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Course\Task 1(27-2-24)\"/>
    </mc:Choice>
  </mc:AlternateContent>
  <xr:revisionPtr revIDLastSave="0" documentId="13_ncr:1_{91B43019-5602-44C5-A48A-B447A0C7AE69}" xr6:coauthVersionLast="47" xr6:coauthVersionMax="47" xr10:uidLastSave="{00000000-0000-0000-0000-000000000000}"/>
  <bookViews>
    <workbookView xWindow="-108" yWindow="-108" windowWidth="23256" windowHeight="12456" firstSheet="8" activeTab="13" xr2:uid="{00000000-000D-0000-FFFF-FFFF00000000}"/>
  </bookViews>
  <sheets>
    <sheet name="Laptops" sheetId="1" r:id="rId1"/>
    <sheet name="Basic color" sheetId="2" r:id="rId2"/>
    <sheet name="Basic Math" sheetId="3" r:id="rId3"/>
    <sheet name="Logical" sheetId="6" r:id="rId4"/>
    <sheet name="Text  Fun" sheetId="4" r:id="rId5"/>
    <sheet name="OR,IF,AND,countif,sumif" sheetId="7" r:id="rId6"/>
    <sheet name="Day fun" sheetId="8" r:id="rId7"/>
    <sheet name="Hlookup" sheetId="9" r:id="rId8"/>
    <sheet name="Vlookup" sheetId="10" r:id="rId9"/>
    <sheet name="Xlookup" sheetId="11" r:id="rId10"/>
    <sheet name="sort,filter,data validation" sheetId="19" r:id="rId11"/>
    <sheet name="Advance filter" sheetId="20" r:id="rId12"/>
    <sheet name="bar chart" sheetId="21" r:id="rId13"/>
    <sheet name="Pie Chart" sheetId="22" r:id="rId14"/>
  </sheets>
  <definedNames>
    <definedName name="_xlnm._FilterDatabase" localSheetId="11" hidden="1">'Advance filter'!$A$1:$I$24</definedName>
    <definedName name="_xlnm._FilterDatabase" localSheetId="0" hidden="1">Laptops!$A$1:$J$838</definedName>
    <definedName name="_xlnm._FilterDatabase" localSheetId="10" hidden="1">'sort,filter,data validation'!$B$5:$H$5</definedName>
    <definedName name="_xlnm._FilterDatabase" localSheetId="9" hidden="1">Xlookup!$A$1:$J$838</definedName>
    <definedName name="_xlnm.Criteria" localSheetId="11">'Advance filter'!$Y$8:$Z$10</definedName>
    <definedName name="_xlnm.Extract" localSheetId="11">'Advance filter'!$X$34:$AF$34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1" l="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J232" i="11"/>
  <c r="J233" i="11"/>
  <c r="J234" i="11"/>
  <c r="J235" i="11"/>
  <c r="J236" i="11"/>
  <c r="J237" i="11"/>
  <c r="J238" i="11"/>
  <c r="J239" i="11"/>
  <c r="J240" i="11"/>
  <c r="J241" i="11"/>
  <c r="J242" i="11"/>
  <c r="J243" i="11"/>
  <c r="J244" i="11"/>
  <c r="J245" i="11"/>
  <c r="J246" i="11"/>
  <c r="J247" i="11"/>
  <c r="J248" i="11"/>
  <c r="J249" i="11"/>
  <c r="J250" i="11"/>
  <c r="J251" i="11"/>
  <c r="J252" i="11"/>
  <c r="J253" i="11"/>
  <c r="J254" i="11"/>
  <c r="J255" i="11"/>
  <c r="J256" i="11"/>
  <c r="J257" i="11"/>
  <c r="J258" i="11"/>
  <c r="J259" i="11"/>
  <c r="J260" i="11"/>
  <c r="J261" i="11"/>
  <c r="J262" i="11"/>
  <c r="J263" i="11"/>
  <c r="J264" i="11"/>
  <c r="J265" i="11"/>
  <c r="J266" i="11"/>
  <c r="J267" i="11"/>
  <c r="J268" i="11"/>
  <c r="J269" i="11"/>
  <c r="J270" i="11"/>
  <c r="J271" i="11"/>
  <c r="J272" i="11"/>
  <c r="J273" i="11"/>
  <c r="J274" i="11"/>
  <c r="J275" i="11"/>
  <c r="J276" i="11"/>
  <c r="J277" i="11"/>
  <c r="J278" i="11"/>
  <c r="J279" i="11"/>
  <c r="J280" i="11"/>
  <c r="J281" i="11"/>
  <c r="J282" i="11"/>
  <c r="J283" i="11"/>
  <c r="J284" i="11"/>
  <c r="J285" i="11"/>
  <c r="J286" i="11"/>
  <c r="J287" i="11"/>
  <c r="J288" i="11"/>
  <c r="J289" i="11"/>
  <c r="J290" i="11"/>
  <c r="J291" i="11"/>
  <c r="J292" i="11"/>
  <c r="J293" i="11"/>
  <c r="J294" i="11"/>
  <c r="J295" i="11"/>
  <c r="J296" i="11"/>
  <c r="J297" i="11"/>
  <c r="J298" i="11"/>
  <c r="J299" i="11"/>
  <c r="J300" i="11"/>
  <c r="J301" i="11"/>
  <c r="J302" i="11"/>
  <c r="J303" i="11"/>
  <c r="J304" i="11"/>
  <c r="J305" i="11"/>
  <c r="J306" i="11"/>
  <c r="J307" i="11"/>
  <c r="J308" i="11"/>
  <c r="J309" i="11"/>
  <c r="J310" i="11"/>
  <c r="J311" i="11"/>
  <c r="J312" i="11"/>
  <c r="J313" i="11"/>
  <c r="J314" i="11"/>
  <c r="J315" i="11"/>
  <c r="J316" i="11"/>
  <c r="J317" i="11"/>
  <c r="J318" i="11"/>
  <c r="J319" i="11"/>
  <c r="J320" i="11"/>
  <c r="J321" i="11"/>
  <c r="J322" i="11"/>
  <c r="J323" i="11"/>
  <c r="J324" i="11"/>
  <c r="J325" i="11"/>
  <c r="J326" i="11"/>
  <c r="J327" i="11"/>
  <c r="J328" i="11"/>
  <c r="J329" i="11"/>
  <c r="J330" i="11"/>
  <c r="J331" i="11"/>
  <c r="J332" i="11"/>
  <c r="J333" i="11"/>
  <c r="J334" i="11"/>
  <c r="J335" i="11"/>
  <c r="J336" i="11"/>
  <c r="J337" i="11"/>
  <c r="J338" i="11"/>
  <c r="J339" i="11"/>
  <c r="J340" i="11"/>
  <c r="J341" i="11"/>
  <c r="J342" i="11"/>
  <c r="J343" i="11"/>
  <c r="J344" i="11"/>
  <c r="J345" i="11"/>
  <c r="J346" i="11"/>
  <c r="J347" i="11"/>
  <c r="J348" i="11"/>
  <c r="J349" i="11"/>
  <c r="J350" i="11"/>
  <c r="J351" i="11"/>
  <c r="J352" i="11"/>
  <c r="J353" i="11"/>
  <c r="J354" i="11"/>
  <c r="J355" i="11"/>
  <c r="J356" i="11"/>
  <c r="J357" i="11"/>
  <c r="J358" i="11"/>
  <c r="J359" i="11"/>
  <c r="J360" i="11"/>
  <c r="J361" i="11"/>
  <c r="J362" i="11"/>
  <c r="J363" i="11"/>
  <c r="J364" i="11"/>
  <c r="J365" i="11"/>
  <c r="J366" i="11"/>
  <c r="J367" i="11"/>
  <c r="J368" i="11"/>
  <c r="J369" i="11"/>
  <c r="J370" i="11"/>
  <c r="J371" i="11"/>
  <c r="J372" i="11"/>
  <c r="J373" i="11"/>
  <c r="J374" i="11"/>
  <c r="J375" i="11"/>
  <c r="J376" i="11"/>
  <c r="J377" i="11"/>
  <c r="J378" i="11"/>
  <c r="J379" i="11"/>
  <c r="J380" i="11"/>
  <c r="J381" i="11"/>
  <c r="J382" i="11"/>
  <c r="J383" i="11"/>
  <c r="J384" i="11"/>
  <c r="J385" i="11"/>
  <c r="J386" i="11"/>
  <c r="J387" i="11"/>
  <c r="J388" i="11"/>
  <c r="J389" i="11"/>
  <c r="J390" i="11"/>
  <c r="J391" i="11"/>
  <c r="J392" i="11"/>
  <c r="J393" i="11"/>
  <c r="J394" i="11"/>
  <c r="J395" i="11"/>
  <c r="J396" i="11"/>
  <c r="J397" i="11"/>
  <c r="J398" i="11"/>
  <c r="J399" i="11"/>
  <c r="J400" i="11"/>
  <c r="J401" i="11"/>
  <c r="J402" i="11"/>
  <c r="J403" i="11"/>
  <c r="J404" i="11"/>
  <c r="J405" i="11"/>
  <c r="J406" i="11"/>
  <c r="J407" i="11"/>
  <c r="J408" i="11"/>
  <c r="J409" i="11"/>
  <c r="J410" i="11"/>
  <c r="J411" i="11"/>
  <c r="J412" i="11"/>
  <c r="J413" i="11"/>
  <c r="J414" i="11"/>
  <c r="J415" i="11"/>
  <c r="J416" i="11"/>
  <c r="J417" i="11"/>
  <c r="J418" i="11"/>
  <c r="J419" i="11"/>
  <c r="J420" i="11"/>
  <c r="J421" i="11"/>
  <c r="J422" i="11"/>
  <c r="J423" i="11"/>
  <c r="J424" i="11"/>
  <c r="J425" i="11"/>
  <c r="J426" i="11"/>
  <c r="J427" i="11"/>
  <c r="J428" i="11"/>
  <c r="J429" i="11"/>
  <c r="J430" i="11"/>
  <c r="J431" i="11"/>
  <c r="J432" i="11"/>
  <c r="J433" i="11"/>
  <c r="J434" i="11"/>
  <c r="J435" i="11"/>
  <c r="J436" i="11"/>
  <c r="J437" i="11"/>
  <c r="J438" i="11"/>
  <c r="J439" i="11"/>
  <c r="J440" i="11"/>
  <c r="J441" i="11"/>
  <c r="J442" i="11"/>
  <c r="J443" i="11"/>
  <c r="J444" i="11"/>
  <c r="J445" i="11"/>
  <c r="J446" i="11"/>
  <c r="J447" i="11"/>
  <c r="J448" i="11"/>
  <c r="J449" i="11"/>
  <c r="J450" i="11"/>
  <c r="J451" i="11"/>
  <c r="J452" i="11"/>
  <c r="J453" i="11"/>
  <c r="J454" i="11"/>
  <c r="J455" i="11"/>
  <c r="J456" i="11"/>
  <c r="J457" i="11"/>
  <c r="J458" i="11"/>
  <c r="J459" i="11"/>
  <c r="J460" i="11"/>
  <c r="J461" i="11"/>
  <c r="J462" i="11"/>
  <c r="J463" i="11"/>
  <c r="J464" i="11"/>
  <c r="J465" i="11"/>
  <c r="J466" i="11"/>
  <c r="J467" i="11"/>
  <c r="J468" i="11"/>
  <c r="J469" i="11"/>
  <c r="J470" i="11"/>
  <c r="J471" i="11"/>
  <c r="J472" i="11"/>
  <c r="J473" i="11"/>
  <c r="J474" i="11"/>
  <c r="J475" i="11"/>
  <c r="J476" i="11"/>
  <c r="J477" i="11"/>
  <c r="J478" i="11"/>
  <c r="J479" i="11"/>
  <c r="J480" i="11"/>
  <c r="J481" i="11"/>
  <c r="J482" i="11"/>
  <c r="J483" i="11"/>
  <c r="J484" i="11"/>
  <c r="J485" i="11"/>
  <c r="J486" i="11"/>
  <c r="J487" i="11"/>
  <c r="J488" i="11"/>
  <c r="J489" i="11"/>
  <c r="J490" i="11"/>
  <c r="J491" i="11"/>
  <c r="J492" i="11"/>
  <c r="J493" i="11"/>
  <c r="J494" i="11"/>
  <c r="J495" i="11"/>
  <c r="J496" i="11"/>
  <c r="J497" i="11"/>
  <c r="J498" i="11"/>
  <c r="J499" i="11"/>
  <c r="J500" i="11"/>
  <c r="J501" i="11"/>
  <c r="J502" i="11"/>
  <c r="J503" i="11"/>
  <c r="J504" i="11"/>
  <c r="J505" i="11"/>
  <c r="J506" i="11"/>
  <c r="J507" i="11"/>
  <c r="J508" i="11"/>
  <c r="J509" i="11"/>
  <c r="J510" i="11"/>
  <c r="J511" i="11"/>
  <c r="J512" i="11"/>
  <c r="J513" i="11"/>
  <c r="J514" i="11"/>
  <c r="J515" i="11"/>
  <c r="J516" i="11"/>
  <c r="J517" i="11"/>
  <c r="J518" i="11"/>
  <c r="J519" i="11"/>
  <c r="J520" i="11"/>
  <c r="J521" i="11"/>
  <c r="J522" i="11"/>
  <c r="J523" i="11"/>
  <c r="J524" i="11"/>
  <c r="J525" i="11"/>
  <c r="J526" i="11"/>
  <c r="J527" i="11"/>
  <c r="J528" i="11"/>
  <c r="J529" i="11"/>
  <c r="J530" i="11"/>
  <c r="J531" i="11"/>
  <c r="J532" i="11"/>
  <c r="J533" i="11"/>
  <c r="J534" i="11"/>
  <c r="J535" i="11"/>
  <c r="J536" i="11"/>
  <c r="J537" i="11"/>
  <c r="J538" i="11"/>
  <c r="J539" i="11"/>
  <c r="J540" i="11"/>
  <c r="J541" i="11"/>
  <c r="J542" i="11"/>
  <c r="J543" i="11"/>
  <c r="J544" i="11"/>
  <c r="J545" i="11"/>
  <c r="J546" i="11"/>
  <c r="J547" i="11"/>
  <c r="J548" i="11"/>
  <c r="J549" i="11"/>
  <c r="J550" i="11"/>
  <c r="J551" i="11"/>
  <c r="J552" i="11"/>
  <c r="J553" i="11"/>
  <c r="J554" i="11"/>
  <c r="J555" i="11"/>
  <c r="J556" i="11"/>
  <c r="J557" i="11"/>
  <c r="J558" i="11"/>
  <c r="J559" i="11"/>
  <c r="J560" i="11"/>
  <c r="J561" i="11"/>
  <c r="J562" i="11"/>
  <c r="J563" i="11"/>
  <c r="J564" i="11"/>
  <c r="J565" i="11"/>
  <c r="J566" i="11"/>
  <c r="J567" i="11"/>
  <c r="J568" i="11"/>
  <c r="J569" i="11"/>
  <c r="J570" i="11"/>
  <c r="J571" i="11"/>
  <c r="J572" i="11"/>
  <c r="J573" i="11"/>
  <c r="J574" i="11"/>
  <c r="J575" i="11"/>
  <c r="J576" i="11"/>
  <c r="J577" i="11"/>
  <c r="J578" i="11"/>
  <c r="J579" i="11"/>
  <c r="J580" i="11"/>
  <c r="J581" i="11"/>
  <c r="J582" i="11"/>
  <c r="J583" i="11"/>
  <c r="J584" i="11"/>
  <c r="J585" i="11"/>
  <c r="J586" i="11"/>
  <c r="J587" i="11"/>
  <c r="J588" i="11"/>
  <c r="J589" i="11"/>
  <c r="J590" i="11"/>
  <c r="J591" i="11"/>
  <c r="J592" i="11"/>
  <c r="J593" i="11"/>
  <c r="J594" i="11"/>
  <c r="J595" i="11"/>
  <c r="J596" i="11"/>
  <c r="J597" i="11"/>
  <c r="J598" i="11"/>
  <c r="J599" i="11"/>
  <c r="J600" i="11"/>
  <c r="J601" i="11"/>
  <c r="J602" i="11"/>
  <c r="J603" i="11"/>
  <c r="J604" i="11"/>
  <c r="J605" i="11"/>
  <c r="J606" i="11"/>
  <c r="J607" i="11"/>
  <c r="J608" i="11"/>
  <c r="J609" i="11"/>
  <c r="J610" i="11"/>
  <c r="J611" i="11"/>
  <c r="J612" i="11"/>
  <c r="J613" i="11"/>
  <c r="J614" i="11"/>
  <c r="J615" i="11"/>
  <c r="J616" i="11"/>
  <c r="J617" i="11"/>
  <c r="J618" i="11"/>
  <c r="J619" i="11"/>
  <c r="J620" i="11"/>
  <c r="J621" i="11"/>
  <c r="J622" i="11"/>
  <c r="J623" i="11"/>
  <c r="J624" i="11"/>
  <c r="J625" i="11"/>
  <c r="J626" i="11"/>
  <c r="J627" i="11"/>
  <c r="J628" i="11"/>
  <c r="J629" i="11"/>
  <c r="J630" i="11"/>
  <c r="J631" i="11"/>
  <c r="J632" i="11"/>
  <c r="J633" i="11"/>
  <c r="J634" i="11"/>
  <c r="J635" i="11"/>
  <c r="J636" i="11"/>
  <c r="J637" i="11"/>
  <c r="J638" i="11"/>
  <c r="J639" i="11"/>
  <c r="J640" i="11"/>
  <c r="J641" i="11"/>
  <c r="J642" i="11"/>
  <c r="J643" i="11"/>
  <c r="J644" i="11"/>
  <c r="J645" i="11"/>
  <c r="J646" i="11"/>
  <c r="J647" i="11"/>
  <c r="J648" i="11"/>
  <c r="J649" i="11"/>
  <c r="J650" i="11"/>
  <c r="J651" i="11"/>
  <c r="J652" i="11"/>
  <c r="J653" i="11"/>
  <c r="J654" i="11"/>
  <c r="J655" i="11"/>
  <c r="J656" i="11"/>
  <c r="J657" i="11"/>
  <c r="J658" i="11"/>
  <c r="J659" i="11"/>
  <c r="J660" i="11"/>
  <c r="J661" i="11"/>
  <c r="J662" i="11"/>
  <c r="J663" i="11"/>
  <c r="J664" i="11"/>
  <c r="J665" i="11"/>
  <c r="J666" i="11"/>
  <c r="J667" i="11"/>
  <c r="J668" i="11"/>
  <c r="J669" i="11"/>
  <c r="J670" i="11"/>
  <c r="J671" i="11"/>
  <c r="J672" i="11"/>
  <c r="J673" i="11"/>
  <c r="J674" i="11"/>
  <c r="J675" i="11"/>
  <c r="J676" i="11"/>
  <c r="J677" i="11"/>
  <c r="J678" i="11"/>
  <c r="J679" i="11"/>
  <c r="J680" i="11"/>
  <c r="J681" i="11"/>
  <c r="J682" i="11"/>
  <c r="J683" i="11"/>
  <c r="J684" i="11"/>
  <c r="J685" i="11"/>
  <c r="J686" i="11"/>
  <c r="J687" i="11"/>
  <c r="J688" i="11"/>
  <c r="J689" i="11"/>
  <c r="J690" i="11"/>
  <c r="J691" i="11"/>
  <c r="J692" i="11"/>
  <c r="J693" i="11"/>
  <c r="J694" i="11"/>
  <c r="J695" i="11"/>
  <c r="J696" i="11"/>
  <c r="J697" i="11"/>
  <c r="J698" i="11"/>
  <c r="J699" i="11"/>
  <c r="J700" i="11"/>
  <c r="J701" i="11"/>
  <c r="J702" i="11"/>
  <c r="J703" i="11"/>
  <c r="J704" i="11"/>
  <c r="J705" i="11"/>
  <c r="J706" i="11"/>
  <c r="J707" i="11"/>
  <c r="J708" i="11"/>
  <c r="J709" i="11"/>
  <c r="J710" i="11"/>
  <c r="J711" i="11"/>
  <c r="J712" i="11"/>
  <c r="J713" i="11"/>
  <c r="J714" i="11"/>
  <c r="J715" i="11"/>
  <c r="J716" i="11"/>
  <c r="J717" i="11"/>
  <c r="J718" i="11"/>
  <c r="J719" i="11"/>
  <c r="J720" i="11"/>
  <c r="J721" i="11"/>
  <c r="J722" i="11"/>
  <c r="J723" i="11"/>
  <c r="J724" i="11"/>
  <c r="J725" i="11"/>
  <c r="J726" i="11"/>
  <c r="J727" i="11"/>
  <c r="J728" i="11"/>
  <c r="J729" i="11"/>
  <c r="J730" i="11"/>
  <c r="J731" i="11"/>
  <c r="J732" i="11"/>
  <c r="J733" i="11"/>
  <c r="J734" i="11"/>
  <c r="J735" i="11"/>
  <c r="J736" i="11"/>
  <c r="J737" i="11"/>
  <c r="J738" i="11"/>
  <c r="J739" i="11"/>
  <c r="J740" i="11"/>
  <c r="J741" i="11"/>
  <c r="J742" i="11"/>
  <c r="J743" i="11"/>
  <c r="J744" i="11"/>
  <c r="J745" i="11"/>
  <c r="J746" i="11"/>
  <c r="J747" i="11"/>
  <c r="J748" i="11"/>
  <c r="J749" i="11"/>
  <c r="J750" i="11"/>
  <c r="J751" i="11"/>
  <c r="J752" i="11"/>
  <c r="J753" i="11"/>
  <c r="J754" i="11"/>
  <c r="J755" i="11"/>
  <c r="J756" i="11"/>
  <c r="J757" i="11"/>
  <c r="J758" i="11"/>
  <c r="J759" i="11"/>
  <c r="J760" i="11"/>
  <c r="J761" i="11"/>
  <c r="J762" i="11"/>
  <c r="J763" i="11"/>
  <c r="J764" i="11"/>
  <c r="J765" i="11"/>
  <c r="J766" i="11"/>
  <c r="J767" i="11"/>
  <c r="J768" i="11"/>
  <c r="J769" i="11"/>
  <c r="J770" i="11"/>
  <c r="J771" i="11"/>
  <c r="J772" i="11"/>
  <c r="J773" i="11"/>
  <c r="J774" i="11"/>
  <c r="J775" i="11"/>
  <c r="J776" i="11"/>
  <c r="J777" i="11"/>
  <c r="J778" i="11"/>
  <c r="J779" i="11"/>
  <c r="J780" i="11"/>
  <c r="J781" i="11"/>
  <c r="J782" i="11"/>
  <c r="J783" i="11"/>
  <c r="J784" i="11"/>
  <c r="J785" i="11"/>
  <c r="J786" i="11"/>
  <c r="J787" i="11"/>
  <c r="J788" i="11"/>
  <c r="J789" i="11"/>
  <c r="J790" i="11"/>
  <c r="J791" i="11"/>
  <c r="J792" i="11"/>
  <c r="J793" i="11"/>
  <c r="J794" i="11"/>
  <c r="J795" i="11"/>
  <c r="J796" i="11"/>
  <c r="J797" i="11"/>
  <c r="J798" i="11"/>
  <c r="J799" i="11"/>
  <c r="J800" i="11"/>
  <c r="J801" i="11"/>
  <c r="J802" i="11"/>
  <c r="J803" i="11"/>
  <c r="J804" i="11"/>
  <c r="J805" i="11"/>
  <c r="J806" i="11"/>
  <c r="J807" i="11"/>
  <c r="J808" i="11"/>
  <c r="J809" i="11"/>
  <c r="J810" i="11"/>
  <c r="J811" i="11"/>
  <c r="J812" i="11"/>
  <c r="J813" i="11"/>
  <c r="J814" i="11"/>
  <c r="J815" i="11"/>
  <c r="J816" i="11"/>
  <c r="J817" i="11"/>
  <c r="J818" i="11"/>
  <c r="J819" i="11"/>
  <c r="J820" i="11"/>
  <c r="J821" i="11"/>
  <c r="J822" i="11"/>
  <c r="J823" i="11"/>
  <c r="J824" i="11"/>
  <c r="J825" i="11"/>
  <c r="J826" i="11"/>
  <c r="J827" i="11"/>
  <c r="J828" i="11"/>
  <c r="J829" i="11"/>
  <c r="J830" i="11"/>
  <c r="J831" i="11"/>
  <c r="J832" i="11"/>
  <c r="J833" i="11"/>
  <c r="J834" i="11"/>
  <c r="J835" i="11"/>
  <c r="J836" i="11"/>
  <c r="J837" i="11"/>
  <c r="J838" i="11"/>
  <c r="J2" i="11"/>
  <c r="M15" i="11" a="1"/>
  <c r="M15" i="11" s="1"/>
  <c r="M12" i="11" a="1"/>
  <c r="M12" i="11" s="1"/>
  <c r="I6" i="10" l="1"/>
  <c r="I7" i="10"/>
  <c r="I8" i="10"/>
  <c r="I9" i="10"/>
  <c r="I5" i="10"/>
  <c r="H6" i="10"/>
  <c r="H7" i="10"/>
  <c r="H8" i="10"/>
  <c r="H9" i="10"/>
  <c r="H5" i="10"/>
  <c r="F24" i="9" l="1" a="1"/>
  <c r="F24" i="9" s="1"/>
  <c r="D27" i="9"/>
  <c r="D23" i="9"/>
  <c r="N29" i="9" a="1"/>
  <c r="N29" i="9" s="1"/>
  <c r="O14" i="9"/>
  <c r="O12" i="9"/>
  <c r="D12" i="9"/>
  <c r="E12" i="9"/>
  <c r="F12" i="9"/>
  <c r="G12" i="9"/>
  <c r="C12" i="9"/>
  <c r="G11" i="9"/>
  <c r="D11" i="9"/>
  <c r="E11" i="9"/>
  <c r="F11" i="9"/>
  <c r="C11" i="9"/>
  <c r="N32" i="7" l="1"/>
  <c r="M23" i="7"/>
  <c r="M22" i="7"/>
  <c r="M21" i="7"/>
  <c r="J33" i="7"/>
  <c r="J34" i="7"/>
  <c r="J32" i="7"/>
  <c r="G11" i="8"/>
  <c r="G10" i="8"/>
  <c r="G9" i="8"/>
  <c r="C7" i="8"/>
  <c r="C10" i="8" s="1"/>
  <c r="H6" i="8"/>
  <c r="H5" i="8"/>
  <c r="I5" i="8" s="1"/>
  <c r="C5" i="8"/>
  <c r="C4" i="8"/>
  <c r="K28" i="7"/>
  <c r="K21" i="7"/>
  <c r="K22" i="7"/>
  <c r="K23" i="7"/>
  <c r="K24" i="7"/>
  <c r="D24" i="7"/>
  <c r="K20" i="7"/>
  <c r="D20" i="7"/>
  <c r="D21" i="7"/>
  <c r="D22" i="7"/>
  <c r="D23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19" i="7"/>
  <c r="C9" i="8" l="1"/>
  <c r="C11" i="8"/>
  <c r="I5" i="7" l="1"/>
  <c r="E13" i="7"/>
  <c r="F11" i="7"/>
  <c r="I6" i="7"/>
  <c r="I7" i="7"/>
  <c r="I8" i="7"/>
  <c r="H8" i="7"/>
  <c r="H7" i="7"/>
  <c r="H6" i="7"/>
  <c r="H5" i="7"/>
  <c r="C19" i="4"/>
  <c r="C18" i="4"/>
  <c r="C17" i="4"/>
  <c r="C16" i="4"/>
  <c r="C15" i="4"/>
  <c r="C14" i="4"/>
  <c r="C13" i="4"/>
  <c r="C12" i="4"/>
  <c r="K6" i="6"/>
  <c r="K7" i="6"/>
  <c r="K8" i="6"/>
  <c r="K5" i="6"/>
  <c r="J6" i="6"/>
  <c r="J7" i="6"/>
  <c r="J8" i="6"/>
  <c r="J5" i="6"/>
  <c r="I6" i="6"/>
  <c r="I7" i="6"/>
  <c r="I8" i="6"/>
  <c r="I5" i="6"/>
  <c r="H8" i="6"/>
  <c r="H7" i="6"/>
  <c r="H6" i="6"/>
  <c r="H5" i="6"/>
  <c r="C10" i="4"/>
  <c r="C9" i="4"/>
  <c r="C8" i="4"/>
  <c r="D7" i="4"/>
  <c r="C7" i="4"/>
  <c r="R33" i="3"/>
  <c r="R32" i="3"/>
  <c r="N32" i="3"/>
  <c r="O35" i="3"/>
  <c r="W27" i="3"/>
  <c r="X27" i="3"/>
  <c r="X26" i="3"/>
  <c r="X25" i="3"/>
  <c r="X24" i="3"/>
  <c r="X23" i="3"/>
  <c r="X22" i="3"/>
  <c r="Q24" i="3"/>
  <c r="R24" i="3" s="1"/>
  <c r="Q25" i="3"/>
  <c r="Q26" i="3"/>
  <c r="Q27" i="3"/>
  <c r="O27" i="3"/>
  <c r="P27" i="3" s="1"/>
  <c r="O26" i="3"/>
  <c r="P26" i="3" s="1"/>
  <c r="O25" i="3"/>
  <c r="P25" i="3" s="1"/>
  <c r="O24" i="3"/>
  <c r="P24" i="3" s="1"/>
  <c r="G6" i="3"/>
  <c r="F6" i="3"/>
  <c r="E6" i="3"/>
  <c r="D6" i="3"/>
  <c r="P5" i="3"/>
  <c r="Q5" i="3" s="1"/>
  <c r="R5" i="3" s="1"/>
  <c r="S5" i="3" s="1"/>
  <c r="O16" i="3"/>
  <c r="O17" i="3"/>
  <c r="O18" i="3"/>
  <c r="O15" i="3"/>
  <c r="O5" i="3"/>
  <c r="O6" i="3"/>
  <c r="P6" i="3" s="1"/>
  <c r="O7" i="3"/>
  <c r="P7" i="3" s="1"/>
  <c r="O8" i="3"/>
  <c r="P8" i="3" s="1"/>
  <c r="E11" i="3"/>
  <c r="G5" i="3"/>
  <c r="D5" i="3"/>
  <c r="F5" i="3"/>
  <c r="E5" i="3"/>
  <c r="R27" i="3" l="1"/>
  <c r="R26" i="3"/>
  <c r="R2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<sst xmlns="http://schemas.openxmlformats.org/spreadsheetml/2006/main" count="21657" uniqueCount="622">
  <si>
    <t>Brand</t>
  </si>
  <si>
    <t>Model Name</t>
  </si>
  <si>
    <t>Processor</t>
  </si>
  <si>
    <t>Operating System</t>
  </si>
  <si>
    <t>Storage</t>
  </si>
  <si>
    <t>RAM</t>
  </si>
  <si>
    <t>Screen Size</t>
  </si>
  <si>
    <t>Touch_Screen</t>
  </si>
  <si>
    <t>Price</t>
  </si>
  <si>
    <t>HP</t>
  </si>
  <si>
    <t>15s-fq5007TU</t>
  </si>
  <si>
    <t>Core i3</t>
  </si>
  <si>
    <t>Windows 11 Home</t>
  </si>
  <si>
    <t>512 GB</t>
  </si>
  <si>
    <t>8 GB</t>
  </si>
  <si>
    <t>39.62 cm (15.6 Inch)</t>
  </si>
  <si>
    <t>No</t>
  </si>
  <si>
    <t>15s-fy5003TU</t>
  </si>
  <si>
    <t>Apple</t>
  </si>
  <si>
    <t>2020 Macbook Air</t>
  </si>
  <si>
    <t>M1</t>
  </si>
  <si>
    <t>Mac OS Big Sur</t>
  </si>
  <si>
    <t>256 GB</t>
  </si>
  <si>
    <t>33.78 cm (13.3 inch)</t>
  </si>
  <si>
    <t>Lenovo</t>
  </si>
  <si>
    <t>V15 G3 IAP</t>
  </si>
  <si>
    <t>Core i7</t>
  </si>
  <si>
    <t>16 GB</t>
  </si>
  <si>
    <t>ASUS</t>
  </si>
  <si>
    <t>X515EA-EJ522WS</t>
  </si>
  <si>
    <t>Core i5</t>
  </si>
  <si>
    <t>NA</t>
  </si>
  <si>
    <t>15s- fr4000TU</t>
  </si>
  <si>
    <t>X1500EA-EJ311W</t>
  </si>
  <si>
    <t>15-fb0147AX</t>
  </si>
  <si>
    <t>Ryzen 5 Hexa Core</t>
  </si>
  <si>
    <t>15s- fr5011TU</t>
  </si>
  <si>
    <t>39.62 cm (15.6 inch)</t>
  </si>
  <si>
    <t>14-dv2153TU</t>
  </si>
  <si>
    <t>1 TB</t>
  </si>
  <si>
    <t>35.56 cm (14 inch)</t>
  </si>
  <si>
    <t>DELL</t>
  </si>
  <si>
    <t>New Inspiron 15 Laptop</t>
  </si>
  <si>
    <t>Gaming F15</t>
  </si>
  <si>
    <t>2 TB</t>
  </si>
  <si>
    <t>E510MA-EJ001W</t>
  </si>
  <si>
    <t>Celeron Dual Core</t>
  </si>
  <si>
    <t>4 GB</t>
  </si>
  <si>
    <t>15s-fy5002TU</t>
  </si>
  <si>
    <t>G513RC-HN061W</t>
  </si>
  <si>
    <t>Ryzen 7 Octa Core</t>
  </si>
  <si>
    <t>Lenovo V15</t>
  </si>
  <si>
    <t>Acer</t>
  </si>
  <si>
    <t>EX215-23</t>
  </si>
  <si>
    <t>Ryzen 5 Quad Core</t>
  </si>
  <si>
    <t>14-EC1019AU</t>
  </si>
  <si>
    <t>15-eg3079TU</t>
  </si>
  <si>
    <t>Inspiron 3520</t>
  </si>
  <si>
    <t>SAMSUNG</t>
  </si>
  <si>
    <t>NP550</t>
  </si>
  <si>
    <t>K3504VAB-NJ322WS</t>
  </si>
  <si>
    <t>96.52 cm (38 cm)</t>
  </si>
  <si>
    <t>15IAU7</t>
  </si>
  <si>
    <t>100.63 cm (39.62 cm)</t>
  </si>
  <si>
    <t>15s- eq2144au</t>
  </si>
  <si>
    <t>e0333ax</t>
  </si>
  <si>
    <t>40.89 cm (16.1 Inch)</t>
  </si>
  <si>
    <t>MSI</t>
  </si>
  <si>
    <t>Modern 14 C7M-063IN</t>
  </si>
  <si>
    <t>35.56 cm (14 Inch)</t>
  </si>
  <si>
    <t>X515EA-EJ342WS</t>
  </si>
  <si>
    <t>Thin GF63 12UC-846IN</t>
  </si>
  <si>
    <t>Bravo 15 B5ED</t>
  </si>
  <si>
    <t>Modern 14 C11M-031IN</t>
  </si>
  <si>
    <t>15s-fq5202TU</t>
  </si>
  <si>
    <t>Infinix</t>
  </si>
  <si>
    <t>XL422</t>
  </si>
  <si>
    <t>GF63 Thin 11UC-1294IN</t>
  </si>
  <si>
    <t>4 TB</t>
  </si>
  <si>
    <t>255 G8</t>
  </si>
  <si>
    <t>Ryzen 3 Dual Core</t>
  </si>
  <si>
    <t>DOS</t>
  </si>
  <si>
    <t>Yes</t>
  </si>
  <si>
    <t>Ultimus</t>
  </si>
  <si>
    <t>NU14U3INC43BN-MB</t>
  </si>
  <si>
    <t>128 GB</t>
  </si>
  <si>
    <t>35.81 cm (14.1 Inch)</t>
  </si>
  <si>
    <t>A715-76G</t>
  </si>
  <si>
    <t>AN515-58</t>
  </si>
  <si>
    <t>X1502ZA-EJ953WS</t>
  </si>
  <si>
    <t>Vivobook 15</t>
  </si>
  <si>
    <t>CHUWI</t>
  </si>
  <si>
    <t>Hero Book Pro</t>
  </si>
  <si>
    <t>35.81 cm (14.1 inch)</t>
  </si>
  <si>
    <t>15ITL6</t>
  </si>
  <si>
    <t>E1504FA-NJ322WS</t>
  </si>
  <si>
    <t>Ryzen 3 Quad Core</t>
  </si>
  <si>
    <t>S3402ZA-KM501WS</t>
  </si>
  <si>
    <t>16IAH8</t>
  </si>
  <si>
    <t>40.64 cm (16 Inch)</t>
  </si>
  <si>
    <t>MacBook Pro</t>
  </si>
  <si>
    <t>M2</t>
  </si>
  <si>
    <t>Mac OS Monterey</t>
  </si>
  <si>
    <t>33.78 cm (13.3 Inch)</t>
  </si>
  <si>
    <t>Galaxy Book3</t>
  </si>
  <si>
    <t>15ACH6</t>
  </si>
  <si>
    <t>A315-510P</t>
  </si>
  <si>
    <t>INBook Y1 Plus</t>
  </si>
  <si>
    <t>X1502ZA-EJ515WS</t>
  </si>
  <si>
    <t>TN3402QA-LZ740WS</t>
  </si>
  <si>
    <t>E1504FA-LK521WS</t>
  </si>
  <si>
    <t>E1404GA-NK322WS</t>
  </si>
  <si>
    <t>INBook Y2 Plus</t>
  </si>
  <si>
    <t>15-fe0027TU</t>
  </si>
  <si>
    <t>A514-56GM</t>
  </si>
  <si>
    <t>Modern 14 C11M-030IN</t>
  </si>
  <si>
    <t>Vivobook 16X</t>
  </si>
  <si>
    <t>40.64 cm (16 inch)</t>
  </si>
  <si>
    <t>XL30</t>
  </si>
  <si>
    <t>Celeron Quad Core</t>
  </si>
  <si>
    <t>39.01 cm (15.36 inch)</t>
  </si>
  <si>
    <t>Inspiron 3511</t>
  </si>
  <si>
    <t>X515EA-EJ312W</t>
  </si>
  <si>
    <t>15s- eq1580AU</t>
  </si>
  <si>
    <t>15-fb0131AX</t>
  </si>
  <si>
    <t>14s - dy2508TU</t>
  </si>
  <si>
    <t>15-fd0011TU</t>
  </si>
  <si>
    <t>14c-cc0010TU</t>
  </si>
  <si>
    <t>Chrome</t>
  </si>
  <si>
    <t>15ITL05</t>
  </si>
  <si>
    <t>Modern 14 C7M-062IN</t>
  </si>
  <si>
    <t>15s-ey1509AU</t>
  </si>
  <si>
    <t>Athlon Dual Core</t>
  </si>
  <si>
    <t>MacBook Air</t>
  </si>
  <si>
    <t>34.54 cm (13.6 Inch)</t>
  </si>
  <si>
    <t>255 G8 Laptop</t>
  </si>
  <si>
    <t>E1504FA-LK321WS</t>
  </si>
  <si>
    <t>V15 G2 ALC</t>
  </si>
  <si>
    <t>E1504FA-LK323WS</t>
  </si>
  <si>
    <t>15s-fy5006TU</t>
  </si>
  <si>
    <t>14s - dy2507TU</t>
  </si>
  <si>
    <t>15IRU8</t>
  </si>
  <si>
    <t>14-dv2014TU</t>
  </si>
  <si>
    <t>UP5401ZA-KU541WS</t>
  </si>
  <si>
    <t>WINGS</t>
  </si>
  <si>
    <t>WL-Nuvobook V1-GRN</t>
  </si>
  <si>
    <t>14a-ca0504TU</t>
  </si>
  <si>
    <t>64 GB</t>
  </si>
  <si>
    <t>15APH8</t>
  </si>
  <si>
    <t>NU14U3INF56BN-SG</t>
  </si>
  <si>
    <t>FX506HF-HN026W</t>
  </si>
  <si>
    <t>ZL513</t>
  </si>
  <si>
    <t>XL28</t>
  </si>
  <si>
    <t>FreeBook</t>
  </si>
  <si>
    <t>12 GB</t>
  </si>
  <si>
    <t>34.29 cm (13.5 inch)</t>
  </si>
  <si>
    <t>S3402ZA-KM502WS</t>
  </si>
  <si>
    <t>Thin GF63 12VF-663IN</t>
  </si>
  <si>
    <t>X415EA-EK344WS</t>
  </si>
  <si>
    <t>Aspire 3</t>
  </si>
  <si>
    <t>M1605YA-MB551WS</t>
  </si>
  <si>
    <t>15ARH7</t>
  </si>
  <si>
    <t>Thin GF63 12VF-268IN</t>
  </si>
  <si>
    <t>X1605VAB-MB544WS</t>
  </si>
  <si>
    <t>15s-fq5112TU</t>
  </si>
  <si>
    <t>15-fd0024TU</t>
  </si>
  <si>
    <t>15IHU6</t>
  </si>
  <si>
    <t>INBook X1 Neo</t>
  </si>
  <si>
    <t>HP Pavilion 15</t>
  </si>
  <si>
    <t>38.1 cm (15 inch)</t>
  </si>
  <si>
    <t>GF63 Thin 11UCX-1496IN</t>
  </si>
  <si>
    <t>15-fb0135AX</t>
  </si>
  <si>
    <t>X1504ZA-NJ521WS</t>
  </si>
  <si>
    <t>TN3402QA-LZ520WS</t>
  </si>
  <si>
    <t>15s-fy5007TU</t>
  </si>
  <si>
    <t>M1502QA-EJ741WS</t>
  </si>
  <si>
    <t>Vostro</t>
  </si>
  <si>
    <t>Windows 10</t>
  </si>
  <si>
    <t>38.0 cm (14.96 Inch)</t>
  </si>
  <si>
    <t>INBook X2 Plus Core i7</t>
  </si>
  <si>
    <t>E1404FA-NK321WS</t>
  </si>
  <si>
    <t>13b-ca0006MU</t>
  </si>
  <si>
    <t>MediaTek Kompanio 1200</t>
  </si>
  <si>
    <t>GA401QE-K2166TS</t>
  </si>
  <si>
    <t>Ryzen 9 Octa Core</t>
  </si>
  <si>
    <t>Windows 10 Home</t>
  </si>
  <si>
    <t>WL-Nuvobook V1-BLU</t>
  </si>
  <si>
    <t>V15 G4</t>
  </si>
  <si>
    <t>E510MA-EJ011WS</t>
  </si>
  <si>
    <t>15-fb0137AX</t>
  </si>
  <si>
    <t>14s-fy1003AU</t>
  </si>
  <si>
    <t>Notebook</t>
  </si>
  <si>
    <t>15a- na0012TU</t>
  </si>
  <si>
    <t>M6500QFB-LK742WS</t>
  </si>
  <si>
    <t>A315-24P</t>
  </si>
  <si>
    <t>INSP 5620</t>
  </si>
  <si>
    <t>ANV15-51</t>
  </si>
  <si>
    <t>K3504VAB-NJ541WS</t>
  </si>
  <si>
    <t>ZEBRONICS</t>
  </si>
  <si>
    <t>ZEB-NBC 2S</t>
  </si>
  <si>
    <t>15s- ey2001au</t>
  </si>
  <si>
    <t>Primebook</t>
  </si>
  <si>
    <t>Primebook S 4G</t>
  </si>
  <si>
    <t>MediaTek MT8788</t>
  </si>
  <si>
    <t>Prime OS</t>
  </si>
  <si>
    <t>29.46 cm (11.6 Inch)</t>
  </si>
  <si>
    <t>15ACH6H</t>
  </si>
  <si>
    <t>PHN16-71</t>
  </si>
  <si>
    <t>ZEB-NBC 3S</t>
  </si>
  <si>
    <t>ROG Strix G15</t>
  </si>
  <si>
    <t>RC71L-NH019W</t>
  </si>
  <si>
    <t>Ryzen Z1 HexaCore</t>
  </si>
  <si>
    <t>17.78 cm (7 Inch)</t>
  </si>
  <si>
    <t>XL25</t>
  </si>
  <si>
    <t>G513RC-HN083W</t>
  </si>
  <si>
    <t>Katana 17 B13UDXK-255IN</t>
  </si>
  <si>
    <t>43.94 cm (17.3 Inch)</t>
  </si>
  <si>
    <t>15IGL05</t>
  </si>
  <si>
    <t>M6500QF-HN521W</t>
  </si>
  <si>
    <t>K3605ZC-MBN541WS</t>
  </si>
  <si>
    <t>15-fb1016AX</t>
  </si>
  <si>
    <t>WL-Nuvobook S1-SLV</t>
  </si>
  <si>
    <t>15AMN7</t>
  </si>
  <si>
    <t>Inspiron 3530</t>
  </si>
  <si>
    <t>Chromebook</t>
  </si>
  <si>
    <t>A315-59</t>
  </si>
  <si>
    <t>Thin GF63 12VE-070IN</t>
  </si>
  <si>
    <t>15-fb0150AX</t>
  </si>
  <si>
    <t>14-dv1000TU</t>
  </si>
  <si>
    <t>Inspiron</t>
  </si>
  <si>
    <t>G15-5525</t>
  </si>
  <si>
    <t>32 GB</t>
  </si>
  <si>
    <t>G15-5520</t>
  </si>
  <si>
    <t>15s</t>
  </si>
  <si>
    <t>Katana 15 B12VFK-299IN</t>
  </si>
  <si>
    <t>15s FR2508TU</t>
  </si>
  <si>
    <t>Aspire 5</t>
  </si>
  <si>
    <t>TUF Gaming F15</t>
  </si>
  <si>
    <t>FX707ZC4-HX048WS</t>
  </si>
  <si>
    <t>3 TB</t>
  </si>
  <si>
    <t>43.94 cm (17.3 inch)</t>
  </si>
  <si>
    <t>15s- eq2223AU</t>
  </si>
  <si>
    <t>Katana 17 B13VEK-254IN</t>
  </si>
  <si>
    <t>15IRH8</t>
  </si>
  <si>
    <t>15-fd0019TU</t>
  </si>
  <si>
    <t>CoreBook X</t>
  </si>
  <si>
    <t>FX507ZC4-HN116W</t>
  </si>
  <si>
    <t>Inspiron 3505</t>
  </si>
  <si>
    <t>K3605ZC-MBN542WS</t>
  </si>
  <si>
    <t>15-eg2017TU</t>
  </si>
  <si>
    <t>Thin GF63 12VE-664IN</t>
  </si>
  <si>
    <t>X515JA-BQ322WS</t>
  </si>
  <si>
    <t>Vivobook 15 X1504ZA</t>
  </si>
  <si>
    <t>Inbook</t>
  </si>
  <si>
    <t>XD0007ax</t>
  </si>
  <si>
    <t>16-wd0880TX</t>
  </si>
  <si>
    <t>CM3000DVA-HT0038</t>
  </si>
  <si>
    <t>MediaTek Kompanio 500</t>
  </si>
  <si>
    <t>26.67 cm (10.5 inch)</t>
  </si>
  <si>
    <t>Titan GT77HX 13VH-093IN</t>
  </si>
  <si>
    <t>Core i9</t>
  </si>
  <si>
    <t>6 TB</t>
  </si>
  <si>
    <t>X1502ZA-EJ331WS</t>
  </si>
  <si>
    <t>K513EA-L312WS</t>
  </si>
  <si>
    <t>Galaxy Book3 Pro 360</t>
  </si>
  <si>
    <t>Vostro 3425</t>
  </si>
  <si>
    <t>A515-56</t>
  </si>
  <si>
    <t>Aspire Lite</t>
  </si>
  <si>
    <t>14M868</t>
  </si>
  <si>
    <t>MediaTek Kompanio 520</t>
  </si>
  <si>
    <t>Pavilion x360 2-in-1</t>
  </si>
  <si>
    <t>14-dv2053TU</t>
  </si>
  <si>
    <t>E1404FA-NK322WS</t>
  </si>
  <si>
    <t>14s</t>
  </si>
  <si>
    <t>15s-fq2717TU</t>
  </si>
  <si>
    <t>Swift Go 14</t>
  </si>
  <si>
    <t>X515EA-EZ311WS</t>
  </si>
  <si>
    <t>Katana 15 B12UDXK-1006IN</t>
  </si>
  <si>
    <t>14ITL6</t>
  </si>
  <si>
    <t>Pavilion</t>
  </si>
  <si>
    <t>Inspiron 5430</t>
  </si>
  <si>
    <t>VOSTRO</t>
  </si>
  <si>
    <t>RC71L-NH001W</t>
  </si>
  <si>
    <t>Ryzen Z1 Octa Core</t>
  </si>
  <si>
    <t>Nitro</t>
  </si>
  <si>
    <t>15s-du3517TU</t>
  </si>
  <si>
    <t>CX1500CKA-EJ0277</t>
  </si>
  <si>
    <t>X1404VA-NK542WS</t>
  </si>
  <si>
    <t>Inspiron 15 3511</t>
  </si>
  <si>
    <t>Raider GE66 12UGS</t>
  </si>
  <si>
    <t>CB314-3H</t>
  </si>
  <si>
    <t>FX507VU-LP083WS</t>
  </si>
  <si>
    <t>FX506LHB-HN355W | FX506LH-HN258W</t>
  </si>
  <si>
    <t>Pavilion 15-EH3101AU</t>
  </si>
  <si>
    <t>GIGABYTE</t>
  </si>
  <si>
    <t>G5 MF-E2IN313SH</t>
  </si>
  <si>
    <t>X1500EA</t>
  </si>
  <si>
    <t>GZ301ZE-LC193WS</t>
  </si>
  <si>
    <t>34.04 cm (13.4 Inch)</t>
  </si>
  <si>
    <t>GF63 Thin 11SC-1493IN</t>
  </si>
  <si>
    <t>16ARH7H</t>
  </si>
  <si>
    <t>Ideapad 5 14ABR8</t>
  </si>
  <si>
    <t>A715-51G</t>
  </si>
  <si>
    <t>realme</t>
  </si>
  <si>
    <t>Book Prime</t>
  </si>
  <si>
    <t>15-fh0015AU</t>
  </si>
  <si>
    <t>ThinkBook 15 Gen 2</t>
  </si>
  <si>
    <t>15s-eq2132au</t>
  </si>
  <si>
    <t>K3405ZF-LY542WS</t>
  </si>
  <si>
    <t>G533ZXZ-LN116WS</t>
  </si>
  <si>
    <t>Modern 14 C13M-435IN</t>
  </si>
  <si>
    <t>G614JU-N3221WS</t>
  </si>
  <si>
    <t>Galaxy Book3 Pro</t>
  </si>
  <si>
    <t>WL-Nuvobook S2-SLV</t>
  </si>
  <si>
    <t>15-eg2091T</t>
  </si>
  <si>
    <t>M1603QA-MB511WS</t>
  </si>
  <si>
    <t>14-dy1013TU</t>
  </si>
  <si>
    <t>G5 GE-51IN263SH</t>
  </si>
  <si>
    <t>Pavilion x360</t>
  </si>
  <si>
    <t>INBook X1</t>
  </si>
  <si>
    <t>15-fa1060TX</t>
  </si>
  <si>
    <t>ef2033TU</t>
  </si>
  <si>
    <t>34.29 cm (13.5 Inch)</t>
  </si>
  <si>
    <t>IdeaPad Slim 3i</t>
  </si>
  <si>
    <t>M6500QFB-LK741WS</t>
  </si>
  <si>
    <t>s14</t>
  </si>
  <si>
    <t>Summit E16 Flip A13VET-068IN NVIDIA GeForce RTX 4050</t>
  </si>
  <si>
    <t>X415EA-EK326WS</t>
  </si>
  <si>
    <t>AN515-47</t>
  </si>
  <si>
    <t>Victus</t>
  </si>
  <si>
    <t>XL21</t>
  </si>
  <si>
    <t>HP 240 G8 (689U2PA)</t>
  </si>
  <si>
    <t>Windows 11 Pro</t>
  </si>
  <si>
    <t>KM513UA-L713WS</t>
  </si>
  <si>
    <t>MICROSOFT</t>
  </si>
  <si>
    <t>QEZ-00065</t>
  </si>
  <si>
    <t>33.02 cm (13 inch)</t>
  </si>
  <si>
    <t>EG2002TU</t>
  </si>
  <si>
    <t>15-fd0022TU</t>
  </si>
  <si>
    <t>IdeaPad Slim 5i</t>
  </si>
  <si>
    <t>Inspiron 3521</t>
  </si>
  <si>
    <t>Pentium Silver</t>
  </si>
  <si>
    <t>15s-fq5013nia</t>
  </si>
  <si>
    <t>Inspiron 13 7000</t>
  </si>
  <si>
    <t>KM513UA-L512WS</t>
  </si>
  <si>
    <t>Galaxy Book3 360</t>
  </si>
  <si>
    <t>Vivobook Pro 15 Creator</t>
  </si>
  <si>
    <t>Ryzen 5</t>
  </si>
  <si>
    <t>CX1400FKA-EC0158</t>
  </si>
  <si>
    <t>Aspire 5 Gaming</t>
  </si>
  <si>
    <t>15s-dy3501TU</t>
  </si>
  <si>
    <t>AN515-57</t>
  </si>
  <si>
    <t>15s- eq2213AU</t>
  </si>
  <si>
    <t>UM3402YA-KM541WS</t>
  </si>
  <si>
    <t>E41-55</t>
  </si>
  <si>
    <t>245 G8</t>
  </si>
  <si>
    <t>TUF GAMING F15</t>
  </si>
  <si>
    <t>X515EA-EJ701WS</t>
  </si>
  <si>
    <t>Latitude 3420</t>
  </si>
  <si>
    <t>Ubuntu</t>
  </si>
  <si>
    <t>16APH8</t>
  </si>
  <si>
    <t>M6500QC-HN542WS</t>
  </si>
  <si>
    <t>Gaming 5530</t>
  </si>
  <si>
    <t>Aspire 7</t>
  </si>
  <si>
    <t>Vivobook S 14 Flip</t>
  </si>
  <si>
    <t>Windows 10 Pro</t>
  </si>
  <si>
    <t>35.0 cm (13.78 inch)</t>
  </si>
  <si>
    <t>Alienware x17 R2</t>
  </si>
  <si>
    <t>Raider GE78 HX 13VI-087IN</t>
  </si>
  <si>
    <t>14s- dy2506TU</t>
  </si>
  <si>
    <t>Ideapad 3</t>
  </si>
  <si>
    <t>XPS 13</t>
  </si>
  <si>
    <t>34.04 cm (13.4 inch)</t>
  </si>
  <si>
    <t>CreatorPro M16 A12UIS</t>
  </si>
  <si>
    <t>x360-bf0063TU</t>
  </si>
  <si>
    <t>E510MA-EJ021WS</t>
  </si>
  <si>
    <t>MK1A3HN/A</t>
  </si>
  <si>
    <t>M1 Max</t>
  </si>
  <si>
    <t>41.15 cm (16.2 inch)</t>
  </si>
  <si>
    <t>K3405VCB-KM541WS</t>
  </si>
  <si>
    <t>AORUS 15 BKF</t>
  </si>
  <si>
    <t>15-fa0188TX</t>
  </si>
  <si>
    <t>Vivobook 17</t>
  </si>
  <si>
    <t>16-d0333TX</t>
  </si>
  <si>
    <t>MPHG3HN/A</t>
  </si>
  <si>
    <t>M2 Max</t>
  </si>
  <si>
    <t>macOS Ventura</t>
  </si>
  <si>
    <t>Vostro 3420</t>
  </si>
  <si>
    <t>16ACH6H</t>
  </si>
  <si>
    <t>VICTUS 15-fb1002AX</t>
  </si>
  <si>
    <t>Vivobook</t>
  </si>
  <si>
    <t>Vivobook 16X	K3605VU</t>
  </si>
  <si>
    <t>14IAU7</t>
  </si>
  <si>
    <t>90.32 cm (35.56 cm)</t>
  </si>
  <si>
    <t>EX215-54</t>
  </si>
  <si>
    <t>K3405VFB-KM541WS</t>
  </si>
  <si>
    <t>245 G</t>
  </si>
  <si>
    <t>15-fd0012TU</t>
  </si>
  <si>
    <t>Vostro 5620</t>
  </si>
  <si>
    <t>Bravo 15 B7ED-011IN</t>
  </si>
  <si>
    <t>TB15 G4 IAP</t>
  </si>
  <si>
    <t>QEZ-00048</t>
  </si>
  <si>
    <t>Vostro 3525</t>
  </si>
  <si>
    <t>K3605ZC-MBN752WS</t>
  </si>
  <si>
    <t>V14</t>
  </si>
  <si>
    <t>14-ec0033AU</t>
  </si>
  <si>
    <t>Latitude 14</t>
  </si>
  <si>
    <t>15s- eq2212AU</t>
  </si>
  <si>
    <t>FA577NU-LP082W</t>
  </si>
  <si>
    <t>Pro 15 OLED</t>
  </si>
  <si>
    <t>G15</t>
  </si>
  <si>
    <t>ideapad 3</t>
  </si>
  <si>
    <t>X415KA-EK111WS</t>
  </si>
  <si>
    <t>14s-dq2606tu</t>
  </si>
  <si>
    <t>Omen</t>
  </si>
  <si>
    <t>Vostro 3400</t>
  </si>
  <si>
    <t>ThinkPad T14</t>
  </si>
  <si>
    <t>30.48 cm (12 inch)</t>
  </si>
  <si>
    <t>GF63 Thin 11UCX-1471IN</t>
  </si>
  <si>
    <t>15-fb0106AX</t>
  </si>
  <si>
    <t>38.86 cm (15.3 Inch)</t>
  </si>
  <si>
    <t>A515-56G</t>
  </si>
  <si>
    <t>Zenbook 14 Flip OLED</t>
  </si>
  <si>
    <t>K513EA-L302WS</t>
  </si>
  <si>
    <t>GX650RXZ-LS228WS</t>
  </si>
  <si>
    <t>Intel</t>
  </si>
  <si>
    <t>Victus 16</t>
  </si>
  <si>
    <t>40.89 cm (16.1 inch)</t>
  </si>
  <si>
    <t>Vivobook S15 OLED</t>
  </si>
  <si>
    <t>Modern 14 C13M-438IN</t>
  </si>
  <si>
    <t>15-fa0354TX</t>
  </si>
  <si>
    <t>UX3402VA-KM742WS</t>
  </si>
  <si>
    <t>16-e0162AX</t>
  </si>
  <si>
    <t>FX517ZE-HN035WS</t>
  </si>
  <si>
    <t>15S-FQ2738TU</t>
  </si>
  <si>
    <t>M3 Pro</t>
  </si>
  <si>
    <t>macOS Sonoma</t>
  </si>
  <si>
    <t>18 GB</t>
  </si>
  <si>
    <t>Spectre x360 13</t>
  </si>
  <si>
    <t>Katana GF66 12UC-881IN</t>
  </si>
  <si>
    <t>15-fc0031AU</t>
  </si>
  <si>
    <t>14s-fy1005AU</t>
  </si>
  <si>
    <t>14s-ef1002tu</t>
  </si>
  <si>
    <t>14-eh0024TU</t>
  </si>
  <si>
    <t>Envy</t>
  </si>
  <si>
    <t>VivoBook 14</t>
  </si>
  <si>
    <t>250 G8</t>
  </si>
  <si>
    <t>VivoBook 15</t>
  </si>
  <si>
    <t>ZEB-NBC 5S</t>
  </si>
  <si>
    <t>LG</t>
  </si>
  <si>
    <t>LG Gram 14Z90Q-G.AJ56A2</t>
  </si>
  <si>
    <t>GemiBook X Pro</t>
  </si>
  <si>
    <t>M6500QC</t>
  </si>
  <si>
    <t>MKGT3HN/A</t>
  </si>
  <si>
    <t>M1 Pro</t>
  </si>
  <si>
    <t>36.07 cm (14.2 inch)</t>
  </si>
  <si>
    <t>38.0 cm (14.96 cm)</t>
  </si>
  <si>
    <t>FX507ZC4-HN116WS</t>
  </si>
  <si>
    <t>Inspiron 3501</t>
  </si>
  <si>
    <t>Natural Silver</t>
  </si>
  <si>
    <t>13ABR8</t>
  </si>
  <si>
    <t>Modern 14 C12M-670IN</t>
  </si>
  <si>
    <t>Inspiron 5410</t>
  </si>
  <si>
    <t>Vivobook Go 14</t>
  </si>
  <si>
    <t>Mac OS Mojave</t>
  </si>
  <si>
    <t>15s- fq3066TU</t>
  </si>
  <si>
    <t>B9450FA-BM0696R</t>
  </si>
  <si>
    <t>VivoBook Ultra K15</t>
  </si>
  <si>
    <t>Vivobook Go 15 OLED</t>
  </si>
  <si>
    <t>Vivobook-Pro-15-M6500</t>
  </si>
  <si>
    <t>Ryzen 7 Quad Core</t>
  </si>
  <si>
    <t>FX506HCB-HN228T</t>
  </si>
  <si>
    <t>Surface Laptop Go 3</t>
  </si>
  <si>
    <t>31.5 cm (12.4 Inch)</t>
  </si>
  <si>
    <t>15IAH7</t>
  </si>
  <si>
    <t>G15-5510</t>
  </si>
  <si>
    <t>Spectre Folio</t>
  </si>
  <si>
    <t>K3605ZU-MBN541WS</t>
  </si>
  <si>
    <t>Inspiron 3535</t>
  </si>
  <si>
    <t>247 G8</t>
  </si>
  <si>
    <t>Ryzen 5 Dual Core</t>
  </si>
  <si>
    <t>GX650PZ-NM047WS</t>
  </si>
  <si>
    <t>Ryzen 9 16 Core</t>
  </si>
  <si>
    <t>TUF</t>
  </si>
  <si>
    <t>15-EG2009TU</t>
  </si>
  <si>
    <t>Galaxy Book2 Pro</t>
  </si>
  <si>
    <t>UM5401QA-KM541WS</t>
  </si>
  <si>
    <t>15s-fr4001TU</t>
  </si>
  <si>
    <t>RC45KD</t>
  </si>
  <si>
    <t>15-fa0070TX</t>
  </si>
  <si>
    <t>11IGL05</t>
  </si>
  <si>
    <t>29.46 cm (11.6 inch)</t>
  </si>
  <si>
    <t>Vivobook 15X</t>
  </si>
  <si>
    <t>14-dv1029TU</t>
  </si>
  <si>
    <t>16-n0050AX</t>
  </si>
  <si>
    <t>Inspiron 5518</t>
  </si>
  <si>
    <t>14s-ef1001tu</t>
  </si>
  <si>
    <t>AN515-45</t>
  </si>
  <si>
    <t>15s-fq2627TU</t>
  </si>
  <si>
    <t>Inspiron 7430</t>
  </si>
  <si>
    <t>Katana 17 B13UCXK-256IN</t>
  </si>
  <si>
    <t>13-BE0030AU</t>
  </si>
  <si>
    <t>Row color</t>
  </si>
  <si>
    <t>column color</t>
  </si>
  <si>
    <t>Basic 2</t>
  </si>
  <si>
    <t>Column</t>
  </si>
  <si>
    <t>Column insert</t>
  </si>
  <si>
    <t>Header</t>
  </si>
  <si>
    <t>cpy+paste</t>
  </si>
  <si>
    <t>Row</t>
  </si>
  <si>
    <t>Wrap Text</t>
  </si>
  <si>
    <t>row insert</t>
  </si>
  <si>
    <t>Addition</t>
  </si>
  <si>
    <t>substraction</t>
  </si>
  <si>
    <t>Multiply</t>
  </si>
  <si>
    <t>Division</t>
  </si>
  <si>
    <t>Reliance</t>
  </si>
  <si>
    <t>VR mall</t>
  </si>
  <si>
    <t>Croma</t>
  </si>
  <si>
    <t>Lotus Electronics</t>
  </si>
  <si>
    <t>Total</t>
  </si>
  <si>
    <t>After Tax</t>
  </si>
  <si>
    <t>Tax</t>
  </si>
  <si>
    <t>total</t>
  </si>
  <si>
    <t>Rank</t>
  </si>
  <si>
    <t>Rank EQ</t>
  </si>
  <si>
    <t>Quantity</t>
  </si>
  <si>
    <t>Sum of product</t>
  </si>
  <si>
    <t>quantity</t>
  </si>
  <si>
    <t>RandBetween</t>
  </si>
  <si>
    <t>Rand</t>
  </si>
  <si>
    <t>Trim</t>
  </si>
  <si>
    <t xml:space="preserve">    Core     i3</t>
  </si>
  <si>
    <t xml:space="preserve">      15s    fq5007TU</t>
  </si>
  <si>
    <t>Concatenate</t>
  </si>
  <si>
    <t>Concat</t>
  </si>
  <si>
    <t>&amp;</t>
  </si>
  <si>
    <t>Match the following</t>
  </si>
  <si>
    <t>Greater Match</t>
  </si>
  <si>
    <t>Match "="</t>
  </si>
  <si>
    <t>Greater "&gt;"</t>
  </si>
  <si>
    <t>Less "&lt;"</t>
  </si>
  <si>
    <t>Right</t>
  </si>
  <si>
    <t xml:space="preserve">Left </t>
  </si>
  <si>
    <t>MID</t>
  </si>
  <si>
    <t>upper</t>
  </si>
  <si>
    <t>lower</t>
  </si>
  <si>
    <t>SUBSTITUTE</t>
  </si>
  <si>
    <t>SUBSTITUTE instance</t>
  </si>
  <si>
    <t>7 0 9 9 0 3 9 0</t>
  </si>
  <si>
    <t>Total Budget</t>
  </si>
  <si>
    <t>Is Purchasing  Possible</t>
  </si>
  <si>
    <t>Is Anywhere lenovo value more than 50000</t>
  </si>
  <si>
    <t>Is all HP price less than 35000?</t>
  </si>
  <si>
    <t>Check value</t>
  </si>
  <si>
    <t>OR</t>
  </si>
  <si>
    <t>AND</t>
  </si>
  <si>
    <t>IF</t>
  </si>
  <si>
    <t>Multiple If Statement</t>
  </si>
  <si>
    <t>Condition</t>
  </si>
  <si>
    <t>Low cost</t>
  </si>
  <si>
    <t>Price&lt;30000</t>
  </si>
  <si>
    <t>Price&lt;50000</t>
  </si>
  <si>
    <t>Price&lt;70000</t>
  </si>
  <si>
    <t>High cost</t>
  </si>
  <si>
    <t>Price&lt;100000</t>
  </si>
  <si>
    <t>More Expensive</t>
  </si>
  <si>
    <t>Price&gt;100000</t>
  </si>
  <si>
    <t>Not Affordable</t>
  </si>
  <si>
    <t>Category</t>
  </si>
  <si>
    <t>Countif</t>
  </si>
  <si>
    <t xml:space="preserve"> Moderate</t>
  </si>
  <si>
    <t>Criteria</t>
  </si>
  <si>
    <t>&gt;40000</t>
  </si>
  <si>
    <t>How many laptops price more than 40000</t>
  </si>
  <si>
    <t>Countifs</t>
  </si>
  <si>
    <t>Today</t>
  </si>
  <si>
    <t>day diff</t>
  </si>
  <si>
    <t>hours</t>
  </si>
  <si>
    <t>Now</t>
  </si>
  <si>
    <t>you use -operation</t>
  </si>
  <si>
    <t>format cell</t>
  </si>
  <si>
    <t>day</t>
  </si>
  <si>
    <t>Datedif day</t>
  </si>
  <si>
    <t>month</t>
  </si>
  <si>
    <t>Datedif month</t>
  </si>
  <si>
    <t>year</t>
  </si>
  <si>
    <t>Datedif year</t>
  </si>
  <si>
    <t>criteria for total</t>
  </si>
  <si>
    <t>SUMIF</t>
  </si>
  <si>
    <t>Techlink</t>
  </si>
  <si>
    <t>Techspark</t>
  </si>
  <si>
    <t>HP Showroom</t>
  </si>
  <si>
    <t>HLOOKUP</t>
  </si>
  <si>
    <t>vertical/row</t>
  </si>
  <si>
    <t>matchvalue</t>
  </si>
  <si>
    <t>horizontal/column</t>
  </si>
  <si>
    <t>MATCH</t>
  </si>
  <si>
    <t>INDEX</t>
  </si>
  <si>
    <t>row</t>
  </si>
  <si>
    <t>column</t>
  </si>
  <si>
    <t>value</t>
  </si>
  <si>
    <t>INDEX MATCH BOTH</t>
  </si>
  <si>
    <t>row value</t>
  </si>
  <si>
    <t>row index</t>
  </si>
  <si>
    <t>column value</t>
  </si>
  <si>
    <t>colu index</t>
  </si>
  <si>
    <t>Find value</t>
  </si>
  <si>
    <t>Vlookup</t>
  </si>
  <si>
    <t>if not found</t>
  </si>
  <si>
    <t>xiaomi</t>
  </si>
  <si>
    <t>in Rs</t>
  </si>
  <si>
    <t>%</t>
  </si>
  <si>
    <t>Discount</t>
  </si>
  <si>
    <t>Criteria for Discount</t>
  </si>
  <si>
    <t>&gt;38990</t>
  </si>
  <si>
    <t>*o*</t>
  </si>
  <si>
    <t>Unique Values</t>
  </si>
  <si>
    <t>less than (-1)</t>
  </si>
  <si>
    <t>Shipping  Date</t>
  </si>
  <si>
    <t>Selling  date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</si>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</sst>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/d\/yyyy\ \ h:mm"/>
    <numFmt numFmtId="165" formatCode="dd\-mmmm\-yyyy\ hh:mm:ss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16" fillId="33" borderId="0" xfId="0" applyFont="1" applyFill="1"/>
    <xf numFmtId="0" fontId="0" fillId="34" borderId="0" xfId="0" applyFill="1"/>
    <xf numFmtId="0" fontId="0" fillId="35" borderId="0" xfId="0" applyFill="1"/>
    <xf numFmtId="0" fontId="0" fillId="0" borderId="0" xfId="0" applyAlignment="1">
      <alignment wrapText="1"/>
    </xf>
    <xf numFmtId="0" fontId="0" fillId="36" borderId="0" xfId="0" applyFill="1"/>
    <xf numFmtId="0" fontId="0" fillId="37" borderId="0" xfId="0" applyFill="1"/>
    <xf numFmtId="0" fontId="0" fillId="33" borderId="0" xfId="0" applyFill="1"/>
    <xf numFmtId="0" fontId="0" fillId="38" borderId="0" xfId="0" applyFill="1"/>
    <xf numFmtId="3" fontId="0" fillId="0" borderId="0" xfId="0" applyNumberFormat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5" borderId="0" xfId="0" applyFill="1"/>
    <xf numFmtId="0" fontId="16" fillId="0" borderId="0" xfId="0" applyFont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16" fillId="34" borderId="0" xfId="0" applyFont="1" applyFill="1"/>
    <xf numFmtId="0" fontId="0" fillId="0" borderId="10" xfId="0" applyBorder="1"/>
    <xf numFmtId="0" fontId="16" fillId="33" borderId="10" xfId="0" applyFont="1" applyFill="1" applyBorder="1"/>
    <xf numFmtId="0" fontId="13" fillId="57" borderId="0" xfId="0" applyFont="1" applyFill="1"/>
    <xf numFmtId="0" fontId="0" fillId="58" borderId="0" xfId="0" applyFill="1"/>
    <xf numFmtId="3" fontId="0" fillId="58" borderId="0" xfId="0" applyNumberFormat="1" applyFill="1"/>
    <xf numFmtId="3" fontId="0" fillId="43" borderId="0" xfId="0" applyNumberFormat="1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16" fillId="39" borderId="0" xfId="0" applyFont="1" applyFill="1"/>
    <xf numFmtId="0" fontId="0" fillId="63" borderId="0" xfId="0" applyFill="1"/>
    <xf numFmtId="0" fontId="0" fillId="4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2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13" fillId="56" borderId="0" xfId="0" applyFont="1" applyFill="1" applyAlignment="1">
      <alignment horizontal="center"/>
    </xf>
    <xf numFmtId="0" fontId="0" fillId="48" borderId="0" xfId="0" applyFill="1" applyAlignment="1">
      <alignment horizontal="center"/>
    </xf>
    <xf numFmtId="0" fontId="0" fillId="63" borderId="0" xfId="0" applyFill="1" applyAlignment="1">
      <alignment horizontal="center"/>
    </xf>
    <xf numFmtId="0" fontId="0" fillId="39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  <color rgb="FF66FFFF"/>
      <color rgb="FF99FF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'bar chart'!$E$6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'bar chart'!$D$7:$D$16</c:f>
              <c:strCache>
                <c:ptCount val="10"/>
                <c:pt idx="0">
                  <c:v>HP</c:v>
                </c:pt>
                <c:pt idx="1">
                  <c:v>HP</c:v>
                </c:pt>
                <c:pt idx="2">
                  <c:v>Apple</c:v>
                </c:pt>
                <c:pt idx="3">
                  <c:v>Apple</c:v>
                </c:pt>
                <c:pt idx="4">
                  <c:v>Apple</c:v>
                </c:pt>
                <c:pt idx="5">
                  <c:v>Lenovo</c:v>
                </c:pt>
                <c:pt idx="6">
                  <c:v>ASUS</c:v>
                </c:pt>
                <c:pt idx="7">
                  <c:v>HP</c:v>
                </c:pt>
                <c:pt idx="8">
                  <c:v>ASUS</c:v>
                </c:pt>
                <c:pt idx="9">
                  <c:v>HP</c:v>
                </c:pt>
              </c:strCache>
            </c:strRef>
          </c:cat>
          <c:val>
            <c:numRef>
              <c:f>'bar chart'!$E$7:$E$17</c:f>
              <c:numCache>
                <c:formatCode>#,##0</c:formatCode>
                <c:ptCount val="11"/>
                <c:pt idx="0">
                  <c:v>38990</c:v>
                </c:pt>
                <c:pt idx="1">
                  <c:v>37990</c:v>
                </c:pt>
                <c:pt idx="2">
                  <c:v>70990</c:v>
                </c:pt>
                <c:pt idx="3">
                  <c:v>70990</c:v>
                </c:pt>
                <c:pt idx="4">
                  <c:v>70990</c:v>
                </c:pt>
                <c:pt idx="5">
                  <c:v>49990</c:v>
                </c:pt>
                <c:pt idx="6">
                  <c:v>40990</c:v>
                </c:pt>
                <c:pt idx="7">
                  <c:v>46990</c:v>
                </c:pt>
                <c:pt idx="8">
                  <c:v>27990</c:v>
                </c:pt>
                <c:pt idx="9">
                  <c:v>45990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5D-4137-B596-CCABD82DD78C}"/>
            </c:ext>
          </c:extLst>
        </c:ser>
        <c:ser>
          <c:idx val="2"/>
          <c:order val="1"/>
          <c:tx>
            <c:strRef>
              <c:f>'bar chart'!$F$6</c:f>
              <c:strCache>
                <c:ptCount val="1"/>
                <c:pt idx="0">
                  <c:v>Screen Size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'bar chart'!$D$7:$D$16</c:f>
              <c:strCache>
                <c:ptCount val="10"/>
                <c:pt idx="0">
                  <c:v>HP</c:v>
                </c:pt>
                <c:pt idx="1">
                  <c:v>HP</c:v>
                </c:pt>
                <c:pt idx="2">
                  <c:v>Apple</c:v>
                </c:pt>
                <c:pt idx="3">
                  <c:v>Apple</c:v>
                </c:pt>
                <c:pt idx="4">
                  <c:v>Apple</c:v>
                </c:pt>
                <c:pt idx="5">
                  <c:v>Lenovo</c:v>
                </c:pt>
                <c:pt idx="6">
                  <c:v>ASUS</c:v>
                </c:pt>
                <c:pt idx="7">
                  <c:v>HP</c:v>
                </c:pt>
                <c:pt idx="8">
                  <c:v>ASUS</c:v>
                </c:pt>
                <c:pt idx="9">
                  <c:v>HP</c:v>
                </c:pt>
              </c:strCache>
            </c:strRef>
          </c:cat>
          <c:val>
            <c:numRef>
              <c:f>'bar chart'!$F$7:$F$17</c:f>
              <c:numCache>
                <c:formatCode>General</c:formatCode>
                <c:ptCount val="11"/>
                <c:pt idx="0">
                  <c:v>39.619999999999997</c:v>
                </c:pt>
                <c:pt idx="1">
                  <c:v>39.619999999999997</c:v>
                </c:pt>
                <c:pt idx="2">
                  <c:v>33.78</c:v>
                </c:pt>
                <c:pt idx="3">
                  <c:v>33.880000000000003</c:v>
                </c:pt>
                <c:pt idx="4">
                  <c:v>33.78</c:v>
                </c:pt>
                <c:pt idx="5">
                  <c:v>39.619999999999997</c:v>
                </c:pt>
                <c:pt idx="6">
                  <c:v>39.65</c:v>
                </c:pt>
                <c:pt idx="7">
                  <c:v>39.67</c:v>
                </c:pt>
                <c:pt idx="8">
                  <c:v>39.619999999999997</c:v>
                </c:pt>
                <c:pt idx="9">
                  <c:v>39.65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5D-4137-B596-CCABD82DD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7449024"/>
        <c:axId val="1867450944"/>
      </c:barChart>
      <c:catAx>
        <c:axId val="186744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450944"/>
        <c:crosses val="autoZero"/>
        <c:auto val="1"/>
        <c:lblAlgn val="ctr"/>
        <c:lblOffset val="100"/>
        <c:noMultiLvlLbl val="0"/>
      </c:catAx>
      <c:valAx>
        <c:axId val="186745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44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'Pie Chart'!$E$7</c:f>
              <c:strCache>
                <c:ptCount val="1"/>
                <c:pt idx="0">
                  <c:v>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'Pie Chart'!$D$8:$D$20</c:f>
              <c:strCache>
                <c:ptCount val="13"/>
                <c:pt idx="0">
                  <c:v>HP</c:v>
                </c:pt>
                <c:pt idx="1">
                  <c:v>HP</c:v>
                </c:pt>
                <c:pt idx="2">
                  <c:v>Apple</c:v>
                </c:pt>
                <c:pt idx="3">
                  <c:v>Apple</c:v>
                </c:pt>
                <c:pt idx="4">
                  <c:v>Apple</c:v>
                </c:pt>
                <c:pt idx="5">
                  <c:v>Lenovo</c:v>
                </c:pt>
                <c:pt idx="6">
                  <c:v>ASUS</c:v>
                </c:pt>
                <c:pt idx="7">
                  <c:v>HP</c:v>
                </c:pt>
                <c:pt idx="8">
                  <c:v>ASUS</c:v>
                </c:pt>
                <c:pt idx="9">
                  <c:v>HP</c:v>
                </c:pt>
                <c:pt idx="10">
                  <c:v>other</c:v>
                </c:pt>
                <c:pt idx="11">
                  <c:v>other</c:v>
                </c:pt>
                <c:pt idx="12">
                  <c:v>other</c:v>
                </c:pt>
              </c:strCache>
            </c:strRef>
          </c:cat>
          <c:val>
            <c:numRef>
              <c:f>'Pie Chart'!$E$8:$E$20</c:f>
              <c:numCache>
                <c:formatCode>#,##0</c:formatCode>
                <c:ptCount val="13"/>
                <c:pt idx="0">
                  <c:v>38990</c:v>
                </c:pt>
                <c:pt idx="1">
                  <c:v>37990</c:v>
                </c:pt>
                <c:pt idx="2">
                  <c:v>70990</c:v>
                </c:pt>
                <c:pt idx="3">
                  <c:v>70990</c:v>
                </c:pt>
                <c:pt idx="4">
                  <c:v>70990</c:v>
                </c:pt>
                <c:pt idx="5">
                  <c:v>49990</c:v>
                </c:pt>
                <c:pt idx="6">
                  <c:v>40990</c:v>
                </c:pt>
                <c:pt idx="7">
                  <c:v>46990</c:v>
                </c:pt>
                <c:pt idx="8">
                  <c:v>27990</c:v>
                </c:pt>
                <c:pt idx="9">
                  <c:v>45990</c:v>
                </c:pt>
                <c:pt idx="10">
                  <c:v>20</c:v>
                </c:pt>
                <c:pt idx="11">
                  <c:v>60</c:v>
                </c:pt>
                <c:pt idx="1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05-4C48-9E52-65F40CAA7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plitType val="pos"/>
        <c:splitPos val="3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'Pie Chart'!$E$7</c:f>
              <c:strCache>
                <c:ptCount val="1"/>
                <c:pt idx="0">
                  <c:v>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'Pie Chart'!$D$8:$D$17</c:f>
              <c:strCache>
                <c:ptCount val="10"/>
                <c:pt idx="0">
                  <c:v>HP</c:v>
                </c:pt>
                <c:pt idx="1">
                  <c:v>HP</c:v>
                </c:pt>
                <c:pt idx="2">
                  <c:v>Apple</c:v>
                </c:pt>
                <c:pt idx="3">
                  <c:v>Apple</c:v>
                </c:pt>
                <c:pt idx="4">
                  <c:v>Apple</c:v>
                </c:pt>
                <c:pt idx="5">
                  <c:v>Lenovo</c:v>
                </c:pt>
                <c:pt idx="6">
                  <c:v>ASUS</c:v>
                </c:pt>
                <c:pt idx="7">
                  <c:v>HP</c:v>
                </c:pt>
                <c:pt idx="8">
                  <c:v>ASUS</c:v>
                </c:pt>
                <c:pt idx="9">
                  <c:v>HP</c:v>
                </c:pt>
              </c:strCache>
            </c:strRef>
          </c:cat>
          <c:val>
            <c:numRef>
              <c:f>'Pie Chart'!$E$8:$E$17</c:f>
              <c:numCache>
                <c:formatCode>#,##0</c:formatCode>
                <c:ptCount val="10"/>
                <c:pt idx="0">
                  <c:v>38990</c:v>
                </c:pt>
                <c:pt idx="1">
                  <c:v>37990</c:v>
                </c:pt>
                <c:pt idx="2">
                  <c:v>70990</c:v>
                </c:pt>
                <c:pt idx="3">
                  <c:v>70990</c:v>
                </c:pt>
                <c:pt idx="4">
                  <c:v>70990</c:v>
                </c:pt>
                <c:pt idx="5">
                  <c:v>49990</c:v>
                </c:pt>
                <c:pt idx="6">
                  <c:v>40990</c:v>
                </c:pt>
                <c:pt idx="7">
                  <c:v>46990</c:v>
                </c:pt>
                <c:pt idx="8">
                  <c:v>27990</c:v>
                </c:pt>
                <c:pt idx="9">
                  <c:v>45990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93-4BEF-B51D-2F0A659EC74D}"/>
            </c:ext>
          </c:extLst>
        </c:ser>
        <c:ser>
          <c:idx val="1"/>
          <c:order val="1"/>
          <c:tx>
            <c:strRef>
              <c:f>'Pie Chart'!$F$7</c:f>
              <c:strCache>
                <c:ptCount val="1"/>
                <c:pt idx="0">
                  <c:v>Screen Size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'Pie Chart'!$D$8:$D$17</c:f>
              <c:strCache>
                <c:ptCount val="10"/>
                <c:pt idx="0">
                  <c:v>HP</c:v>
                </c:pt>
                <c:pt idx="1">
                  <c:v>HP</c:v>
                </c:pt>
                <c:pt idx="2">
                  <c:v>Apple</c:v>
                </c:pt>
                <c:pt idx="3">
                  <c:v>Apple</c:v>
                </c:pt>
                <c:pt idx="4">
                  <c:v>Apple</c:v>
                </c:pt>
                <c:pt idx="5">
                  <c:v>Lenovo</c:v>
                </c:pt>
                <c:pt idx="6">
                  <c:v>ASUS</c:v>
                </c:pt>
                <c:pt idx="7">
                  <c:v>HP</c:v>
                </c:pt>
                <c:pt idx="8">
                  <c:v>ASUS</c:v>
                </c:pt>
                <c:pt idx="9">
                  <c:v>HP</c:v>
                </c:pt>
              </c:strCache>
            </c:strRef>
          </c:cat>
          <c:val>
            <c:numRef>
              <c:f>'Pie Chart'!$F$8:$F$17</c:f>
              <c:numCache>
                <c:formatCode>General</c:formatCode>
                <c:ptCount val="10"/>
                <c:pt idx="0">
                  <c:v>39.619999999999997</c:v>
                </c:pt>
                <c:pt idx="1">
                  <c:v>39.619999999999997</c:v>
                </c:pt>
                <c:pt idx="2">
                  <c:v>33.78</c:v>
                </c:pt>
                <c:pt idx="3">
                  <c:v>33.880000000000003</c:v>
                </c:pt>
                <c:pt idx="4">
                  <c:v>33.78</c:v>
                </c:pt>
                <c:pt idx="5">
                  <c:v>39.619999999999997</c:v>
                </c:pt>
                <c:pt idx="6">
                  <c:v>39.65</c:v>
                </c:pt>
                <c:pt idx="7">
                  <c:v>39.67</c:v>
                </c:pt>
                <c:pt idx="8">
                  <c:v>39.619999999999997</c:v>
                </c:pt>
                <c:pt idx="9">
                  <c:v>39.65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93-4BEF-B51D-2F0A659EC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3</xdr:row>
      <xdr:rowOff>179070</xdr:rowOff>
    </xdr:from>
    <xdr:to>
      <xdr:col>15</xdr:col>
      <xdr:colOff>312420</xdr:colOff>
      <xdr:row>18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EC54D7-CB80-C8F8-7F8B-73025113E0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190500</xdr:colOff>
      <xdr:row>5</xdr:row>
      <xdr:rowOff>133350</xdr:rowOff>
    </xdr:from>
    <xdr:to>
      <xdr:col>21</xdr:col>
      <xdr:colOff>495300</xdr:colOff>
      <xdr:row>20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87BBEA-69A7-920C-6671-83A180C06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297180</xdr:colOff>
      <xdr:row>5</xdr:row>
      <xdr:rowOff>110490</xdr:rowOff>
    </xdr:from>
    <xdr:to>
      <xdr:col>13</xdr:col>
      <xdr:colOff>601980</xdr:colOff>
      <xdr:row>20</xdr:row>
      <xdr:rowOff>110490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BE5018A-9DD0-22EF-5977-2030C575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8"/>
  <sheetViews>
    <sheetView zoomScale="95" workbookViewId="0">
      <selection activeCell="G1" sqref="G1:G12"/>
    </sheetView>
  </sheetViews>
  <sheetFormatPr defaultRowHeight="14.4" x14ac:dyDescent="0.3"/>
  <cols>
    <col min="2" max="2" width="48.5546875" bestFit="1" customWidth="1"/>
    <col min="3" max="3" width="22.44140625" bestFit="1" customWidth="1"/>
    <col min="4" max="4" width="16.44140625" bestFit="1" customWidth="1"/>
    <col min="5" max="5" width="7.21875" bestFit="1" customWidth="1"/>
    <col min="7" max="7" width="18.6640625" bestFit="1" customWidth="1"/>
    <col min="8" max="8" width="12.44140625" bestFit="1" customWidth="1"/>
  </cols>
  <sheetData>
    <row r="1" spans="1:9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9">
        <v>38990</v>
      </c>
    </row>
    <row r="3" spans="1:9" x14ac:dyDescent="0.3">
      <c r="A3" t="s">
        <v>9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s="9">
        <v>37990</v>
      </c>
    </row>
    <row r="4" spans="1:9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14</v>
      </c>
      <c r="G4" t="s">
        <v>23</v>
      </c>
      <c r="H4" t="s">
        <v>16</v>
      </c>
      <c r="I4" s="9">
        <v>70990</v>
      </c>
    </row>
    <row r="5" spans="1:9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14</v>
      </c>
      <c r="G5" t="s">
        <v>23</v>
      </c>
      <c r="H5" t="s">
        <v>16</v>
      </c>
      <c r="I5" s="9">
        <v>70990</v>
      </c>
    </row>
    <row r="6" spans="1:9" x14ac:dyDescent="0.3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14</v>
      </c>
      <c r="G6" t="s">
        <v>23</v>
      </c>
      <c r="H6" t="s">
        <v>16</v>
      </c>
      <c r="I6" s="9">
        <v>70990</v>
      </c>
    </row>
    <row r="7" spans="1:9" x14ac:dyDescent="0.3">
      <c r="A7" t="s">
        <v>24</v>
      </c>
      <c r="B7" t="s">
        <v>25</v>
      </c>
      <c r="C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16</v>
      </c>
      <c r="I7" s="9">
        <v>49990</v>
      </c>
    </row>
    <row r="8" spans="1:9" x14ac:dyDescent="0.3">
      <c r="A8" t="s">
        <v>28</v>
      </c>
      <c r="B8" t="s">
        <v>29</v>
      </c>
      <c r="C8" t="s">
        <v>30</v>
      </c>
      <c r="D8" t="s">
        <v>12</v>
      </c>
      <c r="E8" t="s">
        <v>31</v>
      </c>
      <c r="F8" t="s">
        <v>14</v>
      </c>
      <c r="G8" t="s">
        <v>15</v>
      </c>
      <c r="H8" t="s">
        <v>16</v>
      </c>
      <c r="I8" s="9">
        <v>40990</v>
      </c>
    </row>
    <row r="9" spans="1:9" x14ac:dyDescent="0.3">
      <c r="A9" t="s">
        <v>9</v>
      </c>
      <c r="B9" t="s">
        <v>32</v>
      </c>
      <c r="C9" t="s">
        <v>30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s="9">
        <v>46990</v>
      </c>
    </row>
    <row r="10" spans="1:9" x14ac:dyDescent="0.3">
      <c r="A10" t="s">
        <v>28</v>
      </c>
      <c r="B10" t="s">
        <v>33</v>
      </c>
      <c r="C10" t="s">
        <v>11</v>
      </c>
      <c r="D10" t="s">
        <v>12</v>
      </c>
      <c r="E10" t="s">
        <v>22</v>
      </c>
      <c r="F10" t="s">
        <v>14</v>
      </c>
      <c r="G10" t="s">
        <v>15</v>
      </c>
      <c r="H10" t="s">
        <v>16</v>
      </c>
      <c r="I10" s="9">
        <v>27990</v>
      </c>
    </row>
    <row r="11" spans="1:9" x14ac:dyDescent="0.3">
      <c r="A11" t="s">
        <v>9</v>
      </c>
      <c r="B11" t="s">
        <v>34</v>
      </c>
      <c r="C11" t="s">
        <v>35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s="9">
        <v>45990</v>
      </c>
    </row>
    <row r="12" spans="1:9" x14ac:dyDescent="0.3">
      <c r="A12" t="s">
        <v>9</v>
      </c>
      <c r="B12" t="s">
        <v>36</v>
      </c>
      <c r="C12" t="s">
        <v>30</v>
      </c>
      <c r="D12" t="s">
        <v>12</v>
      </c>
      <c r="E12" t="s">
        <v>13</v>
      </c>
      <c r="F12" t="s">
        <v>27</v>
      </c>
      <c r="G12" t="s">
        <v>37</v>
      </c>
      <c r="H12" t="s">
        <v>16</v>
      </c>
      <c r="I12" s="9">
        <v>53990</v>
      </c>
    </row>
    <row r="13" spans="1:9" x14ac:dyDescent="0.3">
      <c r="A13" t="s">
        <v>9</v>
      </c>
      <c r="B13" t="s">
        <v>38</v>
      </c>
      <c r="C13" t="s">
        <v>30</v>
      </c>
      <c r="D13" t="s">
        <v>12</v>
      </c>
      <c r="E13" t="s">
        <v>39</v>
      </c>
      <c r="F13" t="s">
        <v>27</v>
      </c>
      <c r="G13" t="s">
        <v>40</v>
      </c>
      <c r="H13" t="s">
        <v>16</v>
      </c>
      <c r="I13" s="9">
        <v>66999</v>
      </c>
    </row>
    <row r="14" spans="1:9" x14ac:dyDescent="0.3">
      <c r="A14" t="s">
        <v>41</v>
      </c>
      <c r="B14" t="s">
        <v>42</v>
      </c>
      <c r="C14" t="s">
        <v>30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s="9">
        <v>45999</v>
      </c>
    </row>
    <row r="15" spans="1:9" x14ac:dyDescent="0.3">
      <c r="A15" t="s">
        <v>28</v>
      </c>
      <c r="B15" t="s">
        <v>43</v>
      </c>
      <c r="C15" t="s">
        <v>30</v>
      </c>
      <c r="D15" t="s">
        <v>12</v>
      </c>
      <c r="E15" t="s">
        <v>44</v>
      </c>
      <c r="F15" t="s">
        <v>14</v>
      </c>
      <c r="G15" t="s">
        <v>15</v>
      </c>
      <c r="H15" t="s">
        <v>16</v>
      </c>
      <c r="I15" s="9">
        <v>47990</v>
      </c>
    </row>
    <row r="16" spans="1:9" x14ac:dyDescent="0.3">
      <c r="A16" t="s">
        <v>28</v>
      </c>
      <c r="B16" t="s">
        <v>45</v>
      </c>
      <c r="C16" t="s">
        <v>46</v>
      </c>
      <c r="D16" t="s">
        <v>12</v>
      </c>
      <c r="E16" t="s">
        <v>22</v>
      </c>
      <c r="F16" t="s">
        <v>47</v>
      </c>
      <c r="G16" t="s">
        <v>15</v>
      </c>
      <c r="H16" t="s">
        <v>16</v>
      </c>
      <c r="I16" s="9">
        <v>19990</v>
      </c>
    </row>
    <row r="17" spans="1:9" x14ac:dyDescent="0.3">
      <c r="A17" t="s">
        <v>9</v>
      </c>
      <c r="B17" t="s">
        <v>48</v>
      </c>
      <c r="C17" t="s">
        <v>30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s="9">
        <v>49990</v>
      </c>
    </row>
    <row r="18" spans="1:9" x14ac:dyDescent="0.3">
      <c r="A18" t="s">
        <v>28</v>
      </c>
      <c r="B18" t="s">
        <v>49</v>
      </c>
      <c r="C18" t="s">
        <v>50</v>
      </c>
      <c r="D18" t="s">
        <v>12</v>
      </c>
      <c r="E18" t="s">
        <v>13</v>
      </c>
      <c r="F18" t="s">
        <v>27</v>
      </c>
      <c r="G18" t="s">
        <v>15</v>
      </c>
      <c r="H18" t="s">
        <v>16</v>
      </c>
      <c r="I18" s="9">
        <v>77990</v>
      </c>
    </row>
    <row r="19" spans="1:9" x14ac:dyDescent="0.3">
      <c r="A19" t="s">
        <v>24</v>
      </c>
      <c r="B19" t="s">
        <v>51</v>
      </c>
      <c r="C19" t="s">
        <v>46</v>
      </c>
      <c r="D19" t="s">
        <v>12</v>
      </c>
      <c r="E19" t="s">
        <v>31</v>
      </c>
      <c r="F19" t="s">
        <v>14</v>
      </c>
      <c r="G19" t="s">
        <v>37</v>
      </c>
      <c r="H19" t="s">
        <v>16</v>
      </c>
      <c r="I19" s="9">
        <v>22990</v>
      </c>
    </row>
    <row r="20" spans="1:9" x14ac:dyDescent="0.3">
      <c r="A20" t="s">
        <v>52</v>
      </c>
      <c r="B20" t="s">
        <v>53</v>
      </c>
      <c r="C20" t="s">
        <v>54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s="9">
        <v>29990</v>
      </c>
    </row>
    <row r="21" spans="1:9" x14ac:dyDescent="0.3">
      <c r="A21" t="s">
        <v>9</v>
      </c>
      <c r="B21" t="s">
        <v>55</v>
      </c>
      <c r="C21" t="s">
        <v>35</v>
      </c>
      <c r="D21" t="s">
        <v>12</v>
      </c>
      <c r="E21" t="s">
        <v>13</v>
      </c>
      <c r="F21" t="s">
        <v>27</v>
      </c>
      <c r="G21" t="s">
        <v>40</v>
      </c>
      <c r="H21" t="s">
        <v>16</v>
      </c>
      <c r="I21" s="9">
        <v>54990</v>
      </c>
    </row>
    <row r="22" spans="1:9" x14ac:dyDescent="0.3">
      <c r="A22" t="s">
        <v>9</v>
      </c>
      <c r="B22" t="s">
        <v>56</v>
      </c>
      <c r="C22" t="s">
        <v>30</v>
      </c>
      <c r="D22" t="s">
        <v>12</v>
      </c>
      <c r="E22" t="s">
        <v>13</v>
      </c>
      <c r="F22" t="s">
        <v>27</v>
      </c>
      <c r="G22" t="s">
        <v>15</v>
      </c>
      <c r="H22" t="s">
        <v>16</v>
      </c>
      <c r="I22" s="9">
        <v>66990</v>
      </c>
    </row>
    <row r="23" spans="1:9" x14ac:dyDescent="0.3">
      <c r="A23" t="s">
        <v>41</v>
      </c>
      <c r="B23" t="s">
        <v>57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s="9">
        <v>35980</v>
      </c>
    </row>
    <row r="24" spans="1:9" x14ac:dyDescent="0.3">
      <c r="A24" t="s">
        <v>58</v>
      </c>
      <c r="B24" t="s">
        <v>59</v>
      </c>
      <c r="C24" t="s">
        <v>30</v>
      </c>
      <c r="D24" t="s">
        <v>12</v>
      </c>
      <c r="E24" t="s">
        <v>13</v>
      </c>
      <c r="F24" t="s">
        <v>27</v>
      </c>
      <c r="G24" t="s">
        <v>15</v>
      </c>
      <c r="H24" t="s">
        <v>16</v>
      </c>
      <c r="I24" s="9">
        <v>47990</v>
      </c>
    </row>
    <row r="25" spans="1:9" x14ac:dyDescent="0.3">
      <c r="A25" t="s">
        <v>28</v>
      </c>
      <c r="B25" t="s">
        <v>60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s="9">
        <v>39990</v>
      </c>
    </row>
    <row r="26" spans="1:9" x14ac:dyDescent="0.3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s="9">
        <v>38990</v>
      </c>
    </row>
    <row r="27" spans="1:9" x14ac:dyDescent="0.3">
      <c r="A27" t="s">
        <v>9</v>
      </c>
      <c r="B27" t="s">
        <v>17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s="9">
        <v>37990</v>
      </c>
    </row>
    <row r="28" spans="1:9" x14ac:dyDescent="0.3">
      <c r="A28" t="s">
        <v>41</v>
      </c>
      <c r="B28" t="s">
        <v>57</v>
      </c>
      <c r="C28" t="s">
        <v>11</v>
      </c>
      <c r="D28" t="s">
        <v>12</v>
      </c>
      <c r="E28" t="s">
        <v>13</v>
      </c>
      <c r="F28" t="s">
        <v>14</v>
      </c>
      <c r="G28" t="s">
        <v>61</v>
      </c>
      <c r="H28" t="s">
        <v>16</v>
      </c>
      <c r="I28" s="9">
        <v>36480</v>
      </c>
    </row>
    <row r="29" spans="1:9" x14ac:dyDescent="0.3">
      <c r="A29" t="s">
        <v>24</v>
      </c>
      <c r="B29" t="s">
        <v>62</v>
      </c>
      <c r="C29" t="s">
        <v>11</v>
      </c>
      <c r="D29" t="s">
        <v>12</v>
      </c>
      <c r="E29" t="s">
        <v>13</v>
      </c>
      <c r="F29" t="s">
        <v>14</v>
      </c>
      <c r="G29" t="s">
        <v>63</v>
      </c>
      <c r="H29" t="s">
        <v>16</v>
      </c>
      <c r="I29" s="9">
        <v>35990</v>
      </c>
    </row>
    <row r="30" spans="1:9" x14ac:dyDescent="0.3">
      <c r="A30" t="s">
        <v>9</v>
      </c>
      <c r="B30" t="s">
        <v>32</v>
      </c>
      <c r="C30" t="s">
        <v>30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s="9">
        <v>46990</v>
      </c>
    </row>
    <row r="31" spans="1:9" x14ac:dyDescent="0.3">
      <c r="A31" t="s">
        <v>9</v>
      </c>
      <c r="B31" t="s">
        <v>36</v>
      </c>
      <c r="C31" t="s">
        <v>30</v>
      </c>
      <c r="D31" t="s">
        <v>12</v>
      </c>
      <c r="E31" t="s">
        <v>13</v>
      </c>
      <c r="F31" t="s">
        <v>27</v>
      </c>
      <c r="G31" t="s">
        <v>37</v>
      </c>
      <c r="H31" t="s">
        <v>16</v>
      </c>
      <c r="I31" s="9">
        <v>53990</v>
      </c>
    </row>
    <row r="32" spans="1:9" x14ac:dyDescent="0.3">
      <c r="A32" t="s">
        <v>9</v>
      </c>
      <c r="B32" t="s">
        <v>64</v>
      </c>
      <c r="C32" t="s">
        <v>35</v>
      </c>
      <c r="D32" t="s">
        <v>12</v>
      </c>
      <c r="E32" t="s">
        <v>13</v>
      </c>
      <c r="F32" t="s">
        <v>14</v>
      </c>
      <c r="G32" t="s">
        <v>37</v>
      </c>
      <c r="H32" t="s">
        <v>16</v>
      </c>
      <c r="I32" s="9">
        <v>38990</v>
      </c>
    </row>
    <row r="33" spans="1:9" x14ac:dyDescent="0.3">
      <c r="A33" t="s">
        <v>9</v>
      </c>
      <c r="B33" t="s">
        <v>65</v>
      </c>
      <c r="C33" t="s">
        <v>35</v>
      </c>
      <c r="D33" t="s">
        <v>12</v>
      </c>
      <c r="E33" t="s">
        <v>13</v>
      </c>
      <c r="F33" t="s">
        <v>27</v>
      </c>
      <c r="G33" t="s">
        <v>66</v>
      </c>
      <c r="H33" t="s">
        <v>16</v>
      </c>
      <c r="I33" s="9">
        <v>88407</v>
      </c>
    </row>
    <row r="34" spans="1:9" x14ac:dyDescent="0.3">
      <c r="A34" t="s">
        <v>67</v>
      </c>
      <c r="B34" t="s">
        <v>68</v>
      </c>
      <c r="C34" t="s">
        <v>35</v>
      </c>
      <c r="D34" t="s">
        <v>12</v>
      </c>
      <c r="E34" t="s">
        <v>13</v>
      </c>
      <c r="F34" t="s">
        <v>14</v>
      </c>
      <c r="G34" t="s">
        <v>69</v>
      </c>
      <c r="H34" t="s">
        <v>16</v>
      </c>
      <c r="I34" s="9">
        <v>33990</v>
      </c>
    </row>
    <row r="35" spans="1:9" x14ac:dyDescent="0.3">
      <c r="A35" t="s">
        <v>9</v>
      </c>
      <c r="B35" t="s">
        <v>38</v>
      </c>
      <c r="C35" t="s">
        <v>30</v>
      </c>
      <c r="D35" t="s">
        <v>12</v>
      </c>
      <c r="E35" t="s">
        <v>39</v>
      </c>
      <c r="F35" t="s">
        <v>27</v>
      </c>
      <c r="G35" t="s">
        <v>40</v>
      </c>
      <c r="H35" t="s">
        <v>16</v>
      </c>
      <c r="I35" s="9">
        <v>66999</v>
      </c>
    </row>
    <row r="36" spans="1:9" x14ac:dyDescent="0.3">
      <c r="A36" t="s">
        <v>9</v>
      </c>
      <c r="B36" t="s">
        <v>48</v>
      </c>
      <c r="C36" t="s">
        <v>30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s="9">
        <v>49990</v>
      </c>
    </row>
    <row r="37" spans="1:9" x14ac:dyDescent="0.3">
      <c r="A37" t="s">
        <v>28</v>
      </c>
      <c r="B37" t="s">
        <v>70</v>
      </c>
      <c r="C37" t="s">
        <v>11</v>
      </c>
      <c r="D37" t="s">
        <v>12</v>
      </c>
      <c r="E37" t="s">
        <v>44</v>
      </c>
      <c r="F37" t="s">
        <v>27</v>
      </c>
      <c r="G37" t="s">
        <v>15</v>
      </c>
      <c r="H37" t="s">
        <v>16</v>
      </c>
      <c r="I37" s="9">
        <v>33990</v>
      </c>
    </row>
    <row r="38" spans="1:9" x14ac:dyDescent="0.3">
      <c r="A38" t="s">
        <v>67</v>
      </c>
      <c r="B38" t="s">
        <v>71</v>
      </c>
      <c r="C38" t="s">
        <v>30</v>
      </c>
      <c r="D38" t="s">
        <v>12</v>
      </c>
      <c r="E38" t="s">
        <v>13</v>
      </c>
      <c r="F38" t="s">
        <v>27</v>
      </c>
      <c r="G38" t="s">
        <v>37</v>
      </c>
      <c r="H38" t="s">
        <v>16</v>
      </c>
      <c r="I38" s="9">
        <v>52990</v>
      </c>
    </row>
    <row r="39" spans="1:9" x14ac:dyDescent="0.3">
      <c r="A39" t="s">
        <v>28</v>
      </c>
      <c r="B39" t="s">
        <v>49</v>
      </c>
      <c r="C39" t="s">
        <v>50</v>
      </c>
      <c r="D39" t="s">
        <v>12</v>
      </c>
      <c r="E39" t="s">
        <v>13</v>
      </c>
      <c r="F39" t="s">
        <v>27</v>
      </c>
      <c r="G39" t="s">
        <v>15</v>
      </c>
      <c r="H39" t="s">
        <v>16</v>
      </c>
      <c r="I39" s="9">
        <v>77990</v>
      </c>
    </row>
    <row r="40" spans="1:9" x14ac:dyDescent="0.3">
      <c r="A40" t="s">
        <v>9</v>
      </c>
      <c r="B40" t="s">
        <v>55</v>
      </c>
      <c r="C40" t="s">
        <v>35</v>
      </c>
      <c r="D40" t="s">
        <v>12</v>
      </c>
      <c r="E40" t="s">
        <v>13</v>
      </c>
      <c r="F40" t="s">
        <v>27</v>
      </c>
      <c r="G40" t="s">
        <v>40</v>
      </c>
      <c r="H40" t="s">
        <v>16</v>
      </c>
      <c r="I40" s="9">
        <v>54990</v>
      </c>
    </row>
    <row r="41" spans="1:9" x14ac:dyDescent="0.3">
      <c r="A41" t="s">
        <v>41</v>
      </c>
      <c r="B41" t="s">
        <v>57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s="9">
        <v>35980</v>
      </c>
    </row>
    <row r="42" spans="1:9" x14ac:dyDescent="0.3">
      <c r="A42" t="s">
        <v>67</v>
      </c>
      <c r="B42" t="s">
        <v>72</v>
      </c>
      <c r="C42" t="s">
        <v>50</v>
      </c>
      <c r="D42" t="s">
        <v>12</v>
      </c>
      <c r="E42" t="s">
        <v>44</v>
      </c>
      <c r="F42" t="s">
        <v>27</v>
      </c>
      <c r="G42" t="s">
        <v>37</v>
      </c>
      <c r="H42" t="s">
        <v>16</v>
      </c>
      <c r="I42" s="9">
        <v>54990</v>
      </c>
    </row>
    <row r="43" spans="1:9" x14ac:dyDescent="0.3">
      <c r="A43" t="s">
        <v>67</v>
      </c>
      <c r="B43" t="s">
        <v>73</v>
      </c>
      <c r="C43" t="s">
        <v>11</v>
      </c>
      <c r="D43" t="s">
        <v>12</v>
      </c>
      <c r="E43" t="s">
        <v>13</v>
      </c>
      <c r="F43" t="s">
        <v>14</v>
      </c>
      <c r="G43" t="s">
        <v>69</v>
      </c>
      <c r="H43" t="s">
        <v>16</v>
      </c>
      <c r="I43" s="9">
        <v>28990</v>
      </c>
    </row>
    <row r="44" spans="1:9" x14ac:dyDescent="0.3">
      <c r="A44" t="s">
        <v>28</v>
      </c>
      <c r="B44">
        <v>15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s="9">
        <v>36990</v>
      </c>
    </row>
    <row r="45" spans="1:9" x14ac:dyDescent="0.3">
      <c r="A45" t="s">
        <v>9</v>
      </c>
      <c r="B45" t="s">
        <v>56</v>
      </c>
      <c r="C45" t="s">
        <v>30</v>
      </c>
      <c r="D45" t="s">
        <v>12</v>
      </c>
      <c r="E45" t="s">
        <v>13</v>
      </c>
      <c r="F45" t="s">
        <v>27</v>
      </c>
      <c r="G45" t="s">
        <v>15</v>
      </c>
      <c r="H45" t="s">
        <v>16</v>
      </c>
      <c r="I45" s="9">
        <v>66990</v>
      </c>
    </row>
    <row r="46" spans="1:9" x14ac:dyDescent="0.3">
      <c r="A46" t="s">
        <v>9</v>
      </c>
      <c r="B46" t="s">
        <v>74</v>
      </c>
      <c r="C46" t="s">
        <v>30</v>
      </c>
      <c r="D46" t="s">
        <v>12</v>
      </c>
      <c r="E46" t="s">
        <v>13</v>
      </c>
      <c r="F46" t="s">
        <v>14</v>
      </c>
      <c r="G46" t="s">
        <v>37</v>
      </c>
      <c r="H46" t="s">
        <v>16</v>
      </c>
      <c r="I46" s="9">
        <v>53990</v>
      </c>
    </row>
    <row r="47" spans="1:9" x14ac:dyDescent="0.3">
      <c r="A47" t="s">
        <v>75</v>
      </c>
      <c r="B47" t="s">
        <v>76</v>
      </c>
      <c r="C47" t="s">
        <v>11</v>
      </c>
      <c r="D47" t="s">
        <v>12</v>
      </c>
      <c r="E47" t="s">
        <v>13</v>
      </c>
      <c r="F47" t="s">
        <v>14</v>
      </c>
      <c r="G47" t="s">
        <v>69</v>
      </c>
      <c r="H47" t="s">
        <v>16</v>
      </c>
      <c r="I47" s="9">
        <v>27990</v>
      </c>
    </row>
    <row r="48" spans="1:9" x14ac:dyDescent="0.3">
      <c r="A48" t="s">
        <v>67</v>
      </c>
      <c r="B48" t="s">
        <v>77</v>
      </c>
      <c r="C48" t="s">
        <v>26</v>
      </c>
      <c r="D48" t="s">
        <v>12</v>
      </c>
      <c r="E48" t="s">
        <v>78</v>
      </c>
      <c r="F48" t="s">
        <v>27</v>
      </c>
      <c r="G48" t="s">
        <v>15</v>
      </c>
      <c r="H48" t="s">
        <v>16</v>
      </c>
      <c r="I48" s="9">
        <v>66780</v>
      </c>
    </row>
    <row r="49" spans="1:9" x14ac:dyDescent="0.3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s="9">
        <v>38990</v>
      </c>
    </row>
    <row r="50" spans="1:9" x14ac:dyDescent="0.3">
      <c r="A50" t="s">
        <v>9</v>
      </c>
      <c r="B50" t="s">
        <v>17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s="9">
        <v>37990</v>
      </c>
    </row>
    <row r="51" spans="1:9" x14ac:dyDescent="0.3">
      <c r="A51" t="s">
        <v>9</v>
      </c>
      <c r="B51" t="s">
        <v>79</v>
      </c>
      <c r="C51" t="s">
        <v>80</v>
      </c>
      <c r="D51" t="s">
        <v>81</v>
      </c>
      <c r="E51" t="s">
        <v>13</v>
      </c>
      <c r="F51" t="s">
        <v>14</v>
      </c>
      <c r="G51" t="s">
        <v>37</v>
      </c>
      <c r="H51" t="s">
        <v>82</v>
      </c>
      <c r="I51" s="9">
        <v>30500</v>
      </c>
    </row>
    <row r="52" spans="1:9" x14ac:dyDescent="0.3">
      <c r="A52" t="s">
        <v>83</v>
      </c>
      <c r="B52" t="s">
        <v>84</v>
      </c>
      <c r="C52" t="s">
        <v>46</v>
      </c>
      <c r="D52" t="s">
        <v>12</v>
      </c>
      <c r="E52" t="s">
        <v>85</v>
      </c>
      <c r="F52" t="s">
        <v>47</v>
      </c>
      <c r="G52" t="s">
        <v>86</v>
      </c>
      <c r="H52" t="s">
        <v>16</v>
      </c>
      <c r="I52" s="9">
        <v>11990</v>
      </c>
    </row>
    <row r="53" spans="1:9" x14ac:dyDescent="0.3">
      <c r="A53" t="s">
        <v>52</v>
      </c>
      <c r="B53" t="s">
        <v>87</v>
      </c>
      <c r="C53" t="s">
        <v>30</v>
      </c>
      <c r="D53" t="s">
        <v>12</v>
      </c>
      <c r="E53" t="s">
        <v>13</v>
      </c>
      <c r="F53" t="s">
        <v>27</v>
      </c>
      <c r="G53" t="s">
        <v>15</v>
      </c>
      <c r="H53" t="s">
        <v>16</v>
      </c>
      <c r="I53" s="9">
        <v>57990</v>
      </c>
    </row>
    <row r="54" spans="1:9" x14ac:dyDescent="0.3">
      <c r="A54" t="s">
        <v>9</v>
      </c>
      <c r="B54" t="s">
        <v>32</v>
      </c>
      <c r="C54" t="s">
        <v>30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s="9">
        <v>46990</v>
      </c>
    </row>
    <row r="55" spans="1:9" x14ac:dyDescent="0.3">
      <c r="A55" t="s">
        <v>9</v>
      </c>
      <c r="B55" t="s">
        <v>36</v>
      </c>
      <c r="C55" t="s">
        <v>30</v>
      </c>
      <c r="D55" t="s">
        <v>12</v>
      </c>
      <c r="E55" t="s">
        <v>13</v>
      </c>
      <c r="F55" t="s">
        <v>27</v>
      </c>
      <c r="G55" t="s">
        <v>37</v>
      </c>
      <c r="H55" t="s">
        <v>16</v>
      </c>
      <c r="I55" s="9">
        <v>53990</v>
      </c>
    </row>
    <row r="56" spans="1:9" x14ac:dyDescent="0.3">
      <c r="A56" t="s">
        <v>52</v>
      </c>
      <c r="B56" t="s">
        <v>88</v>
      </c>
      <c r="C56" t="s">
        <v>26</v>
      </c>
      <c r="D56" t="s">
        <v>12</v>
      </c>
      <c r="E56" t="s">
        <v>39</v>
      </c>
      <c r="F56" t="s">
        <v>27</v>
      </c>
      <c r="G56" t="s">
        <v>15</v>
      </c>
      <c r="H56" t="s">
        <v>16</v>
      </c>
      <c r="I56" s="9">
        <v>89990</v>
      </c>
    </row>
    <row r="57" spans="1:9" x14ac:dyDescent="0.3">
      <c r="A57" t="s">
        <v>28</v>
      </c>
      <c r="B57" t="s">
        <v>89</v>
      </c>
      <c r="C57" t="s">
        <v>11</v>
      </c>
      <c r="D57" t="s">
        <v>12</v>
      </c>
      <c r="E57" t="s">
        <v>39</v>
      </c>
      <c r="F57" t="s">
        <v>14</v>
      </c>
      <c r="G57" t="s">
        <v>15</v>
      </c>
      <c r="H57" t="s">
        <v>16</v>
      </c>
      <c r="I57" s="9">
        <v>36990</v>
      </c>
    </row>
    <row r="58" spans="1:9" x14ac:dyDescent="0.3">
      <c r="A58" t="s">
        <v>9</v>
      </c>
      <c r="B58" t="s">
        <v>38</v>
      </c>
      <c r="C58" t="s">
        <v>30</v>
      </c>
      <c r="D58" t="s">
        <v>12</v>
      </c>
      <c r="E58" t="s">
        <v>39</v>
      </c>
      <c r="F58" t="s">
        <v>27</v>
      </c>
      <c r="G58" t="s">
        <v>40</v>
      </c>
      <c r="H58" t="s">
        <v>16</v>
      </c>
      <c r="I58" s="9">
        <v>66999</v>
      </c>
    </row>
    <row r="59" spans="1:9" x14ac:dyDescent="0.3">
      <c r="A59" t="s">
        <v>9</v>
      </c>
      <c r="B59" t="s">
        <v>48</v>
      </c>
      <c r="C59" t="s">
        <v>30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s="9">
        <v>49990</v>
      </c>
    </row>
    <row r="60" spans="1:9" x14ac:dyDescent="0.3">
      <c r="A60" t="s">
        <v>28</v>
      </c>
      <c r="B60" t="s">
        <v>90</v>
      </c>
      <c r="C60" t="s">
        <v>11</v>
      </c>
      <c r="D60" t="s">
        <v>12</v>
      </c>
      <c r="E60" t="s">
        <v>44</v>
      </c>
      <c r="F60" t="s">
        <v>14</v>
      </c>
      <c r="G60" t="s">
        <v>37</v>
      </c>
      <c r="H60" t="s">
        <v>16</v>
      </c>
      <c r="I60" s="9">
        <v>43534</v>
      </c>
    </row>
    <row r="61" spans="1:9" x14ac:dyDescent="0.3">
      <c r="A61" t="s">
        <v>91</v>
      </c>
      <c r="B61" t="s">
        <v>92</v>
      </c>
      <c r="C61" t="s">
        <v>46</v>
      </c>
      <c r="D61" t="s">
        <v>12</v>
      </c>
      <c r="E61" t="s">
        <v>22</v>
      </c>
      <c r="F61" t="s">
        <v>14</v>
      </c>
      <c r="G61" t="s">
        <v>93</v>
      </c>
      <c r="H61" t="s">
        <v>16</v>
      </c>
      <c r="I61" s="9">
        <v>18990</v>
      </c>
    </row>
    <row r="62" spans="1:9" x14ac:dyDescent="0.3">
      <c r="A62" t="s">
        <v>24</v>
      </c>
      <c r="B62" t="s">
        <v>25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 s="9">
        <v>32840</v>
      </c>
    </row>
    <row r="63" spans="1:9" x14ac:dyDescent="0.3">
      <c r="A63" t="s">
        <v>24</v>
      </c>
      <c r="B63" t="s">
        <v>94</v>
      </c>
      <c r="C63" t="s">
        <v>30</v>
      </c>
      <c r="D63" t="s">
        <v>12</v>
      </c>
      <c r="E63" t="s">
        <v>31</v>
      </c>
      <c r="F63" t="s">
        <v>27</v>
      </c>
      <c r="G63" t="s">
        <v>37</v>
      </c>
      <c r="H63" t="s">
        <v>16</v>
      </c>
      <c r="I63" s="9">
        <v>44990</v>
      </c>
    </row>
    <row r="64" spans="1:9" x14ac:dyDescent="0.3">
      <c r="A64" t="s">
        <v>28</v>
      </c>
      <c r="B64" t="s">
        <v>49</v>
      </c>
      <c r="C64" t="s">
        <v>50</v>
      </c>
      <c r="D64" t="s">
        <v>12</v>
      </c>
      <c r="E64" t="s">
        <v>13</v>
      </c>
      <c r="F64" t="s">
        <v>27</v>
      </c>
      <c r="G64" t="s">
        <v>15</v>
      </c>
      <c r="H64" t="s">
        <v>16</v>
      </c>
      <c r="I64" s="9">
        <v>77990</v>
      </c>
    </row>
    <row r="65" spans="1:9" x14ac:dyDescent="0.3">
      <c r="A65" t="s">
        <v>9</v>
      </c>
      <c r="B65" t="s">
        <v>55</v>
      </c>
      <c r="C65" t="s">
        <v>35</v>
      </c>
      <c r="D65" t="s">
        <v>12</v>
      </c>
      <c r="E65" t="s">
        <v>13</v>
      </c>
      <c r="F65" t="s">
        <v>27</v>
      </c>
      <c r="G65" t="s">
        <v>40</v>
      </c>
      <c r="H65" t="s">
        <v>16</v>
      </c>
      <c r="I65" s="9">
        <v>54990</v>
      </c>
    </row>
    <row r="66" spans="1:9" x14ac:dyDescent="0.3">
      <c r="A66" t="s">
        <v>28</v>
      </c>
      <c r="B66" t="s">
        <v>95</v>
      </c>
      <c r="C66" t="s">
        <v>96</v>
      </c>
      <c r="D66" t="s">
        <v>12</v>
      </c>
      <c r="E66" t="s">
        <v>39</v>
      </c>
      <c r="F66" t="s">
        <v>14</v>
      </c>
      <c r="G66" t="s">
        <v>15</v>
      </c>
      <c r="H66" t="s">
        <v>16</v>
      </c>
      <c r="I66" s="9">
        <v>33990</v>
      </c>
    </row>
    <row r="67" spans="1:9" x14ac:dyDescent="0.3">
      <c r="A67" t="s">
        <v>28</v>
      </c>
      <c r="B67" t="s">
        <v>97</v>
      </c>
      <c r="C67" t="s">
        <v>30</v>
      </c>
      <c r="D67" t="s">
        <v>12</v>
      </c>
      <c r="E67" t="s">
        <v>31</v>
      </c>
      <c r="F67" t="s">
        <v>27</v>
      </c>
      <c r="G67" t="s">
        <v>69</v>
      </c>
      <c r="H67" t="s">
        <v>16</v>
      </c>
      <c r="I67" s="9">
        <v>65990</v>
      </c>
    </row>
    <row r="68" spans="1:9" x14ac:dyDescent="0.3">
      <c r="A68" t="s">
        <v>9</v>
      </c>
      <c r="B68" t="s">
        <v>56</v>
      </c>
      <c r="C68" t="s">
        <v>30</v>
      </c>
      <c r="D68" t="s">
        <v>12</v>
      </c>
      <c r="E68" t="s">
        <v>13</v>
      </c>
      <c r="F68" t="s">
        <v>27</v>
      </c>
      <c r="G68" t="s">
        <v>15</v>
      </c>
      <c r="H68" t="s">
        <v>16</v>
      </c>
      <c r="I68" s="9">
        <v>66990</v>
      </c>
    </row>
    <row r="69" spans="1:9" x14ac:dyDescent="0.3">
      <c r="A69" t="s">
        <v>9</v>
      </c>
      <c r="B69" t="s">
        <v>74</v>
      </c>
      <c r="C69" t="s">
        <v>30</v>
      </c>
      <c r="D69" t="s">
        <v>12</v>
      </c>
      <c r="E69" t="s">
        <v>13</v>
      </c>
      <c r="F69" t="s">
        <v>14</v>
      </c>
      <c r="G69" t="s">
        <v>37</v>
      </c>
      <c r="H69" t="s">
        <v>16</v>
      </c>
      <c r="I69" s="9">
        <v>53990</v>
      </c>
    </row>
    <row r="70" spans="1:9" x14ac:dyDescent="0.3">
      <c r="A70" t="s">
        <v>41</v>
      </c>
      <c r="B70" t="s">
        <v>42</v>
      </c>
      <c r="C70" t="s">
        <v>30</v>
      </c>
      <c r="D70" t="s">
        <v>12</v>
      </c>
      <c r="E70" t="s">
        <v>39</v>
      </c>
      <c r="F70" t="s">
        <v>14</v>
      </c>
      <c r="G70" t="s">
        <v>15</v>
      </c>
      <c r="H70" t="s">
        <v>16</v>
      </c>
      <c r="I70" s="9">
        <v>49990</v>
      </c>
    </row>
    <row r="71" spans="1:9" x14ac:dyDescent="0.3">
      <c r="A71" t="s">
        <v>24</v>
      </c>
      <c r="B71" t="s">
        <v>98</v>
      </c>
      <c r="C71" t="s">
        <v>30</v>
      </c>
      <c r="D71" t="s">
        <v>12</v>
      </c>
      <c r="E71" t="s">
        <v>13</v>
      </c>
      <c r="F71" t="s">
        <v>27</v>
      </c>
      <c r="G71" t="s">
        <v>99</v>
      </c>
      <c r="H71" t="s">
        <v>16</v>
      </c>
      <c r="I71" s="9">
        <v>61190</v>
      </c>
    </row>
    <row r="72" spans="1:9" x14ac:dyDescent="0.3">
      <c r="A72" t="s">
        <v>18</v>
      </c>
      <c r="B72" t="s">
        <v>100</v>
      </c>
      <c r="C72" t="s">
        <v>101</v>
      </c>
      <c r="D72" t="s">
        <v>102</v>
      </c>
      <c r="E72" t="s">
        <v>22</v>
      </c>
      <c r="F72" t="s">
        <v>14</v>
      </c>
      <c r="G72" t="s">
        <v>103</v>
      </c>
      <c r="H72" t="s">
        <v>16</v>
      </c>
      <c r="I72" s="9">
        <v>99990</v>
      </c>
    </row>
    <row r="73" spans="1:9" x14ac:dyDescent="0.3">
      <c r="A73" t="s">
        <v>58</v>
      </c>
      <c r="B73" t="s">
        <v>104</v>
      </c>
      <c r="C73" t="s">
        <v>30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 s="9">
        <v>69990</v>
      </c>
    </row>
    <row r="74" spans="1:9" x14ac:dyDescent="0.3">
      <c r="A74" t="s">
        <v>9</v>
      </c>
      <c r="B74" t="s">
        <v>17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 s="9">
        <v>37990</v>
      </c>
    </row>
    <row r="75" spans="1:9" x14ac:dyDescent="0.3">
      <c r="A75" t="s">
        <v>9</v>
      </c>
      <c r="B75" t="s">
        <v>32</v>
      </c>
      <c r="C75" t="s">
        <v>30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s="9">
        <v>46990</v>
      </c>
    </row>
    <row r="76" spans="1:9" x14ac:dyDescent="0.3">
      <c r="A76" t="s">
        <v>24</v>
      </c>
      <c r="B76" t="s">
        <v>105</v>
      </c>
      <c r="C76" t="s">
        <v>35</v>
      </c>
      <c r="D76" t="s">
        <v>12</v>
      </c>
      <c r="E76" t="s">
        <v>13</v>
      </c>
      <c r="F76" t="s">
        <v>14</v>
      </c>
      <c r="G76" t="s">
        <v>63</v>
      </c>
      <c r="H76" t="s">
        <v>16</v>
      </c>
      <c r="I76" s="9">
        <v>45990</v>
      </c>
    </row>
    <row r="77" spans="1:9" x14ac:dyDescent="0.3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 s="9">
        <v>40490</v>
      </c>
    </row>
    <row r="78" spans="1:9" x14ac:dyDescent="0.3">
      <c r="A78" t="s">
        <v>9</v>
      </c>
      <c r="B78" t="s">
        <v>36</v>
      </c>
      <c r="C78" t="s">
        <v>30</v>
      </c>
      <c r="D78" t="s">
        <v>12</v>
      </c>
      <c r="E78" t="s">
        <v>13</v>
      </c>
      <c r="F78" t="s">
        <v>27</v>
      </c>
      <c r="G78" t="s">
        <v>37</v>
      </c>
      <c r="H78" t="s">
        <v>16</v>
      </c>
      <c r="I78" s="9">
        <v>53990</v>
      </c>
    </row>
    <row r="79" spans="1:9" x14ac:dyDescent="0.3">
      <c r="A79" t="s">
        <v>9</v>
      </c>
      <c r="B79" t="s">
        <v>38</v>
      </c>
      <c r="C79" t="s">
        <v>30</v>
      </c>
      <c r="D79" t="s">
        <v>12</v>
      </c>
      <c r="E79" t="s">
        <v>39</v>
      </c>
      <c r="F79" t="s">
        <v>27</v>
      </c>
      <c r="G79" t="s">
        <v>40</v>
      </c>
      <c r="H79" t="s">
        <v>16</v>
      </c>
      <c r="I79" s="9">
        <v>66999</v>
      </c>
    </row>
    <row r="80" spans="1:9" x14ac:dyDescent="0.3">
      <c r="A80" t="s">
        <v>52</v>
      </c>
      <c r="B80" t="s">
        <v>106</v>
      </c>
      <c r="C80" t="s">
        <v>11</v>
      </c>
      <c r="D80" t="s">
        <v>12</v>
      </c>
      <c r="E80" t="s">
        <v>22</v>
      </c>
      <c r="F80" t="s">
        <v>14</v>
      </c>
      <c r="G80" t="s">
        <v>37</v>
      </c>
      <c r="H80" t="s">
        <v>16</v>
      </c>
      <c r="I80" s="9">
        <v>29980</v>
      </c>
    </row>
    <row r="81" spans="1:9" x14ac:dyDescent="0.3">
      <c r="A81" t="s">
        <v>75</v>
      </c>
      <c r="B81" t="s">
        <v>107</v>
      </c>
      <c r="C81" t="s">
        <v>11</v>
      </c>
      <c r="D81" t="s">
        <v>12</v>
      </c>
      <c r="E81" t="s">
        <v>13</v>
      </c>
      <c r="F81" t="s">
        <v>14</v>
      </c>
      <c r="G81" t="s">
        <v>37</v>
      </c>
      <c r="H81" t="s">
        <v>16</v>
      </c>
      <c r="I81" s="9">
        <v>25990</v>
      </c>
    </row>
    <row r="82" spans="1:9" x14ac:dyDescent="0.3">
      <c r="A82" t="s">
        <v>28</v>
      </c>
      <c r="B82" t="s">
        <v>108</v>
      </c>
      <c r="C82" t="s">
        <v>30</v>
      </c>
      <c r="D82" t="s">
        <v>12</v>
      </c>
      <c r="E82" t="s">
        <v>39</v>
      </c>
      <c r="F82" t="s">
        <v>14</v>
      </c>
      <c r="G82" t="s">
        <v>15</v>
      </c>
      <c r="H82" t="s">
        <v>16</v>
      </c>
      <c r="I82" s="9">
        <v>47990</v>
      </c>
    </row>
    <row r="83" spans="1:9" x14ac:dyDescent="0.3">
      <c r="A83" t="s">
        <v>9</v>
      </c>
      <c r="B83" t="s">
        <v>56</v>
      </c>
      <c r="C83" t="s">
        <v>30</v>
      </c>
      <c r="D83" t="s">
        <v>12</v>
      </c>
      <c r="E83" t="s">
        <v>13</v>
      </c>
      <c r="F83" t="s">
        <v>27</v>
      </c>
      <c r="G83" t="s">
        <v>15</v>
      </c>
      <c r="H83" t="s">
        <v>16</v>
      </c>
      <c r="I83" s="9">
        <v>66990</v>
      </c>
    </row>
    <row r="84" spans="1:9" x14ac:dyDescent="0.3">
      <c r="A84" t="s">
        <v>9</v>
      </c>
      <c r="B84" t="s">
        <v>48</v>
      </c>
      <c r="C84" t="s">
        <v>30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s="9">
        <v>49990</v>
      </c>
    </row>
    <row r="85" spans="1:9" x14ac:dyDescent="0.3">
      <c r="A85" t="s">
        <v>28</v>
      </c>
      <c r="B85" t="s">
        <v>49</v>
      </c>
      <c r="C85" t="s">
        <v>50</v>
      </c>
      <c r="D85" t="s">
        <v>12</v>
      </c>
      <c r="E85" t="s">
        <v>13</v>
      </c>
      <c r="F85" t="s">
        <v>27</v>
      </c>
      <c r="G85" t="s">
        <v>15</v>
      </c>
      <c r="H85" t="s">
        <v>16</v>
      </c>
      <c r="I85" s="9">
        <v>77990</v>
      </c>
    </row>
    <row r="86" spans="1:9" x14ac:dyDescent="0.3">
      <c r="A86" t="s">
        <v>28</v>
      </c>
      <c r="B86" t="s">
        <v>109</v>
      </c>
      <c r="C86" t="s">
        <v>50</v>
      </c>
      <c r="D86" t="s">
        <v>12</v>
      </c>
      <c r="E86" t="s">
        <v>13</v>
      </c>
      <c r="F86" t="s">
        <v>27</v>
      </c>
      <c r="G86" t="s">
        <v>69</v>
      </c>
      <c r="H86" t="s">
        <v>82</v>
      </c>
      <c r="I86" s="9">
        <v>64990</v>
      </c>
    </row>
    <row r="87" spans="1:9" x14ac:dyDescent="0.3">
      <c r="A87" t="s">
        <v>9</v>
      </c>
      <c r="B87" t="s">
        <v>64</v>
      </c>
      <c r="C87" t="s">
        <v>35</v>
      </c>
      <c r="D87" t="s">
        <v>12</v>
      </c>
      <c r="E87" t="s">
        <v>13</v>
      </c>
      <c r="F87" t="s">
        <v>14</v>
      </c>
      <c r="G87" t="s">
        <v>37</v>
      </c>
      <c r="H87" t="s">
        <v>16</v>
      </c>
      <c r="I87" s="9">
        <v>43490</v>
      </c>
    </row>
    <row r="88" spans="1:9" x14ac:dyDescent="0.3">
      <c r="A88" t="s">
        <v>9</v>
      </c>
      <c r="B88" t="s">
        <v>55</v>
      </c>
      <c r="C88" t="s">
        <v>35</v>
      </c>
      <c r="D88" t="s">
        <v>12</v>
      </c>
      <c r="E88" t="s">
        <v>13</v>
      </c>
      <c r="F88" t="s">
        <v>27</v>
      </c>
      <c r="G88" t="s">
        <v>40</v>
      </c>
      <c r="H88" t="s">
        <v>16</v>
      </c>
      <c r="I88" s="9">
        <v>54990</v>
      </c>
    </row>
    <row r="89" spans="1:9" x14ac:dyDescent="0.3">
      <c r="A89" t="s">
        <v>9</v>
      </c>
      <c r="B89" t="s">
        <v>74</v>
      </c>
      <c r="C89" t="s">
        <v>30</v>
      </c>
      <c r="D89" t="s">
        <v>12</v>
      </c>
      <c r="E89" t="s">
        <v>13</v>
      </c>
      <c r="F89" t="s">
        <v>14</v>
      </c>
      <c r="G89" t="s">
        <v>37</v>
      </c>
      <c r="H89" t="s">
        <v>16</v>
      </c>
      <c r="I89" s="9">
        <v>53990</v>
      </c>
    </row>
    <row r="90" spans="1:9" x14ac:dyDescent="0.3">
      <c r="A90" t="s">
        <v>28</v>
      </c>
      <c r="B90" t="s">
        <v>110</v>
      </c>
      <c r="C90" t="s">
        <v>54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 s="9">
        <v>45990</v>
      </c>
    </row>
    <row r="91" spans="1:9" x14ac:dyDescent="0.3">
      <c r="A91" t="s">
        <v>28</v>
      </c>
      <c r="B91" t="s">
        <v>111</v>
      </c>
      <c r="C91" t="s">
        <v>11</v>
      </c>
      <c r="D91" t="s">
        <v>12</v>
      </c>
      <c r="E91" t="s">
        <v>13</v>
      </c>
      <c r="F91" t="s">
        <v>14</v>
      </c>
      <c r="G91" t="s">
        <v>69</v>
      </c>
      <c r="H91" t="s">
        <v>16</v>
      </c>
      <c r="I91" s="9">
        <v>35990</v>
      </c>
    </row>
    <row r="92" spans="1:9" x14ac:dyDescent="0.3">
      <c r="A92" t="s">
        <v>75</v>
      </c>
      <c r="B92" t="s">
        <v>112</v>
      </c>
      <c r="C92" t="s">
        <v>30</v>
      </c>
      <c r="D92" t="s">
        <v>12</v>
      </c>
      <c r="E92" t="s">
        <v>13</v>
      </c>
      <c r="F92" t="s">
        <v>27</v>
      </c>
      <c r="G92" t="s">
        <v>37</v>
      </c>
      <c r="H92" t="s">
        <v>16</v>
      </c>
      <c r="I92" s="9">
        <v>34990</v>
      </c>
    </row>
    <row r="93" spans="1:9" x14ac:dyDescent="0.3">
      <c r="A93" t="s">
        <v>9</v>
      </c>
      <c r="B93" t="s">
        <v>113</v>
      </c>
      <c r="C93" t="s">
        <v>30</v>
      </c>
      <c r="D93" t="s">
        <v>12</v>
      </c>
      <c r="E93" t="s">
        <v>13</v>
      </c>
      <c r="F93" t="s">
        <v>27</v>
      </c>
      <c r="G93" t="s">
        <v>15</v>
      </c>
      <c r="H93" t="s">
        <v>82</v>
      </c>
      <c r="I93" s="9">
        <v>88690</v>
      </c>
    </row>
    <row r="94" spans="1:9" x14ac:dyDescent="0.3">
      <c r="A94" t="s">
        <v>9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 s="9">
        <v>38990</v>
      </c>
    </row>
    <row r="95" spans="1:9" x14ac:dyDescent="0.3">
      <c r="A95" t="s">
        <v>9</v>
      </c>
      <c r="B95" t="s">
        <v>17</v>
      </c>
      <c r="C95" t="s">
        <v>11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 s="9">
        <v>37990</v>
      </c>
    </row>
    <row r="96" spans="1:9" x14ac:dyDescent="0.3">
      <c r="A96" t="s">
        <v>52</v>
      </c>
      <c r="B96" t="s">
        <v>114</v>
      </c>
      <c r="C96" t="s">
        <v>30</v>
      </c>
      <c r="D96" t="s">
        <v>12</v>
      </c>
      <c r="E96" t="s">
        <v>13</v>
      </c>
      <c r="F96" t="s">
        <v>27</v>
      </c>
      <c r="G96" t="s">
        <v>69</v>
      </c>
      <c r="H96" t="s">
        <v>16</v>
      </c>
      <c r="I96" s="9">
        <v>56990</v>
      </c>
    </row>
    <row r="97" spans="1:9" x14ac:dyDescent="0.3">
      <c r="A97" t="s">
        <v>52</v>
      </c>
      <c r="B97" t="s">
        <v>88</v>
      </c>
      <c r="C97" t="s">
        <v>26</v>
      </c>
      <c r="D97" t="s">
        <v>12</v>
      </c>
      <c r="E97" t="s">
        <v>13</v>
      </c>
      <c r="F97" t="s">
        <v>27</v>
      </c>
      <c r="G97" t="s">
        <v>15</v>
      </c>
      <c r="H97" t="s">
        <v>16</v>
      </c>
      <c r="I97" s="9">
        <v>86990</v>
      </c>
    </row>
    <row r="98" spans="1:9" x14ac:dyDescent="0.3">
      <c r="A98" t="s">
        <v>9</v>
      </c>
      <c r="B98" t="s">
        <v>32</v>
      </c>
      <c r="C98" t="s">
        <v>30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 s="9">
        <v>46990</v>
      </c>
    </row>
    <row r="99" spans="1:9" x14ac:dyDescent="0.3">
      <c r="A99" t="s">
        <v>9</v>
      </c>
      <c r="B99" t="s">
        <v>36</v>
      </c>
      <c r="C99" t="s">
        <v>30</v>
      </c>
      <c r="D99" t="s">
        <v>12</v>
      </c>
      <c r="E99" t="s">
        <v>13</v>
      </c>
      <c r="F99" t="s">
        <v>27</v>
      </c>
      <c r="G99" t="s">
        <v>37</v>
      </c>
      <c r="H99" t="s">
        <v>16</v>
      </c>
      <c r="I99" s="9">
        <v>53990</v>
      </c>
    </row>
    <row r="100" spans="1:9" x14ac:dyDescent="0.3">
      <c r="A100" t="s">
        <v>67</v>
      </c>
      <c r="B100" t="s">
        <v>115</v>
      </c>
      <c r="C100" t="s">
        <v>30</v>
      </c>
      <c r="D100" t="s">
        <v>12</v>
      </c>
      <c r="E100" t="s">
        <v>13</v>
      </c>
      <c r="F100" t="s">
        <v>14</v>
      </c>
      <c r="G100" t="s">
        <v>69</v>
      </c>
      <c r="H100" t="s">
        <v>16</v>
      </c>
      <c r="I100" s="9">
        <v>36990</v>
      </c>
    </row>
    <row r="101" spans="1:9" x14ac:dyDescent="0.3">
      <c r="A101" t="s">
        <v>28</v>
      </c>
      <c r="B101" t="s">
        <v>116</v>
      </c>
      <c r="C101" t="s">
        <v>50</v>
      </c>
      <c r="D101" t="s">
        <v>12</v>
      </c>
      <c r="E101" t="s">
        <v>13</v>
      </c>
      <c r="F101" t="s">
        <v>27</v>
      </c>
      <c r="G101" t="s">
        <v>117</v>
      </c>
      <c r="H101" t="s">
        <v>16</v>
      </c>
      <c r="I101" s="9">
        <v>57390</v>
      </c>
    </row>
    <row r="102" spans="1:9" x14ac:dyDescent="0.3">
      <c r="A102" t="s">
        <v>75</v>
      </c>
      <c r="B102" t="s">
        <v>118</v>
      </c>
      <c r="C102" t="s">
        <v>119</v>
      </c>
      <c r="D102" t="s">
        <v>12</v>
      </c>
      <c r="E102" t="s">
        <v>13</v>
      </c>
      <c r="F102" t="s">
        <v>14</v>
      </c>
      <c r="G102" t="s">
        <v>120</v>
      </c>
      <c r="H102" t="s">
        <v>16</v>
      </c>
      <c r="I102" s="9">
        <v>23990</v>
      </c>
    </row>
    <row r="103" spans="1:9" x14ac:dyDescent="0.3">
      <c r="A103" t="s">
        <v>9</v>
      </c>
      <c r="B103" t="s">
        <v>55</v>
      </c>
      <c r="C103" t="s">
        <v>35</v>
      </c>
      <c r="D103" t="s">
        <v>12</v>
      </c>
      <c r="E103" t="s">
        <v>13</v>
      </c>
      <c r="F103" t="s">
        <v>27</v>
      </c>
      <c r="G103" t="s">
        <v>40</v>
      </c>
      <c r="H103" t="s">
        <v>16</v>
      </c>
      <c r="I103" s="9">
        <v>54990</v>
      </c>
    </row>
    <row r="104" spans="1:9" x14ac:dyDescent="0.3">
      <c r="A104" t="s">
        <v>9</v>
      </c>
      <c r="B104" t="s">
        <v>38</v>
      </c>
      <c r="C104" t="s">
        <v>30</v>
      </c>
      <c r="D104" t="s">
        <v>12</v>
      </c>
      <c r="E104" t="s">
        <v>39</v>
      </c>
      <c r="F104" t="s">
        <v>27</v>
      </c>
      <c r="G104" t="s">
        <v>40</v>
      </c>
      <c r="H104" t="s">
        <v>16</v>
      </c>
      <c r="I104" s="9">
        <v>66999</v>
      </c>
    </row>
    <row r="105" spans="1:9" x14ac:dyDescent="0.3">
      <c r="A105" t="s">
        <v>9</v>
      </c>
      <c r="B105" t="s">
        <v>48</v>
      </c>
      <c r="C105" t="s">
        <v>30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 s="9">
        <v>49990</v>
      </c>
    </row>
    <row r="106" spans="1:9" x14ac:dyDescent="0.3">
      <c r="A106" t="s">
        <v>41</v>
      </c>
      <c r="B106" t="s">
        <v>121</v>
      </c>
      <c r="C106" t="s">
        <v>30</v>
      </c>
      <c r="D106" t="s">
        <v>12</v>
      </c>
      <c r="E106" t="s">
        <v>13</v>
      </c>
      <c r="F106" t="s">
        <v>14</v>
      </c>
      <c r="G106" t="s">
        <v>37</v>
      </c>
      <c r="H106" t="s">
        <v>16</v>
      </c>
      <c r="I106" s="9">
        <v>45990</v>
      </c>
    </row>
    <row r="107" spans="1:9" x14ac:dyDescent="0.3">
      <c r="A107" t="s">
        <v>28</v>
      </c>
      <c r="B107" t="s">
        <v>122</v>
      </c>
      <c r="C107" t="s">
        <v>11</v>
      </c>
      <c r="D107" t="s">
        <v>12</v>
      </c>
      <c r="E107" t="s">
        <v>44</v>
      </c>
      <c r="F107" t="s">
        <v>14</v>
      </c>
      <c r="G107" t="s">
        <v>15</v>
      </c>
      <c r="H107" t="s">
        <v>16</v>
      </c>
      <c r="I107" s="9">
        <v>27990</v>
      </c>
    </row>
    <row r="108" spans="1:9" x14ac:dyDescent="0.3">
      <c r="A108" t="s">
        <v>28</v>
      </c>
      <c r="B108" t="s">
        <v>49</v>
      </c>
      <c r="C108" t="s">
        <v>50</v>
      </c>
      <c r="D108" t="s">
        <v>12</v>
      </c>
      <c r="E108" t="s">
        <v>13</v>
      </c>
      <c r="F108" t="s">
        <v>27</v>
      </c>
      <c r="G108" t="s">
        <v>15</v>
      </c>
      <c r="H108" t="s">
        <v>16</v>
      </c>
      <c r="I108" s="9">
        <v>77990</v>
      </c>
    </row>
    <row r="109" spans="1:9" x14ac:dyDescent="0.3">
      <c r="A109" t="s">
        <v>9</v>
      </c>
      <c r="B109" t="s">
        <v>56</v>
      </c>
      <c r="C109" t="s">
        <v>30</v>
      </c>
      <c r="D109" t="s">
        <v>12</v>
      </c>
      <c r="E109" t="s">
        <v>13</v>
      </c>
      <c r="F109" t="s">
        <v>27</v>
      </c>
      <c r="G109" t="s">
        <v>15</v>
      </c>
      <c r="H109" t="s">
        <v>16</v>
      </c>
      <c r="I109" s="9">
        <v>66990</v>
      </c>
    </row>
    <row r="110" spans="1:9" x14ac:dyDescent="0.3">
      <c r="A110" t="s">
        <v>9</v>
      </c>
      <c r="B110" t="s">
        <v>123</v>
      </c>
      <c r="C110" t="s">
        <v>80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s="9">
        <v>30999</v>
      </c>
    </row>
    <row r="111" spans="1:9" x14ac:dyDescent="0.3">
      <c r="A111" t="s">
        <v>9</v>
      </c>
      <c r="B111" t="s">
        <v>124</v>
      </c>
      <c r="C111" t="s">
        <v>35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 s="9">
        <v>58800</v>
      </c>
    </row>
    <row r="112" spans="1:9" x14ac:dyDescent="0.3">
      <c r="A112" t="s">
        <v>9</v>
      </c>
      <c r="B112" t="s">
        <v>125</v>
      </c>
      <c r="C112" t="s">
        <v>11</v>
      </c>
      <c r="D112" t="s">
        <v>12</v>
      </c>
      <c r="E112" t="s">
        <v>13</v>
      </c>
      <c r="F112" t="s">
        <v>14</v>
      </c>
      <c r="G112" t="s">
        <v>40</v>
      </c>
      <c r="H112" t="s">
        <v>16</v>
      </c>
      <c r="I112" s="9">
        <v>43349</v>
      </c>
    </row>
    <row r="113" spans="1:9" x14ac:dyDescent="0.3">
      <c r="A113" t="s">
        <v>9</v>
      </c>
      <c r="B113" t="s">
        <v>126</v>
      </c>
      <c r="C113" t="s">
        <v>30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 s="9">
        <v>60490</v>
      </c>
    </row>
    <row r="114" spans="1:9" x14ac:dyDescent="0.3">
      <c r="A114" t="s">
        <v>9</v>
      </c>
      <c r="B114" t="s">
        <v>127</v>
      </c>
      <c r="C114" t="s">
        <v>30</v>
      </c>
      <c r="D114" t="s">
        <v>128</v>
      </c>
      <c r="E114" t="s">
        <v>22</v>
      </c>
      <c r="F114" t="s">
        <v>14</v>
      </c>
      <c r="G114" t="s">
        <v>40</v>
      </c>
      <c r="H114" t="s">
        <v>16</v>
      </c>
      <c r="I114" s="9">
        <v>62990</v>
      </c>
    </row>
    <row r="115" spans="1:9" x14ac:dyDescent="0.3">
      <c r="A115" t="s">
        <v>9</v>
      </c>
      <c r="B115" t="s">
        <v>17</v>
      </c>
      <c r="C115" t="s">
        <v>11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 s="9">
        <v>37990</v>
      </c>
    </row>
    <row r="116" spans="1:9" x14ac:dyDescent="0.3">
      <c r="A116" t="s">
        <v>9</v>
      </c>
      <c r="B116" t="s">
        <v>32</v>
      </c>
      <c r="C116" t="s">
        <v>30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 s="9">
        <v>46990</v>
      </c>
    </row>
    <row r="117" spans="1:9" x14ac:dyDescent="0.3">
      <c r="A117" t="s">
        <v>24</v>
      </c>
      <c r="B117" t="s">
        <v>129</v>
      </c>
      <c r="C117" t="s">
        <v>11</v>
      </c>
      <c r="D117" t="s">
        <v>12</v>
      </c>
      <c r="E117" t="s">
        <v>31</v>
      </c>
      <c r="F117" t="s">
        <v>14</v>
      </c>
      <c r="G117" t="s">
        <v>15</v>
      </c>
      <c r="H117" t="s">
        <v>16</v>
      </c>
      <c r="I117" s="9">
        <v>32990</v>
      </c>
    </row>
    <row r="118" spans="1:9" x14ac:dyDescent="0.3">
      <c r="A118" t="s">
        <v>67</v>
      </c>
      <c r="B118" t="s">
        <v>130</v>
      </c>
      <c r="C118" t="s">
        <v>35</v>
      </c>
      <c r="D118" t="s">
        <v>12</v>
      </c>
      <c r="E118" t="s">
        <v>13</v>
      </c>
      <c r="F118" t="s">
        <v>27</v>
      </c>
      <c r="G118" t="s">
        <v>69</v>
      </c>
      <c r="H118" t="s">
        <v>16</v>
      </c>
      <c r="I118" s="9">
        <v>37990</v>
      </c>
    </row>
    <row r="119" spans="1:9" x14ac:dyDescent="0.3">
      <c r="A119" t="s">
        <v>9</v>
      </c>
      <c r="B119" t="s">
        <v>131</v>
      </c>
      <c r="C119" t="s">
        <v>132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 s="9">
        <v>30690</v>
      </c>
    </row>
    <row r="120" spans="1:9" x14ac:dyDescent="0.3">
      <c r="A120" t="s">
        <v>9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 s="9">
        <v>38990</v>
      </c>
    </row>
    <row r="121" spans="1:9" x14ac:dyDescent="0.3">
      <c r="A121" t="s">
        <v>9</v>
      </c>
      <c r="B121" t="s">
        <v>36</v>
      </c>
      <c r="C121" t="s">
        <v>30</v>
      </c>
      <c r="D121" t="s">
        <v>12</v>
      </c>
      <c r="E121" t="s">
        <v>13</v>
      </c>
      <c r="F121" t="s">
        <v>27</v>
      </c>
      <c r="G121" t="s">
        <v>37</v>
      </c>
      <c r="H121" t="s">
        <v>16</v>
      </c>
      <c r="I121" s="9">
        <v>53990</v>
      </c>
    </row>
    <row r="122" spans="1:9" x14ac:dyDescent="0.3">
      <c r="A122" t="s">
        <v>18</v>
      </c>
      <c r="B122" t="s">
        <v>133</v>
      </c>
      <c r="C122" t="s">
        <v>101</v>
      </c>
      <c r="D122" t="s">
        <v>102</v>
      </c>
      <c r="E122" t="s">
        <v>22</v>
      </c>
      <c r="F122" t="s">
        <v>14</v>
      </c>
      <c r="G122" t="s">
        <v>134</v>
      </c>
      <c r="H122" t="s">
        <v>16</v>
      </c>
      <c r="I122" s="9">
        <v>104990</v>
      </c>
    </row>
    <row r="123" spans="1:9" x14ac:dyDescent="0.3">
      <c r="A123" t="s">
        <v>9</v>
      </c>
      <c r="B123" t="s">
        <v>135</v>
      </c>
      <c r="C123" t="s">
        <v>80</v>
      </c>
      <c r="D123" t="s">
        <v>81</v>
      </c>
      <c r="E123" t="s">
        <v>13</v>
      </c>
      <c r="F123" t="s">
        <v>14</v>
      </c>
      <c r="G123" t="s">
        <v>37</v>
      </c>
      <c r="H123" t="s">
        <v>16</v>
      </c>
      <c r="I123" s="9">
        <v>23999</v>
      </c>
    </row>
    <row r="124" spans="1:9" x14ac:dyDescent="0.3">
      <c r="A124" t="s">
        <v>9</v>
      </c>
      <c r="B124" t="s">
        <v>38</v>
      </c>
      <c r="C124" t="s">
        <v>30</v>
      </c>
      <c r="D124" t="s">
        <v>12</v>
      </c>
      <c r="E124" t="s">
        <v>39</v>
      </c>
      <c r="F124" t="s">
        <v>27</v>
      </c>
      <c r="G124" t="s">
        <v>40</v>
      </c>
      <c r="H124" t="s">
        <v>16</v>
      </c>
      <c r="I124" s="9">
        <v>66999</v>
      </c>
    </row>
    <row r="125" spans="1:9" x14ac:dyDescent="0.3">
      <c r="A125" t="s">
        <v>9</v>
      </c>
      <c r="B125" t="s">
        <v>127</v>
      </c>
      <c r="C125" t="s">
        <v>30</v>
      </c>
      <c r="D125" t="s">
        <v>128</v>
      </c>
      <c r="E125" t="s">
        <v>22</v>
      </c>
      <c r="F125" t="s">
        <v>14</v>
      </c>
      <c r="G125" t="s">
        <v>40</v>
      </c>
      <c r="H125" t="s">
        <v>16</v>
      </c>
      <c r="I125" s="9">
        <v>62990</v>
      </c>
    </row>
    <row r="126" spans="1:9" x14ac:dyDescent="0.3">
      <c r="A126" t="s">
        <v>28</v>
      </c>
      <c r="B126" t="s">
        <v>136</v>
      </c>
      <c r="C126" t="s">
        <v>96</v>
      </c>
      <c r="D126" t="s">
        <v>12</v>
      </c>
      <c r="E126" t="s">
        <v>39</v>
      </c>
      <c r="F126" t="s">
        <v>14</v>
      </c>
      <c r="G126" t="s">
        <v>15</v>
      </c>
      <c r="H126" t="s">
        <v>16</v>
      </c>
      <c r="I126" s="9">
        <v>39990</v>
      </c>
    </row>
    <row r="127" spans="1:9" x14ac:dyDescent="0.3">
      <c r="A127" t="s">
        <v>24</v>
      </c>
      <c r="B127" t="s">
        <v>137</v>
      </c>
      <c r="C127" t="s">
        <v>35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 s="9">
        <v>34990</v>
      </c>
    </row>
    <row r="128" spans="1:9" x14ac:dyDescent="0.3">
      <c r="A128" t="s">
        <v>28</v>
      </c>
      <c r="B128" t="s">
        <v>138</v>
      </c>
      <c r="C128" t="s">
        <v>96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 s="9">
        <v>39990</v>
      </c>
    </row>
    <row r="129" spans="1:9" x14ac:dyDescent="0.3">
      <c r="A129" t="s">
        <v>28</v>
      </c>
      <c r="B129" t="s">
        <v>49</v>
      </c>
      <c r="C129" t="s">
        <v>50</v>
      </c>
      <c r="D129" t="s">
        <v>12</v>
      </c>
      <c r="E129" t="s">
        <v>13</v>
      </c>
      <c r="F129" t="s">
        <v>27</v>
      </c>
      <c r="G129" t="s">
        <v>15</v>
      </c>
      <c r="H129" t="s">
        <v>16</v>
      </c>
      <c r="I129" s="9">
        <v>77990</v>
      </c>
    </row>
    <row r="130" spans="1:9" x14ac:dyDescent="0.3">
      <c r="A130" t="s">
        <v>9</v>
      </c>
      <c r="B130" t="s">
        <v>55</v>
      </c>
      <c r="C130" t="s">
        <v>35</v>
      </c>
      <c r="D130" t="s">
        <v>12</v>
      </c>
      <c r="E130" t="s">
        <v>13</v>
      </c>
      <c r="F130" t="s">
        <v>27</v>
      </c>
      <c r="G130" t="s">
        <v>40</v>
      </c>
      <c r="H130" t="s">
        <v>16</v>
      </c>
      <c r="I130" s="9">
        <v>54990</v>
      </c>
    </row>
    <row r="131" spans="1:9" x14ac:dyDescent="0.3">
      <c r="A131" t="s">
        <v>9</v>
      </c>
      <c r="B131" t="s">
        <v>139</v>
      </c>
      <c r="C131" t="s">
        <v>11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 s="9">
        <v>37990</v>
      </c>
    </row>
    <row r="132" spans="1:9" x14ac:dyDescent="0.3">
      <c r="A132" t="s">
        <v>9</v>
      </c>
      <c r="B132" t="s">
        <v>140</v>
      </c>
      <c r="C132" t="s">
        <v>11</v>
      </c>
      <c r="D132" t="s">
        <v>12</v>
      </c>
      <c r="E132" t="s">
        <v>22</v>
      </c>
      <c r="F132" t="s">
        <v>14</v>
      </c>
      <c r="G132" t="s">
        <v>40</v>
      </c>
      <c r="H132" t="s">
        <v>16</v>
      </c>
      <c r="I132" s="9">
        <v>35990</v>
      </c>
    </row>
    <row r="133" spans="1:9" x14ac:dyDescent="0.3">
      <c r="A133" t="s">
        <v>9</v>
      </c>
      <c r="B133" t="s">
        <v>56</v>
      </c>
      <c r="C133" t="s">
        <v>30</v>
      </c>
      <c r="D133" t="s">
        <v>12</v>
      </c>
      <c r="E133" t="s">
        <v>13</v>
      </c>
      <c r="F133" t="s">
        <v>27</v>
      </c>
      <c r="G133" t="s">
        <v>15</v>
      </c>
      <c r="H133" t="s">
        <v>16</v>
      </c>
      <c r="I133" s="9">
        <v>66990</v>
      </c>
    </row>
    <row r="134" spans="1:9" x14ac:dyDescent="0.3">
      <c r="A134" t="s">
        <v>9</v>
      </c>
      <c r="B134" t="s">
        <v>126</v>
      </c>
      <c r="C134" t="s">
        <v>30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s="9">
        <v>60490</v>
      </c>
    </row>
    <row r="135" spans="1:9" x14ac:dyDescent="0.3">
      <c r="A135" t="s">
        <v>9</v>
      </c>
      <c r="B135" t="s">
        <v>74</v>
      </c>
      <c r="C135" t="s">
        <v>30</v>
      </c>
      <c r="D135" t="s">
        <v>12</v>
      </c>
      <c r="E135" t="s">
        <v>13</v>
      </c>
      <c r="F135" t="s">
        <v>14</v>
      </c>
      <c r="G135" t="s">
        <v>37</v>
      </c>
      <c r="H135" t="s">
        <v>16</v>
      </c>
      <c r="I135" s="9">
        <v>53990</v>
      </c>
    </row>
    <row r="136" spans="1:9" x14ac:dyDescent="0.3">
      <c r="A136" t="s">
        <v>24</v>
      </c>
      <c r="B136" t="s">
        <v>141</v>
      </c>
      <c r="C136" t="s">
        <v>11</v>
      </c>
      <c r="D136" t="s">
        <v>12</v>
      </c>
      <c r="E136" t="s">
        <v>13</v>
      </c>
      <c r="F136" t="s">
        <v>14</v>
      </c>
      <c r="G136" t="s">
        <v>37</v>
      </c>
      <c r="H136" t="s">
        <v>16</v>
      </c>
      <c r="I136" s="9">
        <v>44990</v>
      </c>
    </row>
    <row r="137" spans="1:9" x14ac:dyDescent="0.3">
      <c r="A137" t="s">
        <v>9</v>
      </c>
      <c r="B137" t="s">
        <v>142</v>
      </c>
      <c r="C137" t="s">
        <v>30</v>
      </c>
      <c r="D137" t="s">
        <v>12</v>
      </c>
      <c r="E137" t="s">
        <v>13</v>
      </c>
      <c r="F137" t="s">
        <v>27</v>
      </c>
      <c r="G137" t="s">
        <v>40</v>
      </c>
      <c r="H137" t="s">
        <v>16</v>
      </c>
      <c r="I137" s="9">
        <v>63999</v>
      </c>
    </row>
    <row r="138" spans="1:9" x14ac:dyDescent="0.3">
      <c r="A138" t="s">
        <v>28</v>
      </c>
      <c r="B138" t="s">
        <v>143</v>
      </c>
      <c r="C138" t="s">
        <v>30</v>
      </c>
      <c r="D138" t="s">
        <v>12</v>
      </c>
      <c r="E138" t="s">
        <v>13</v>
      </c>
      <c r="F138" t="s">
        <v>27</v>
      </c>
      <c r="G138" t="s">
        <v>69</v>
      </c>
      <c r="H138" t="s">
        <v>82</v>
      </c>
      <c r="I138" s="9">
        <v>76990</v>
      </c>
    </row>
    <row r="139" spans="1:9" x14ac:dyDescent="0.3">
      <c r="A139" t="s">
        <v>9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 s="9">
        <v>38990</v>
      </c>
    </row>
    <row r="140" spans="1:9" x14ac:dyDescent="0.3">
      <c r="A140" t="s">
        <v>9</v>
      </c>
      <c r="B140" t="s">
        <v>17</v>
      </c>
      <c r="C140" t="s">
        <v>11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 s="9">
        <v>37990</v>
      </c>
    </row>
    <row r="141" spans="1:9" x14ac:dyDescent="0.3">
      <c r="A141" t="s">
        <v>144</v>
      </c>
      <c r="B141" t="s">
        <v>145</v>
      </c>
      <c r="C141" t="s">
        <v>30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 s="9">
        <v>27990</v>
      </c>
    </row>
    <row r="142" spans="1:9" x14ac:dyDescent="0.3">
      <c r="A142" t="s">
        <v>9</v>
      </c>
      <c r="B142" t="s">
        <v>146</v>
      </c>
      <c r="C142" t="s">
        <v>119</v>
      </c>
      <c r="D142" t="s">
        <v>128</v>
      </c>
      <c r="E142" t="s">
        <v>147</v>
      </c>
      <c r="F142" t="s">
        <v>47</v>
      </c>
      <c r="G142" t="s">
        <v>69</v>
      </c>
      <c r="H142" t="s">
        <v>82</v>
      </c>
      <c r="I142" s="9">
        <v>24500</v>
      </c>
    </row>
    <row r="143" spans="1:9" x14ac:dyDescent="0.3">
      <c r="A143" t="s">
        <v>9</v>
      </c>
      <c r="B143" t="s">
        <v>32</v>
      </c>
      <c r="C143" t="s">
        <v>30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 s="9">
        <v>46990</v>
      </c>
    </row>
    <row r="144" spans="1:9" x14ac:dyDescent="0.3">
      <c r="A144" t="s">
        <v>9</v>
      </c>
      <c r="B144" t="s">
        <v>36</v>
      </c>
      <c r="C144" t="s">
        <v>30</v>
      </c>
      <c r="D144" t="s">
        <v>12</v>
      </c>
      <c r="E144" t="s">
        <v>13</v>
      </c>
      <c r="F144" t="s">
        <v>27</v>
      </c>
      <c r="G144" t="s">
        <v>37</v>
      </c>
      <c r="H144" t="s">
        <v>16</v>
      </c>
      <c r="I144" s="9">
        <v>53990</v>
      </c>
    </row>
    <row r="145" spans="1:9" x14ac:dyDescent="0.3">
      <c r="A145" t="s">
        <v>24</v>
      </c>
      <c r="B145" t="s">
        <v>148</v>
      </c>
      <c r="C145" t="s">
        <v>50</v>
      </c>
      <c r="D145" t="s">
        <v>12</v>
      </c>
      <c r="E145" t="s">
        <v>13</v>
      </c>
      <c r="F145" t="s">
        <v>27</v>
      </c>
      <c r="G145" t="s">
        <v>15</v>
      </c>
      <c r="H145" t="s">
        <v>16</v>
      </c>
      <c r="I145" s="9">
        <v>101990</v>
      </c>
    </row>
    <row r="146" spans="1:9" x14ac:dyDescent="0.3">
      <c r="A146" t="s">
        <v>83</v>
      </c>
      <c r="B146" t="s">
        <v>149</v>
      </c>
      <c r="C146" t="s">
        <v>30</v>
      </c>
      <c r="D146" t="s">
        <v>12</v>
      </c>
      <c r="E146" t="s">
        <v>13</v>
      </c>
      <c r="F146" t="s">
        <v>14</v>
      </c>
      <c r="G146" t="s">
        <v>86</v>
      </c>
      <c r="H146" t="s">
        <v>82</v>
      </c>
      <c r="I146" s="9">
        <v>19990</v>
      </c>
    </row>
    <row r="147" spans="1:9" x14ac:dyDescent="0.3">
      <c r="A147" t="s">
        <v>28</v>
      </c>
      <c r="B147" t="s">
        <v>150</v>
      </c>
      <c r="C147" t="s">
        <v>30</v>
      </c>
      <c r="D147" t="s">
        <v>12</v>
      </c>
      <c r="E147" t="s">
        <v>39</v>
      </c>
      <c r="F147" t="s">
        <v>14</v>
      </c>
      <c r="G147" t="s">
        <v>15</v>
      </c>
      <c r="H147" t="s">
        <v>16</v>
      </c>
      <c r="I147" s="9">
        <v>55990</v>
      </c>
    </row>
    <row r="148" spans="1:9" x14ac:dyDescent="0.3">
      <c r="A148" t="s">
        <v>75</v>
      </c>
      <c r="B148" t="s">
        <v>151</v>
      </c>
      <c r="C148" t="s">
        <v>30</v>
      </c>
      <c r="D148" t="s">
        <v>12</v>
      </c>
      <c r="E148" t="s">
        <v>13</v>
      </c>
      <c r="F148" t="s">
        <v>27</v>
      </c>
      <c r="G148" t="s">
        <v>37</v>
      </c>
      <c r="H148" t="s">
        <v>16</v>
      </c>
      <c r="I148" s="9">
        <v>48990</v>
      </c>
    </row>
    <row r="149" spans="1:9" x14ac:dyDescent="0.3">
      <c r="A149" t="s">
        <v>9</v>
      </c>
      <c r="B149" t="s">
        <v>38</v>
      </c>
      <c r="C149" t="s">
        <v>30</v>
      </c>
      <c r="D149" t="s">
        <v>12</v>
      </c>
      <c r="E149" t="s">
        <v>39</v>
      </c>
      <c r="F149" t="s">
        <v>27</v>
      </c>
      <c r="G149" t="s">
        <v>40</v>
      </c>
      <c r="H149" t="s">
        <v>16</v>
      </c>
      <c r="I149" s="9">
        <v>66999</v>
      </c>
    </row>
    <row r="150" spans="1:9" x14ac:dyDescent="0.3">
      <c r="A150" t="s">
        <v>9</v>
      </c>
      <c r="B150" t="s">
        <v>48</v>
      </c>
      <c r="C150" t="s">
        <v>30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 s="9">
        <v>49990</v>
      </c>
    </row>
    <row r="151" spans="1:9" x14ac:dyDescent="0.3">
      <c r="A151" t="s">
        <v>75</v>
      </c>
      <c r="B151" t="s">
        <v>152</v>
      </c>
      <c r="C151" t="s">
        <v>30</v>
      </c>
      <c r="D151" t="s">
        <v>12</v>
      </c>
      <c r="E151" t="s">
        <v>13</v>
      </c>
      <c r="F151" t="s">
        <v>14</v>
      </c>
      <c r="G151" t="s">
        <v>37</v>
      </c>
      <c r="H151" t="s">
        <v>16</v>
      </c>
      <c r="I151" s="9">
        <v>29990</v>
      </c>
    </row>
    <row r="152" spans="1:9" x14ac:dyDescent="0.3">
      <c r="A152" t="s">
        <v>91</v>
      </c>
      <c r="B152" t="s">
        <v>153</v>
      </c>
      <c r="C152" t="s">
        <v>11</v>
      </c>
      <c r="D152" t="s">
        <v>12</v>
      </c>
      <c r="E152" t="s">
        <v>13</v>
      </c>
      <c r="F152" t="s">
        <v>154</v>
      </c>
      <c r="G152" t="s">
        <v>155</v>
      </c>
      <c r="H152" t="s">
        <v>82</v>
      </c>
      <c r="I152" s="9">
        <v>33990</v>
      </c>
    </row>
    <row r="153" spans="1:9" x14ac:dyDescent="0.3">
      <c r="A153" t="s">
        <v>28</v>
      </c>
      <c r="B153" t="s">
        <v>49</v>
      </c>
      <c r="C153" t="s">
        <v>50</v>
      </c>
      <c r="D153" t="s">
        <v>12</v>
      </c>
      <c r="E153" t="s">
        <v>13</v>
      </c>
      <c r="F153" t="s">
        <v>27</v>
      </c>
      <c r="G153" t="s">
        <v>15</v>
      </c>
      <c r="H153" t="s">
        <v>16</v>
      </c>
      <c r="I153" s="9">
        <v>77990</v>
      </c>
    </row>
    <row r="154" spans="1:9" x14ac:dyDescent="0.3">
      <c r="A154" t="s">
        <v>9</v>
      </c>
      <c r="B154" t="s">
        <v>55</v>
      </c>
      <c r="C154" t="s">
        <v>35</v>
      </c>
      <c r="D154" t="s">
        <v>12</v>
      </c>
      <c r="E154" t="s">
        <v>13</v>
      </c>
      <c r="F154" t="s">
        <v>27</v>
      </c>
      <c r="G154" t="s">
        <v>40</v>
      </c>
      <c r="H154" t="s">
        <v>16</v>
      </c>
      <c r="I154" s="9">
        <v>54990</v>
      </c>
    </row>
    <row r="155" spans="1:9" x14ac:dyDescent="0.3">
      <c r="A155" t="s">
        <v>28</v>
      </c>
      <c r="B155" t="s">
        <v>156</v>
      </c>
      <c r="C155" t="s">
        <v>30</v>
      </c>
      <c r="D155" t="s">
        <v>12</v>
      </c>
      <c r="E155" t="s">
        <v>31</v>
      </c>
      <c r="F155" t="s">
        <v>27</v>
      </c>
      <c r="G155" t="s">
        <v>69</v>
      </c>
      <c r="H155" t="s">
        <v>16</v>
      </c>
      <c r="I155" s="9">
        <v>65990</v>
      </c>
    </row>
    <row r="156" spans="1:9" x14ac:dyDescent="0.3">
      <c r="A156" t="s">
        <v>67</v>
      </c>
      <c r="B156" t="s">
        <v>157</v>
      </c>
      <c r="C156" t="s">
        <v>26</v>
      </c>
      <c r="D156" t="s">
        <v>12</v>
      </c>
      <c r="E156" t="s">
        <v>44</v>
      </c>
      <c r="F156" t="s">
        <v>27</v>
      </c>
      <c r="G156" t="s">
        <v>15</v>
      </c>
      <c r="H156" t="s">
        <v>16</v>
      </c>
      <c r="I156" s="9">
        <v>79990</v>
      </c>
    </row>
    <row r="157" spans="1:9" x14ac:dyDescent="0.3">
      <c r="A157" t="s">
        <v>28</v>
      </c>
      <c r="B157" t="s">
        <v>158</v>
      </c>
      <c r="C157" t="s">
        <v>11</v>
      </c>
      <c r="D157" t="s">
        <v>12</v>
      </c>
      <c r="E157" t="s">
        <v>13</v>
      </c>
      <c r="F157" t="s">
        <v>27</v>
      </c>
      <c r="G157" t="s">
        <v>69</v>
      </c>
      <c r="H157" t="s">
        <v>16</v>
      </c>
      <c r="I157" s="9">
        <v>35990</v>
      </c>
    </row>
    <row r="158" spans="1:9" x14ac:dyDescent="0.3">
      <c r="A158" t="s">
        <v>52</v>
      </c>
      <c r="B158" t="s">
        <v>159</v>
      </c>
      <c r="C158" t="s">
        <v>30</v>
      </c>
      <c r="D158" t="s">
        <v>12</v>
      </c>
      <c r="E158" t="s">
        <v>13</v>
      </c>
      <c r="F158" t="s">
        <v>27</v>
      </c>
      <c r="G158" t="s">
        <v>15</v>
      </c>
      <c r="H158" t="s">
        <v>16</v>
      </c>
      <c r="I158" s="9">
        <v>44990</v>
      </c>
    </row>
    <row r="159" spans="1:9" x14ac:dyDescent="0.3">
      <c r="A159" t="s">
        <v>9</v>
      </c>
      <c r="B159" t="s">
        <v>56</v>
      </c>
      <c r="C159" t="s">
        <v>30</v>
      </c>
      <c r="D159" t="s">
        <v>12</v>
      </c>
      <c r="E159" t="s">
        <v>13</v>
      </c>
      <c r="F159" t="s">
        <v>27</v>
      </c>
      <c r="G159" t="s">
        <v>15</v>
      </c>
      <c r="H159" t="s">
        <v>16</v>
      </c>
      <c r="I159" s="9">
        <v>66990</v>
      </c>
    </row>
    <row r="160" spans="1:9" x14ac:dyDescent="0.3">
      <c r="A160" t="s">
        <v>9</v>
      </c>
      <c r="B160" t="s">
        <v>74</v>
      </c>
      <c r="C160" t="s">
        <v>30</v>
      </c>
      <c r="D160" t="s">
        <v>12</v>
      </c>
      <c r="E160" t="s">
        <v>13</v>
      </c>
      <c r="F160" t="s">
        <v>14</v>
      </c>
      <c r="G160" t="s">
        <v>37</v>
      </c>
      <c r="H160" t="s">
        <v>16</v>
      </c>
      <c r="I160" s="9">
        <v>53990</v>
      </c>
    </row>
    <row r="161" spans="1:9" x14ac:dyDescent="0.3">
      <c r="A161" t="s">
        <v>28</v>
      </c>
      <c r="B161" t="s">
        <v>160</v>
      </c>
      <c r="C161" t="s">
        <v>35</v>
      </c>
      <c r="D161" t="s">
        <v>12</v>
      </c>
      <c r="E161" t="s">
        <v>39</v>
      </c>
      <c r="F161" t="s">
        <v>27</v>
      </c>
      <c r="G161" t="s">
        <v>99</v>
      </c>
      <c r="H161" t="s">
        <v>16</v>
      </c>
      <c r="I161" s="9">
        <v>53990</v>
      </c>
    </row>
    <row r="162" spans="1:9" x14ac:dyDescent="0.3">
      <c r="A162" t="s">
        <v>24</v>
      </c>
      <c r="B162" t="s">
        <v>161</v>
      </c>
      <c r="C162" t="s">
        <v>35</v>
      </c>
      <c r="D162" t="s">
        <v>12</v>
      </c>
      <c r="E162" t="s">
        <v>13</v>
      </c>
      <c r="F162" t="s">
        <v>27</v>
      </c>
      <c r="G162" t="s">
        <v>15</v>
      </c>
      <c r="H162" t="s">
        <v>16</v>
      </c>
      <c r="I162" s="9">
        <v>56990</v>
      </c>
    </row>
    <row r="163" spans="1:9" x14ac:dyDescent="0.3">
      <c r="A163" t="s">
        <v>9</v>
      </c>
      <c r="B163" t="s">
        <v>17</v>
      </c>
      <c r="C163" t="s">
        <v>11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 s="9">
        <v>37990</v>
      </c>
    </row>
    <row r="164" spans="1:9" x14ac:dyDescent="0.3">
      <c r="A164" t="s">
        <v>9</v>
      </c>
      <c r="B164" t="s">
        <v>38</v>
      </c>
      <c r="C164" t="s">
        <v>30</v>
      </c>
      <c r="D164" t="s">
        <v>12</v>
      </c>
      <c r="E164" t="s">
        <v>39</v>
      </c>
      <c r="F164" t="s">
        <v>27</v>
      </c>
      <c r="G164" t="s">
        <v>40</v>
      </c>
      <c r="H164" t="s">
        <v>16</v>
      </c>
      <c r="I164" s="9">
        <v>66999</v>
      </c>
    </row>
    <row r="165" spans="1:9" x14ac:dyDescent="0.3">
      <c r="A165" t="s">
        <v>67</v>
      </c>
      <c r="B165" t="s">
        <v>162</v>
      </c>
      <c r="C165" t="s">
        <v>30</v>
      </c>
      <c r="D165" t="s">
        <v>12</v>
      </c>
      <c r="E165" t="s">
        <v>44</v>
      </c>
      <c r="F165" t="s">
        <v>27</v>
      </c>
      <c r="G165" t="s">
        <v>15</v>
      </c>
      <c r="H165" t="s">
        <v>16</v>
      </c>
      <c r="I165" s="9">
        <v>74990</v>
      </c>
    </row>
    <row r="166" spans="1:9" x14ac:dyDescent="0.3">
      <c r="A166" t="s">
        <v>28</v>
      </c>
      <c r="B166" t="s">
        <v>163</v>
      </c>
      <c r="C166" t="s">
        <v>30</v>
      </c>
      <c r="D166" t="s">
        <v>12</v>
      </c>
      <c r="E166" t="s">
        <v>13</v>
      </c>
      <c r="F166" t="s">
        <v>27</v>
      </c>
      <c r="G166" t="s">
        <v>99</v>
      </c>
      <c r="H166" t="s">
        <v>16</v>
      </c>
      <c r="I166" s="9">
        <v>60990</v>
      </c>
    </row>
    <row r="167" spans="1:9" x14ac:dyDescent="0.3">
      <c r="A167" t="s">
        <v>9</v>
      </c>
      <c r="B167" t="s">
        <v>164</v>
      </c>
      <c r="C167" t="s">
        <v>30</v>
      </c>
      <c r="D167" t="s">
        <v>12</v>
      </c>
      <c r="E167" t="s">
        <v>13</v>
      </c>
      <c r="F167" t="s">
        <v>27</v>
      </c>
      <c r="G167" t="s">
        <v>37</v>
      </c>
      <c r="H167" t="s">
        <v>16</v>
      </c>
      <c r="I167" s="9">
        <v>57990</v>
      </c>
    </row>
    <row r="168" spans="1:9" x14ac:dyDescent="0.3">
      <c r="A168" t="s">
        <v>9</v>
      </c>
      <c r="B168" t="s">
        <v>36</v>
      </c>
      <c r="C168" t="s">
        <v>30</v>
      </c>
      <c r="D168" t="s">
        <v>12</v>
      </c>
      <c r="E168" t="s">
        <v>13</v>
      </c>
      <c r="F168" t="s">
        <v>27</v>
      </c>
      <c r="G168" t="s">
        <v>37</v>
      </c>
      <c r="H168" t="s">
        <v>16</v>
      </c>
      <c r="I168" s="9">
        <v>53990</v>
      </c>
    </row>
    <row r="169" spans="1:9" x14ac:dyDescent="0.3">
      <c r="A169" t="s">
        <v>9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 s="9">
        <v>38990</v>
      </c>
    </row>
    <row r="170" spans="1:9" x14ac:dyDescent="0.3">
      <c r="A170" t="s">
        <v>9</v>
      </c>
      <c r="B170" t="s">
        <v>48</v>
      </c>
      <c r="C170" t="s">
        <v>30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 s="9">
        <v>49990</v>
      </c>
    </row>
    <row r="171" spans="1:9" x14ac:dyDescent="0.3">
      <c r="A171" t="s">
        <v>28</v>
      </c>
      <c r="B171" t="s">
        <v>49</v>
      </c>
      <c r="C171" t="s">
        <v>50</v>
      </c>
      <c r="D171" t="s">
        <v>12</v>
      </c>
      <c r="E171" t="s">
        <v>13</v>
      </c>
      <c r="F171" t="s">
        <v>27</v>
      </c>
      <c r="G171" t="s">
        <v>15</v>
      </c>
      <c r="H171" t="s">
        <v>16</v>
      </c>
      <c r="I171" s="9">
        <v>77990</v>
      </c>
    </row>
    <row r="172" spans="1:9" x14ac:dyDescent="0.3">
      <c r="A172" t="s">
        <v>9</v>
      </c>
      <c r="B172" t="s">
        <v>165</v>
      </c>
      <c r="C172" t="s">
        <v>26</v>
      </c>
      <c r="D172" t="s">
        <v>12</v>
      </c>
      <c r="E172" t="s">
        <v>13</v>
      </c>
      <c r="F172" t="s">
        <v>27</v>
      </c>
      <c r="G172" t="s">
        <v>15</v>
      </c>
      <c r="H172" t="s">
        <v>16</v>
      </c>
      <c r="I172" s="9">
        <v>79590</v>
      </c>
    </row>
    <row r="173" spans="1:9" x14ac:dyDescent="0.3">
      <c r="A173" t="s">
        <v>24</v>
      </c>
      <c r="B173" t="s">
        <v>166</v>
      </c>
      <c r="C173" t="s">
        <v>30</v>
      </c>
      <c r="D173" t="s">
        <v>12</v>
      </c>
      <c r="E173" t="s">
        <v>13</v>
      </c>
      <c r="F173" t="s">
        <v>14</v>
      </c>
      <c r="G173" t="s">
        <v>37</v>
      </c>
      <c r="H173" t="s">
        <v>16</v>
      </c>
      <c r="I173" s="9">
        <v>50990</v>
      </c>
    </row>
    <row r="174" spans="1:9" x14ac:dyDescent="0.3">
      <c r="A174" t="s">
        <v>9</v>
      </c>
      <c r="B174" t="s">
        <v>55</v>
      </c>
      <c r="C174" t="s">
        <v>35</v>
      </c>
      <c r="D174" t="s">
        <v>12</v>
      </c>
      <c r="E174" t="s">
        <v>13</v>
      </c>
      <c r="F174" t="s">
        <v>27</v>
      </c>
      <c r="G174" t="s">
        <v>40</v>
      </c>
      <c r="H174" t="s">
        <v>16</v>
      </c>
      <c r="I174" s="9">
        <v>54990</v>
      </c>
    </row>
    <row r="175" spans="1:9" x14ac:dyDescent="0.3">
      <c r="A175" t="s">
        <v>9</v>
      </c>
      <c r="B175" t="s">
        <v>56</v>
      </c>
      <c r="C175" t="s">
        <v>30</v>
      </c>
      <c r="D175" t="s">
        <v>12</v>
      </c>
      <c r="E175" t="s">
        <v>13</v>
      </c>
      <c r="F175" t="s">
        <v>27</v>
      </c>
      <c r="G175" t="s">
        <v>15</v>
      </c>
      <c r="H175" t="s">
        <v>16</v>
      </c>
      <c r="I175" s="9">
        <v>66990</v>
      </c>
    </row>
    <row r="176" spans="1:9" x14ac:dyDescent="0.3">
      <c r="A176" t="s">
        <v>75</v>
      </c>
      <c r="B176" t="s">
        <v>167</v>
      </c>
      <c r="C176" t="s">
        <v>119</v>
      </c>
      <c r="D176" t="s">
        <v>12</v>
      </c>
      <c r="E176" t="s">
        <v>22</v>
      </c>
      <c r="F176" t="s">
        <v>14</v>
      </c>
      <c r="G176" t="s">
        <v>40</v>
      </c>
      <c r="H176" t="s">
        <v>16</v>
      </c>
      <c r="I176" s="9">
        <v>24990</v>
      </c>
    </row>
    <row r="177" spans="1:9" x14ac:dyDescent="0.3">
      <c r="A177" t="s">
        <v>24</v>
      </c>
      <c r="B177" t="s">
        <v>161</v>
      </c>
      <c r="C177" t="s">
        <v>35</v>
      </c>
      <c r="D177" t="s">
        <v>12</v>
      </c>
      <c r="E177" t="s">
        <v>13</v>
      </c>
      <c r="F177" t="s">
        <v>27</v>
      </c>
      <c r="G177" t="s">
        <v>37</v>
      </c>
      <c r="H177" t="s">
        <v>16</v>
      </c>
      <c r="I177" s="9">
        <v>67890</v>
      </c>
    </row>
    <row r="178" spans="1:9" x14ac:dyDescent="0.3">
      <c r="A178" t="s">
        <v>9</v>
      </c>
      <c r="B178" t="s">
        <v>74</v>
      </c>
      <c r="C178" t="s">
        <v>30</v>
      </c>
      <c r="D178" t="s">
        <v>12</v>
      </c>
      <c r="E178" t="s">
        <v>13</v>
      </c>
      <c r="F178" t="s">
        <v>14</v>
      </c>
      <c r="G178" t="s">
        <v>37</v>
      </c>
      <c r="H178" t="s">
        <v>16</v>
      </c>
      <c r="I178" s="9">
        <v>53990</v>
      </c>
    </row>
    <row r="179" spans="1:9" x14ac:dyDescent="0.3">
      <c r="A179" t="s">
        <v>9</v>
      </c>
      <c r="B179" t="s">
        <v>126</v>
      </c>
      <c r="C179" t="s">
        <v>30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 s="9">
        <v>60490</v>
      </c>
    </row>
    <row r="180" spans="1:9" x14ac:dyDescent="0.3">
      <c r="A180" t="s">
        <v>41</v>
      </c>
      <c r="B180" t="s">
        <v>121</v>
      </c>
      <c r="C180" t="s">
        <v>11</v>
      </c>
      <c r="D180" t="s">
        <v>12</v>
      </c>
      <c r="E180" t="s">
        <v>13</v>
      </c>
      <c r="F180" t="s">
        <v>14</v>
      </c>
      <c r="G180" t="s">
        <v>61</v>
      </c>
      <c r="H180" t="s">
        <v>16</v>
      </c>
      <c r="I180" s="9">
        <v>36990</v>
      </c>
    </row>
    <row r="181" spans="1:9" x14ac:dyDescent="0.3">
      <c r="A181" t="s">
        <v>9</v>
      </c>
      <c r="B181" t="s">
        <v>168</v>
      </c>
      <c r="C181" t="s">
        <v>35</v>
      </c>
      <c r="D181" t="s">
        <v>12</v>
      </c>
      <c r="E181" t="s">
        <v>13</v>
      </c>
      <c r="F181" t="s">
        <v>14</v>
      </c>
      <c r="G181" t="s">
        <v>169</v>
      </c>
      <c r="H181" t="s">
        <v>16</v>
      </c>
      <c r="I181" s="9">
        <v>50990</v>
      </c>
    </row>
    <row r="182" spans="1:9" x14ac:dyDescent="0.3">
      <c r="A182" t="s">
        <v>24</v>
      </c>
      <c r="B182" t="s">
        <v>141</v>
      </c>
      <c r="C182" t="s">
        <v>11</v>
      </c>
      <c r="D182" t="s">
        <v>12</v>
      </c>
      <c r="E182" t="s">
        <v>13</v>
      </c>
      <c r="F182" t="s">
        <v>14</v>
      </c>
      <c r="G182" t="s">
        <v>37</v>
      </c>
      <c r="H182" t="s">
        <v>16</v>
      </c>
      <c r="I182" s="9">
        <v>44990</v>
      </c>
    </row>
    <row r="183" spans="1:9" x14ac:dyDescent="0.3">
      <c r="A183" t="s">
        <v>67</v>
      </c>
      <c r="B183" t="s">
        <v>170</v>
      </c>
      <c r="C183" t="s">
        <v>30</v>
      </c>
      <c r="D183" t="s">
        <v>12</v>
      </c>
      <c r="E183" t="s">
        <v>78</v>
      </c>
      <c r="F183" t="s">
        <v>27</v>
      </c>
      <c r="G183" t="s">
        <v>15</v>
      </c>
      <c r="H183" t="s">
        <v>16</v>
      </c>
      <c r="I183" s="9">
        <v>50990</v>
      </c>
    </row>
    <row r="184" spans="1:9" x14ac:dyDescent="0.3">
      <c r="A184" t="s">
        <v>24</v>
      </c>
      <c r="B184" t="s">
        <v>62</v>
      </c>
      <c r="C184" t="s">
        <v>11</v>
      </c>
      <c r="D184" t="s">
        <v>12</v>
      </c>
      <c r="E184" t="s">
        <v>31</v>
      </c>
      <c r="F184" t="s">
        <v>14</v>
      </c>
      <c r="G184" t="s">
        <v>15</v>
      </c>
      <c r="H184" t="s">
        <v>16</v>
      </c>
      <c r="I184" s="9">
        <v>35990</v>
      </c>
    </row>
    <row r="185" spans="1:9" x14ac:dyDescent="0.3">
      <c r="A185" t="s">
        <v>9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 t="s">
        <v>15</v>
      </c>
      <c r="H185" t="s">
        <v>16</v>
      </c>
      <c r="I185" s="9">
        <v>38990</v>
      </c>
    </row>
    <row r="186" spans="1:9" x14ac:dyDescent="0.3">
      <c r="A186" t="s">
        <v>28</v>
      </c>
      <c r="B186" t="s">
        <v>163</v>
      </c>
      <c r="C186" t="s">
        <v>30</v>
      </c>
      <c r="D186" t="s">
        <v>12</v>
      </c>
      <c r="E186" t="s">
        <v>13</v>
      </c>
      <c r="F186" t="s">
        <v>27</v>
      </c>
      <c r="G186" t="s">
        <v>99</v>
      </c>
      <c r="H186" t="s">
        <v>16</v>
      </c>
      <c r="I186" s="9">
        <v>60990</v>
      </c>
    </row>
    <row r="187" spans="1:9" x14ac:dyDescent="0.3">
      <c r="A187" t="s">
        <v>9</v>
      </c>
      <c r="B187" t="s">
        <v>171</v>
      </c>
      <c r="C187" t="s">
        <v>35</v>
      </c>
      <c r="D187" t="s">
        <v>12</v>
      </c>
      <c r="E187" t="s">
        <v>13</v>
      </c>
      <c r="F187" t="s">
        <v>14</v>
      </c>
      <c r="G187" t="s">
        <v>15</v>
      </c>
      <c r="H187" t="s">
        <v>16</v>
      </c>
      <c r="I187" s="9">
        <v>57990</v>
      </c>
    </row>
    <row r="188" spans="1:9" x14ac:dyDescent="0.3">
      <c r="A188" t="s">
        <v>9</v>
      </c>
      <c r="B188" t="s">
        <v>17</v>
      </c>
      <c r="C188" t="s">
        <v>11</v>
      </c>
      <c r="D188" t="s">
        <v>12</v>
      </c>
      <c r="E188" t="s">
        <v>13</v>
      </c>
      <c r="F188" t="s">
        <v>14</v>
      </c>
      <c r="G188" t="s">
        <v>15</v>
      </c>
      <c r="H188" t="s">
        <v>16</v>
      </c>
      <c r="I188" s="9">
        <v>37990</v>
      </c>
    </row>
    <row r="189" spans="1:9" x14ac:dyDescent="0.3">
      <c r="A189" t="s">
        <v>9</v>
      </c>
      <c r="B189" t="s">
        <v>32</v>
      </c>
      <c r="C189" t="s">
        <v>30</v>
      </c>
      <c r="D189" t="s">
        <v>12</v>
      </c>
      <c r="E189" t="s">
        <v>13</v>
      </c>
      <c r="F189" t="s">
        <v>14</v>
      </c>
      <c r="G189" t="s">
        <v>15</v>
      </c>
      <c r="H189" t="s">
        <v>16</v>
      </c>
      <c r="I189" s="9">
        <v>46990</v>
      </c>
    </row>
    <row r="190" spans="1:9" x14ac:dyDescent="0.3">
      <c r="A190" t="s">
        <v>28</v>
      </c>
      <c r="B190" t="s">
        <v>160</v>
      </c>
      <c r="C190" t="s">
        <v>35</v>
      </c>
      <c r="D190" t="s">
        <v>12</v>
      </c>
      <c r="E190" t="s">
        <v>39</v>
      </c>
      <c r="F190" t="s">
        <v>27</v>
      </c>
      <c r="G190" t="s">
        <v>99</v>
      </c>
      <c r="H190" t="s">
        <v>16</v>
      </c>
      <c r="I190" s="9">
        <v>53990</v>
      </c>
    </row>
    <row r="191" spans="1:9" x14ac:dyDescent="0.3">
      <c r="A191" t="s">
        <v>28</v>
      </c>
      <c r="B191" t="s">
        <v>172</v>
      </c>
      <c r="C191" t="s">
        <v>30</v>
      </c>
      <c r="D191" t="s">
        <v>12</v>
      </c>
      <c r="E191" t="s">
        <v>13</v>
      </c>
      <c r="F191" t="s">
        <v>14</v>
      </c>
      <c r="G191" t="s">
        <v>15</v>
      </c>
      <c r="H191" t="s">
        <v>16</v>
      </c>
      <c r="I191" s="9">
        <v>47990</v>
      </c>
    </row>
    <row r="192" spans="1:9" x14ac:dyDescent="0.3">
      <c r="A192" t="s">
        <v>9</v>
      </c>
      <c r="B192" t="s">
        <v>113</v>
      </c>
      <c r="C192" t="s">
        <v>30</v>
      </c>
      <c r="D192" t="s">
        <v>12</v>
      </c>
      <c r="E192" t="s">
        <v>13</v>
      </c>
      <c r="F192" t="s">
        <v>27</v>
      </c>
      <c r="G192" t="s">
        <v>15</v>
      </c>
      <c r="H192" t="s">
        <v>82</v>
      </c>
      <c r="I192" s="9">
        <v>88690</v>
      </c>
    </row>
    <row r="193" spans="1:9" x14ac:dyDescent="0.3">
      <c r="A193" t="s">
        <v>28</v>
      </c>
      <c r="B193" t="s">
        <v>49</v>
      </c>
      <c r="C193" t="s">
        <v>50</v>
      </c>
      <c r="D193" t="s">
        <v>12</v>
      </c>
      <c r="E193" t="s">
        <v>13</v>
      </c>
      <c r="F193" t="s">
        <v>27</v>
      </c>
      <c r="G193" t="s">
        <v>15</v>
      </c>
      <c r="H193" t="s">
        <v>16</v>
      </c>
      <c r="I193" s="9">
        <v>77990</v>
      </c>
    </row>
    <row r="194" spans="1:9" x14ac:dyDescent="0.3">
      <c r="A194" t="s">
        <v>9</v>
      </c>
      <c r="B194" t="s">
        <v>36</v>
      </c>
      <c r="C194" t="s">
        <v>30</v>
      </c>
      <c r="D194" t="s">
        <v>12</v>
      </c>
      <c r="E194" t="s">
        <v>13</v>
      </c>
      <c r="F194" t="s">
        <v>27</v>
      </c>
      <c r="G194" t="s">
        <v>37</v>
      </c>
      <c r="H194" t="s">
        <v>16</v>
      </c>
      <c r="I194" s="9">
        <v>53990</v>
      </c>
    </row>
    <row r="195" spans="1:9" x14ac:dyDescent="0.3">
      <c r="A195" t="s">
        <v>9</v>
      </c>
      <c r="B195" t="s">
        <v>38</v>
      </c>
      <c r="C195" t="s">
        <v>30</v>
      </c>
      <c r="D195" t="s">
        <v>12</v>
      </c>
      <c r="E195" t="s">
        <v>39</v>
      </c>
      <c r="F195" t="s">
        <v>27</v>
      </c>
      <c r="G195" t="s">
        <v>40</v>
      </c>
      <c r="H195" t="s">
        <v>16</v>
      </c>
      <c r="I195" s="9">
        <v>66999</v>
      </c>
    </row>
    <row r="196" spans="1:9" x14ac:dyDescent="0.3">
      <c r="A196" t="s">
        <v>67</v>
      </c>
      <c r="B196" t="s">
        <v>162</v>
      </c>
      <c r="C196" t="s">
        <v>30</v>
      </c>
      <c r="D196" t="s">
        <v>12</v>
      </c>
      <c r="E196" t="s">
        <v>44</v>
      </c>
      <c r="F196" t="s">
        <v>27</v>
      </c>
      <c r="G196" t="s">
        <v>15</v>
      </c>
      <c r="H196" t="s">
        <v>16</v>
      </c>
      <c r="I196" s="9">
        <v>74990</v>
      </c>
    </row>
    <row r="197" spans="1:9" x14ac:dyDescent="0.3">
      <c r="A197" t="s">
        <v>75</v>
      </c>
      <c r="B197" t="s">
        <v>118</v>
      </c>
      <c r="C197" t="s">
        <v>119</v>
      </c>
      <c r="D197" t="s">
        <v>12</v>
      </c>
      <c r="E197" t="s">
        <v>13</v>
      </c>
      <c r="F197" t="s">
        <v>14</v>
      </c>
      <c r="G197" t="s">
        <v>120</v>
      </c>
      <c r="H197" t="s">
        <v>16</v>
      </c>
      <c r="I197" s="9">
        <v>23990</v>
      </c>
    </row>
    <row r="198" spans="1:9" x14ac:dyDescent="0.3">
      <c r="A198" t="s">
        <v>9</v>
      </c>
      <c r="B198" t="s">
        <v>48</v>
      </c>
      <c r="C198" t="s">
        <v>30</v>
      </c>
      <c r="D198" t="s">
        <v>12</v>
      </c>
      <c r="E198" t="s">
        <v>13</v>
      </c>
      <c r="F198" t="s">
        <v>14</v>
      </c>
      <c r="G198" t="s">
        <v>15</v>
      </c>
      <c r="H198" t="s">
        <v>16</v>
      </c>
      <c r="I198" s="9">
        <v>49990</v>
      </c>
    </row>
    <row r="199" spans="1:9" x14ac:dyDescent="0.3">
      <c r="A199" t="s">
        <v>9</v>
      </c>
      <c r="B199" t="s">
        <v>55</v>
      </c>
      <c r="C199" t="s">
        <v>35</v>
      </c>
      <c r="D199" t="s">
        <v>12</v>
      </c>
      <c r="E199" t="s">
        <v>13</v>
      </c>
      <c r="F199" t="s">
        <v>27</v>
      </c>
      <c r="G199" t="s">
        <v>40</v>
      </c>
      <c r="H199" t="s">
        <v>16</v>
      </c>
      <c r="I199" s="9">
        <v>54990</v>
      </c>
    </row>
    <row r="200" spans="1:9" x14ac:dyDescent="0.3">
      <c r="A200" t="s">
        <v>28</v>
      </c>
      <c r="B200" t="s">
        <v>173</v>
      </c>
      <c r="C200" t="s">
        <v>35</v>
      </c>
      <c r="D200" t="s">
        <v>12</v>
      </c>
      <c r="E200" t="s">
        <v>39</v>
      </c>
      <c r="F200" t="s">
        <v>14</v>
      </c>
      <c r="G200" t="s">
        <v>40</v>
      </c>
      <c r="H200" t="s">
        <v>82</v>
      </c>
      <c r="I200" s="9">
        <v>58990</v>
      </c>
    </row>
    <row r="201" spans="1:9" x14ac:dyDescent="0.3">
      <c r="A201" t="s">
        <v>41</v>
      </c>
      <c r="B201" t="s">
        <v>121</v>
      </c>
      <c r="C201" t="s">
        <v>30</v>
      </c>
      <c r="D201" t="s">
        <v>12</v>
      </c>
      <c r="E201" t="s">
        <v>13</v>
      </c>
      <c r="F201" t="s">
        <v>14</v>
      </c>
      <c r="G201" t="s">
        <v>37</v>
      </c>
      <c r="H201" t="s">
        <v>82</v>
      </c>
      <c r="I201" s="9">
        <v>43990</v>
      </c>
    </row>
    <row r="202" spans="1:9" x14ac:dyDescent="0.3">
      <c r="A202" t="s">
        <v>58</v>
      </c>
      <c r="B202" t="s">
        <v>104</v>
      </c>
      <c r="C202" t="s">
        <v>26</v>
      </c>
      <c r="D202" t="s">
        <v>12</v>
      </c>
      <c r="E202" t="s">
        <v>13</v>
      </c>
      <c r="F202" t="s">
        <v>27</v>
      </c>
      <c r="G202" t="s">
        <v>15</v>
      </c>
      <c r="H202" t="s">
        <v>16</v>
      </c>
      <c r="I202" s="9">
        <v>89990</v>
      </c>
    </row>
    <row r="203" spans="1:9" x14ac:dyDescent="0.3">
      <c r="A203" t="s">
        <v>9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 t="s">
        <v>15</v>
      </c>
      <c r="H203" t="s">
        <v>16</v>
      </c>
      <c r="I203" s="9">
        <v>38990</v>
      </c>
    </row>
    <row r="204" spans="1:9" x14ac:dyDescent="0.3">
      <c r="A204" t="s">
        <v>9</v>
      </c>
      <c r="B204" t="s">
        <v>17</v>
      </c>
      <c r="C204" t="s">
        <v>11</v>
      </c>
      <c r="D204" t="s">
        <v>12</v>
      </c>
      <c r="E204" t="s">
        <v>13</v>
      </c>
      <c r="F204" t="s">
        <v>14</v>
      </c>
      <c r="G204" t="s">
        <v>15</v>
      </c>
      <c r="H204" t="s">
        <v>16</v>
      </c>
      <c r="I204" s="9">
        <v>37990</v>
      </c>
    </row>
    <row r="205" spans="1:9" x14ac:dyDescent="0.3">
      <c r="A205" t="s">
        <v>9</v>
      </c>
      <c r="B205" t="s">
        <v>174</v>
      </c>
      <c r="C205" t="s">
        <v>30</v>
      </c>
      <c r="D205" t="s">
        <v>12</v>
      </c>
      <c r="E205" t="s">
        <v>13</v>
      </c>
      <c r="F205" t="s">
        <v>14</v>
      </c>
      <c r="G205" t="s">
        <v>15</v>
      </c>
      <c r="H205" t="s">
        <v>16</v>
      </c>
      <c r="I205" s="9">
        <v>52990</v>
      </c>
    </row>
    <row r="206" spans="1:9" x14ac:dyDescent="0.3">
      <c r="A206" t="s">
        <v>28</v>
      </c>
      <c r="B206" t="s">
        <v>175</v>
      </c>
      <c r="C206" t="s">
        <v>50</v>
      </c>
      <c r="D206" t="s">
        <v>12</v>
      </c>
      <c r="E206" t="s">
        <v>39</v>
      </c>
      <c r="F206" t="s">
        <v>27</v>
      </c>
      <c r="G206" t="s">
        <v>15</v>
      </c>
      <c r="H206" t="s">
        <v>16</v>
      </c>
      <c r="I206" s="9">
        <v>49990</v>
      </c>
    </row>
    <row r="207" spans="1:9" x14ac:dyDescent="0.3">
      <c r="A207" t="s">
        <v>9</v>
      </c>
      <c r="B207" t="s">
        <v>32</v>
      </c>
      <c r="C207" t="s">
        <v>30</v>
      </c>
      <c r="D207" t="s">
        <v>12</v>
      </c>
      <c r="E207" t="s">
        <v>13</v>
      </c>
      <c r="F207" t="s">
        <v>14</v>
      </c>
      <c r="G207" t="s">
        <v>15</v>
      </c>
      <c r="H207" t="s">
        <v>16</v>
      </c>
      <c r="I207" s="9">
        <v>46990</v>
      </c>
    </row>
    <row r="208" spans="1:9" x14ac:dyDescent="0.3">
      <c r="A208" t="s">
        <v>9</v>
      </c>
      <c r="B208" t="s">
        <v>36</v>
      </c>
      <c r="C208" t="s">
        <v>30</v>
      </c>
      <c r="D208" t="s">
        <v>12</v>
      </c>
      <c r="E208" t="s">
        <v>13</v>
      </c>
      <c r="F208" t="s">
        <v>27</v>
      </c>
      <c r="G208" t="s">
        <v>37</v>
      </c>
      <c r="H208" t="s">
        <v>16</v>
      </c>
      <c r="I208" s="9">
        <v>53990</v>
      </c>
    </row>
    <row r="209" spans="1:9" x14ac:dyDescent="0.3">
      <c r="A209" t="s">
        <v>58</v>
      </c>
      <c r="B209" t="s">
        <v>104</v>
      </c>
      <c r="C209" t="s">
        <v>30</v>
      </c>
      <c r="D209" t="s">
        <v>12</v>
      </c>
      <c r="E209" t="s">
        <v>13</v>
      </c>
      <c r="F209" t="s">
        <v>27</v>
      </c>
      <c r="G209" t="s">
        <v>15</v>
      </c>
      <c r="H209" t="s">
        <v>16</v>
      </c>
      <c r="I209" s="9">
        <v>74990</v>
      </c>
    </row>
    <row r="210" spans="1:9" x14ac:dyDescent="0.3">
      <c r="A210" t="s">
        <v>41</v>
      </c>
      <c r="B210" t="s">
        <v>176</v>
      </c>
      <c r="C210" t="s">
        <v>11</v>
      </c>
      <c r="D210" t="s">
        <v>177</v>
      </c>
      <c r="E210" t="s">
        <v>22</v>
      </c>
      <c r="F210" t="s">
        <v>14</v>
      </c>
      <c r="G210" t="s">
        <v>178</v>
      </c>
      <c r="H210" t="s">
        <v>16</v>
      </c>
      <c r="I210" s="9">
        <v>34990</v>
      </c>
    </row>
    <row r="211" spans="1:9" x14ac:dyDescent="0.3">
      <c r="A211" t="s">
        <v>75</v>
      </c>
      <c r="B211" t="s">
        <v>179</v>
      </c>
      <c r="C211" t="s">
        <v>26</v>
      </c>
      <c r="D211" t="s">
        <v>12</v>
      </c>
      <c r="E211" t="s">
        <v>39</v>
      </c>
      <c r="F211" t="s">
        <v>27</v>
      </c>
      <c r="G211" t="s">
        <v>37</v>
      </c>
      <c r="H211" t="s">
        <v>16</v>
      </c>
      <c r="I211" s="9">
        <v>40990</v>
      </c>
    </row>
    <row r="212" spans="1:9" x14ac:dyDescent="0.3">
      <c r="A212" t="s">
        <v>28</v>
      </c>
      <c r="B212" t="s">
        <v>180</v>
      </c>
      <c r="C212" t="s">
        <v>96</v>
      </c>
      <c r="D212" t="s">
        <v>12</v>
      </c>
      <c r="E212" t="s">
        <v>13</v>
      </c>
      <c r="F212" t="s">
        <v>14</v>
      </c>
      <c r="G212" t="s">
        <v>93</v>
      </c>
      <c r="H212" t="s">
        <v>16</v>
      </c>
      <c r="I212" s="9">
        <v>34499</v>
      </c>
    </row>
    <row r="213" spans="1:9" x14ac:dyDescent="0.3">
      <c r="A213" t="s">
        <v>9</v>
      </c>
      <c r="B213" t="s">
        <v>38</v>
      </c>
      <c r="C213" t="s">
        <v>30</v>
      </c>
      <c r="D213" t="s">
        <v>12</v>
      </c>
      <c r="E213" t="s">
        <v>39</v>
      </c>
      <c r="F213" t="s">
        <v>27</v>
      </c>
      <c r="G213" t="s">
        <v>40</v>
      </c>
      <c r="H213" t="s">
        <v>16</v>
      </c>
      <c r="I213" s="9">
        <v>66999</v>
      </c>
    </row>
    <row r="214" spans="1:9" x14ac:dyDescent="0.3">
      <c r="A214" t="s">
        <v>9</v>
      </c>
      <c r="B214" t="s">
        <v>48</v>
      </c>
      <c r="C214" t="s">
        <v>30</v>
      </c>
      <c r="D214" t="s">
        <v>12</v>
      </c>
      <c r="E214" t="s">
        <v>13</v>
      </c>
      <c r="F214" t="s">
        <v>14</v>
      </c>
      <c r="G214" t="s">
        <v>15</v>
      </c>
      <c r="H214" t="s">
        <v>16</v>
      </c>
      <c r="I214" s="9">
        <v>49990</v>
      </c>
    </row>
    <row r="215" spans="1:9" x14ac:dyDescent="0.3">
      <c r="A215" t="s">
        <v>75</v>
      </c>
      <c r="B215" t="s">
        <v>112</v>
      </c>
      <c r="C215" t="s">
        <v>11</v>
      </c>
      <c r="D215" t="s">
        <v>12</v>
      </c>
      <c r="E215" t="s">
        <v>13</v>
      </c>
      <c r="F215" t="s">
        <v>14</v>
      </c>
      <c r="G215" t="s">
        <v>37</v>
      </c>
      <c r="H215" t="s">
        <v>16</v>
      </c>
      <c r="I215" s="9">
        <v>27490</v>
      </c>
    </row>
    <row r="216" spans="1:9" x14ac:dyDescent="0.3">
      <c r="A216" t="s">
        <v>41</v>
      </c>
      <c r="B216" t="s">
        <v>57</v>
      </c>
      <c r="C216" t="s">
        <v>30</v>
      </c>
      <c r="D216" t="s">
        <v>12</v>
      </c>
      <c r="E216" t="s">
        <v>13</v>
      </c>
      <c r="F216" t="s">
        <v>14</v>
      </c>
      <c r="G216" t="s">
        <v>15</v>
      </c>
      <c r="H216" t="s">
        <v>16</v>
      </c>
      <c r="I216" s="9">
        <v>53480</v>
      </c>
    </row>
    <row r="217" spans="1:9" x14ac:dyDescent="0.3">
      <c r="A217" t="s">
        <v>9</v>
      </c>
      <c r="B217" t="s">
        <v>10</v>
      </c>
      <c r="C217" t="s">
        <v>11</v>
      </c>
      <c r="D217" t="s">
        <v>12</v>
      </c>
      <c r="E217" t="s">
        <v>13</v>
      </c>
      <c r="F217" t="s">
        <v>14</v>
      </c>
      <c r="G217" t="s">
        <v>15</v>
      </c>
      <c r="H217" t="s">
        <v>16</v>
      </c>
      <c r="I217" s="9">
        <v>38990</v>
      </c>
    </row>
    <row r="218" spans="1:9" x14ac:dyDescent="0.3">
      <c r="A218" t="s">
        <v>9</v>
      </c>
      <c r="B218" t="s">
        <v>17</v>
      </c>
      <c r="C218" t="s">
        <v>11</v>
      </c>
      <c r="D218" t="s">
        <v>12</v>
      </c>
      <c r="E218" t="s">
        <v>13</v>
      </c>
      <c r="F218" t="s">
        <v>14</v>
      </c>
      <c r="G218" t="s">
        <v>15</v>
      </c>
      <c r="H218" t="s">
        <v>16</v>
      </c>
      <c r="I218" s="9">
        <v>37990</v>
      </c>
    </row>
    <row r="219" spans="1:9" x14ac:dyDescent="0.3">
      <c r="A219" t="s">
        <v>9</v>
      </c>
      <c r="B219" t="s">
        <v>181</v>
      </c>
      <c r="C219" t="s">
        <v>182</v>
      </c>
      <c r="D219" t="s">
        <v>128</v>
      </c>
      <c r="E219" t="s">
        <v>22</v>
      </c>
      <c r="F219" t="s">
        <v>14</v>
      </c>
      <c r="G219" t="s">
        <v>103</v>
      </c>
      <c r="H219" t="s">
        <v>16</v>
      </c>
      <c r="I219" s="9">
        <v>35990</v>
      </c>
    </row>
    <row r="220" spans="1:9" x14ac:dyDescent="0.3">
      <c r="A220" t="s">
        <v>28</v>
      </c>
      <c r="B220" t="s">
        <v>183</v>
      </c>
      <c r="C220" t="s">
        <v>184</v>
      </c>
      <c r="D220" t="s">
        <v>185</v>
      </c>
      <c r="E220" t="s">
        <v>39</v>
      </c>
      <c r="F220" t="s">
        <v>27</v>
      </c>
      <c r="G220" t="s">
        <v>69</v>
      </c>
      <c r="H220" t="s">
        <v>16</v>
      </c>
      <c r="I220" s="9">
        <v>89990</v>
      </c>
    </row>
    <row r="221" spans="1:9" x14ac:dyDescent="0.3">
      <c r="A221" t="s">
        <v>9</v>
      </c>
      <c r="B221" t="s">
        <v>32</v>
      </c>
      <c r="C221" t="s">
        <v>30</v>
      </c>
      <c r="D221" t="s">
        <v>12</v>
      </c>
      <c r="E221" t="s">
        <v>13</v>
      </c>
      <c r="F221" t="s">
        <v>14</v>
      </c>
      <c r="G221" t="s">
        <v>15</v>
      </c>
      <c r="H221" t="s">
        <v>16</v>
      </c>
      <c r="I221" s="9">
        <v>46990</v>
      </c>
    </row>
    <row r="222" spans="1:9" x14ac:dyDescent="0.3">
      <c r="A222" t="s">
        <v>9</v>
      </c>
      <c r="B222" t="s">
        <v>36</v>
      </c>
      <c r="C222" t="s">
        <v>30</v>
      </c>
      <c r="D222" t="s">
        <v>12</v>
      </c>
      <c r="E222" t="s">
        <v>13</v>
      </c>
      <c r="F222" t="s">
        <v>27</v>
      </c>
      <c r="G222" t="s">
        <v>37</v>
      </c>
      <c r="H222" t="s">
        <v>16</v>
      </c>
      <c r="I222" s="9">
        <v>53990</v>
      </c>
    </row>
    <row r="223" spans="1:9" x14ac:dyDescent="0.3">
      <c r="A223" t="s">
        <v>144</v>
      </c>
      <c r="B223" t="s">
        <v>186</v>
      </c>
      <c r="C223" t="s">
        <v>30</v>
      </c>
      <c r="D223" t="s">
        <v>12</v>
      </c>
      <c r="E223" t="s">
        <v>13</v>
      </c>
      <c r="F223" t="s">
        <v>14</v>
      </c>
      <c r="G223" t="s">
        <v>15</v>
      </c>
      <c r="H223" t="s">
        <v>16</v>
      </c>
      <c r="I223" s="9">
        <v>27990</v>
      </c>
    </row>
    <row r="224" spans="1:9" x14ac:dyDescent="0.3">
      <c r="A224" t="s">
        <v>24</v>
      </c>
      <c r="B224" t="s">
        <v>187</v>
      </c>
      <c r="C224" t="s">
        <v>96</v>
      </c>
      <c r="D224" t="s">
        <v>12</v>
      </c>
      <c r="E224" t="s">
        <v>13</v>
      </c>
      <c r="F224" t="s">
        <v>14</v>
      </c>
      <c r="G224" t="s">
        <v>15</v>
      </c>
      <c r="H224" t="s">
        <v>16</v>
      </c>
      <c r="I224" s="9">
        <v>29800</v>
      </c>
    </row>
    <row r="225" spans="1:9" x14ac:dyDescent="0.3">
      <c r="A225" t="s">
        <v>28</v>
      </c>
      <c r="B225" t="s">
        <v>188</v>
      </c>
      <c r="C225" t="s">
        <v>46</v>
      </c>
      <c r="D225" t="s">
        <v>12</v>
      </c>
      <c r="E225" t="s">
        <v>39</v>
      </c>
      <c r="F225" t="s">
        <v>14</v>
      </c>
      <c r="G225" t="s">
        <v>15</v>
      </c>
      <c r="H225" t="s">
        <v>16</v>
      </c>
      <c r="I225" s="9">
        <v>24990</v>
      </c>
    </row>
    <row r="226" spans="1:9" x14ac:dyDescent="0.3">
      <c r="A226" t="s">
        <v>9</v>
      </c>
      <c r="B226" t="s">
        <v>189</v>
      </c>
      <c r="C226" t="s">
        <v>50</v>
      </c>
      <c r="D226" t="s">
        <v>12</v>
      </c>
      <c r="E226" t="s">
        <v>13</v>
      </c>
      <c r="F226" t="s">
        <v>27</v>
      </c>
      <c r="G226" t="s">
        <v>15</v>
      </c>
      <c r="H226" t="s">
        <v>16</v>
      </c>
      <c r="I226" s="9">
        <v>66990</v>
      </c>
    </row>
    <row r="227" spans="1:9" x14ac:dyDescent="0.3">
      <c r="A227" t="s">
        <v>9</v>
      </c>
      <c r="B227" t="s">
        <v>38</v>
      </c>
      <c r="C227" t="s">
        <v>30</v>
      </c>
      <c r="D227" t="s">
        <v>12</v>
      </c>
      <c r="E227" t="s">
        <v>39</v>
      </c>
      <c r="F227" t="s">
        <v>27</v>
      </c>
      <c r="G227" t="s">
        <v>40</v>
      </c>
      <c r="H227" t="s">
        <v>16</v>
      </c>
      <c r="I227" s="9">
        <v>66999</v>
      </c>
    </row>
    <row r="228" spans="1:9" x14ac:dyDescent="0.3">
      <c r="A228" t="s">
        <v>9</v>
      </c>
      <c r="B228" t="s">
        <v>48</v>
      </c>
      <c r="C228" t="s">
        <v>30</v>
      </c>
      <c r="D228" t="s">
        <v>12</v>
      </c>
      <c r="E228" t="s">
        <v>13</v>
      </c>
      <c r="F228" t="s">
        <v>14</v>
      </c>
      <c r="G228" t="s">
        <v>15</v>
      </c>
      <c r="H228" t="s">
        <v>16</v>
      </c>
      <c r="I228" s="9">
        <v>49990</v>
      </c>
    </row>
    <row r="229" spans="1:9" x14ac:dyDescent="0.3">
      <c r="A229" t="s">
        <v>75</v>
      </c>
      <c r="B229" t="s">
        <v>179</v>
      </c>
      <c r="C229" t="s">
        <v>26</v>
      </c>
      <c r="D229" t="s">
        <v>12</v>
      </c>
      <c r="E229" t="s">
        <v>39</v>
      </c>
      <c r="F229" t="s">
        <v>27</v>
      </c>
      <c r="G229" t="s">
        <v>37</v>
      </c>
      <c r="H229" t="s">
        <v>16</v>
      </c>
      <c r="I229" s="9">
        <v>40990</v>
      </c>
    </row>
    <row r="230" spans="1:9" x14ac:dyDescent="0.3">
      <c r="A230" t="s">
        <v>9</v>
      </c>
      <c r="B230" t="s">
        <v>190</v>
      </c>
      <c r="C230" t="s">
        <v>35</v>
      </c>
      <c r="D230" t="s">
        <v>12</v>
      </c>
      <c r="E230" t="s">
        <v>13</v>
      </c>
      <c r="F230" t="s">
        <v>27</v>
      </c>
      <c r="G230" t="s">
        <v>40</v>
      </c>
      <c r="H230" t="s">
        <v>16</v>
      </c>
      <c r="I230" s="9">
        <v>45490</v>
      </c>
    </row>
    <row r="231" spans="1:9" x14ac:dyDescent="0.3">
      <c r="A231" t="s">
        <v>28</v>
      </c>
      <c r="B231" t="s">
        <v>49</v>
      </c>
      <c r="C231" t="s">
        <v>50</v>
      </c>
      <c r="D231" t="s">
        <v>12</v>
      </c>
      <c r="E231" t="s">
        <v>13</v>
      </c>
      <c r="F231" t="s">
        <v>27</v>
      </c>
      <c r="G231" t="s">
        <v>15</v>
      </c>
      <c r="H231" t="s">
        <v>16</v>
      </c>
      <c r="I231" s="9">
        <v>77990</v>
      </c>
    </row>
    <row r="232" spans="1:9" x14ac:dyDescent="0.3">
      <c r="A232" t="s">
        <v>9</v>
      </c>
      <c r="B232" t="s">
        <v>191</v>
      </c>
      <c r="C232" t="s">
        <v>30</v>
      </c>
      <c r="D232" t="s">
        <v>12</v>
      </c>
      <c r="E232" t="s">
        <v>13</v>
      </c>
      <c r="F232" t="s">
        <v>27</v>
      </c>
      <c r="G232" t="s">
        <v>37</v>
      </c>
      <c r="H232" t="s">
        <v>16</v>
      </c>
      <c r="I232" s="9">
        <v>50999</v>
      </c>
    </row>
    <row r="233" spans="1:9" x14ac:dyDescent="0.3">
      <c r="A233" t="s">
        <v>9</v>
      </c>
      <c r="B233" t="s">
        <v>192</v>
      </c>
      <c r="C233" t="s">
        <v>46</v>
      </c>
      <c r="D233" t="s">
        <v>128</v>
      </c>
      <c r="E233" t="s">
        <v>85</v>
      </c>
      <c r="F233" t="s">
        <v>47</v>
      </c>
      <c r="G233" t="s">
        <v>15</v>
      </c>
      <c r="H233" t="s">
        <v>16</v>
      </c>
      <c r="I233" s="9">
        <v>22100</v>
      </c>
    </row>
    <row r="234" spans="1:9" x14ac:dyDescent="0.3">
      <c r="A234" t="s">
        <v>24</v>
      </c>
      <c r="B234" t="s">
        <v>51</v>
      </c>
      <c r="C234" t="s">
        <v>46</v>
      </c>
      <c r="D234" t="s">
        <v>81</v>
      </c>
      <c r="E234" t="s">
        <v>22</v>
      </c>
      <c r="F234" t="s">
        <v>14</v>
      </c>
      <c r="G234" t="s">
        <v>37</v>
      </c>
      <c r="H234" t="s">
        <v>16</v>
      </c>
      <c r="I234" s="9">
        <v>21990</v>
      </c>
    </row>
    <row r="235" spans="1:9" x14ac:dyDescent="0.3">
      <c r="A235" t="s">
        <v>28</v>
      </c>
      <c r="B235" t="s">
        <v>193</v>
      </c>
      <c r="C235" t="s">
        <v>50</v>
      </c>
      <c r="D235" t="s">
        <v>12</v>
      </c>
      <c r="E235" t="s">
        <v>13</v>
      </c>
      <c r="F235" t="s">
        <v>27</v>
      </c>
      <c r="G235" t="s">
        <v>15</v>
      </c>
      <c r="H235" t="s">
        <v>16</v>
      </c>
      <c r="I235" s="9">
        <v>67990</v>
      </c>
    </row>
    <row r="236" spans="1:9" x14ac:dyDescent="0.3">
      <c r="A236" t="s">
        <v>9</v>
      </c>
      <c r="B236" t="s">
        <v>56</v>
      </c>
      <c r="C236" t="s">
        <v>30</v>
      </c>
      <c r="D236" t="s">
        <v>12</v>
      </c>
      <c r="E236" t="s">
        <v>13</v>
      </c>
      <c r="F236" t="s">
        <v>27</v>
      </c>
      <c r="G236" t="s">
        <v>15</v>
      </c>
      <c r="H236" t="s">
        <v>16</v>
      </c>
      <c r="I236" s="9">
        <v>66990</v>
      </c>
    </row>
    <row r="237" spans="1:9" x14ac:dyDescent="0.3">
      <c r="A237" t="s">
        <v>9</v>
      </c>
      <c r="B237" t="s">
        <v>74</v>
      </c>
      <c r="C237" t="s">
        <v>30</v>
      </c>
      <c r="D237" t="s">
        <v>12</v>
      </c>
      <c r="E237" t="s">
        <v>13</v>
      </c>
      <c r="F237" t="s">
        <v>14</v>
      </c>
      <c r="G237" t="s">
        <v>37</v>
      </c>
      <c r="H237" t="s">
        <v>16</v>
      </c>
      <c r="I237" s="9">
        <v>53990</v>
      </c>
    </row>
    <row r="238" spans="1:9" x14ac:dyDescent="0.3">
      <c r="A238" t="s">
        <v>75</v>
      </c>
      <c r="B238" t="s">
        <v>118</v>
      </c>
      <c r="C238" t="s">
        <v>119</v>
      </c>
      <c r="D238" t="s">
        <v>12</v>
      </c>
      <c r="E238" t="s">
        <v>85</v>
      </c>
      <c r="F238" t="s">
        <v>47</v>
      </c>
      <c r="G238" t="s">
        <v>15</v>
      </c>
      <c r="H238" t="s">
        <v>16</v>
      </c>
      <c r="I238" s="9">
        <v>20990</v>
      </c>
    </row>
    <row r="239" spans="1:9" x14ac:dyDescent="0.3">
      <c r="A239" t="s">
        <v>52</v>
      </c>
      <c r="B239" t="s">
        <v>194</v>
      </c>
      <c r="C239" t="s">
        <v>96</v>
      </c>
      <c r="D239" t="s">
        <v>12</v>
      </c>
      <c r="E239" t="s">
        <v>22</v>
      </c>
      <c r="F239" t="s">
        <v>14</v>
      </c>
      <c r="G239" t="s">
        <v>15</v>
      </c>
      <c r="H239" t="s">
        <v>16</v>
      </c>
      <c r="I239" s="9">
        <v>27990</v>
      </c>
    </row>
    <row r="240" spans="1:9" x14ac:dyDescent="0.3">
      <c r="A240" t="s">
        <v>9</v>
      </c>
      <c r="B240" t="s">
        <v>10</v>
      </c>
      <c r="C240" t="s">
        <v>11</v>
      </c>
      <c r="D240" t="s">
        <v>12</v>
      </c>
      <c r="E240" t="s">
        <v>13</v>
      </c>
      <c r="F240" t="s">
        <v>14</v>
      </c>
      <c r="G240" t="s">
        <v>15</v>
      </c>
      <c r="H240" t="s">
        <v>16</v>
      </c>
      <c r="I240" s="9">
        <v>38990</v>
      </c>
    </row>
    <row r="241" spans="1:9" x14ac:dyDescent="0.3">
      <c r="A241" t="s">
        <v>41</v>
      </c>
      <c r="B241" t="s">
        <v>195</v>
      </c>
      <c r="C241" t="s">
        <v>11</v>
      </c>
      <c r="D241" t="s">
        <v>12</v>
      </c>
      <c r="E241" t="s">
        <v>13</v>
      </c>
      <c r="F241" t="s">
        <v>14</v>
      </c>
      <c r="G241" t="s">
        <v>117</v>
      </c>
      <c r="H241" t="s">
        <v>82</v>
      </c>
      <c r="I241" s="9">
        <v>43990</v>
      </c>
    </row>
    <row r="242" spans="1:9" x14ac:dyDescent="0.3">
      <c r="A242" t="s">
        <v>52</v>
      </c>
      <c r="B242" t="s">
        <v>196</v>
      </c>
      <c r="C242" t="s">
        <v>30</v>
      </c>
      <c r="D242" t="s">
        <v>12</v>
      </c>
      <c r="E242" t="s">
        <v>13</v>
      </c>
      <c r="F242" t="s">
        <v>27</v>
      </c>
      <c r="G242" t="s">
        <v>15</v>
      </c>
      <c r="H242" t="s">
        <v>16</v>
      </c>
      <c r="I242" s="9">
        <v>64990</v>
      </c>
    </row>
    <row r="243" spans="1:9" x14ac:dyDescent="0.3">
      <c r="A243" t="s">
        <v>28</v>
      </c>
      <c r="B243" t="s">
        <v>197</v>
      </c>
      <c r="C243" t="s">
        <v>30</v>
      </c>
      <c r="D243" t="s">
        <v>12</v>
      </c>
      <c r="E243" t="s">
        <v>13</v>
      </c>
      <c r="F243" t="s">
        <v>27</v>
      </c>
      <c r="G243" t="s">
        <v>15</v>
      </c>
      <c r="H243" t="s">
        <v>16</v>
      </c>
      <c r="I243" s="9">
        <v>59500</v>
      </c>
    </row>
    <row r="244" spans="1:9" x14ac:dyDescent="0.3">
      <c r="A244" t="s">
        <v>75</v>
      </c>
      <c r="B244" t="s">
        <v>76</v>
      </c>
      <c r="C244" t="s">
        <v>30</v>
      </c>
      <c r="D244" t="s">
        <v>12</v>
      </c>
      <c r="E244" t="s">
        <v>13</v>
      </c>
      <c r="F244" t="s">
        <v>27</v>
      </c>
      <c r="G244" t="s">
        <v>69</v>
      </c>
      <c r="H244" t="s">
        <v>16</v>
      </c>
      <c r="I244" s="9">
        <v>38990</v>
      </c>
    </row>
    <row r="245" spans="1:9" x14ac:dyDescent="0.3">
      <c r="A245" t="s">
        <v>9</v>
      </c>
      <c r="B245" t="s">
        <v>32</v>
      </c>
      <c r="C245" t="s">
        <v>30</v>
      </c>
      <c r="D245" t="s">
        <v>12</v>
      </c>
      <c r="E245" t="s">
        <v>13</v>
      </c>
      <c r="F245" t="s">
        <v>14</v>
      </c>
      <c r="G245" t="s">
        <v>15</v>
      </c>
      <c r="H245" t="s">
        <v>16</v>
      </c>
      <c r="I245" s="9">
        <v>46990</v>
      </c>
    </row>
    <row r="246" spans="1:9" x14ac:dyDescent="0.3">
      <c r="A246" t="s">
        <v>9</v>
      </c>
      <c r="B246" t="s">
        <v>36</v>
      </c>
      <c r="C246" t="s">
        <v>30</v>
      </c>
      <c r="D246" t="s">
        <v>12</v>
      </c>
      <c r="E246" t="s">
        <v>13</v>
      </c>
      <c r="F246" t="s">
        <v>27</v>
      </c>
      <c r="G246" t="s">
        <v>37</v>
      </c>
      <c r="H246" t="s">
        <v>16</v>
      </c>
      <c r="I246" s="9">
        <v>53990</v>
      </c>
    </row>
    <row r="247" spans="1:9" x14ac:dyDescent="0.3">
      <c r="A247" t="s">
        <v>198</v>
      </c>
      <c r="B247" t="s">
        <v>199</v>
      </c>
      <c r="C247" t="s">
        <v>30</v>
      </c>
      <c r="D247" t="s">
        <v>12</v>
      </c>
      <c r="E247" t="s">
        <v>13</v>
      </c>
      <c r="F247" t="s">
        <v>27</v>
      </c>
      <c r="G247" t="s">
        <v>37</v>
      </c>
      <c r="H247" t="s">
        <v>16</v>
      </c>
      <c r="I247" s="9">
        <v>32990</v>
      </c>
    </row>
    <row r="248" spans="1:9" x14ac:dyDescent="0.3">
      <c r="A248" t="s">
        <v>75</v>
      </c>
      <c r="B248" t="s">
        <v>107</v>
      </c>
      <c r="C248" t="s">
        <v>11</v>
      </c>
      <c r="D248" t="s">
        <v>12</v>
      </c>
      <c r="E248" t="s">
        <v>22</v>
      </c>
      <c r="F248" t="s">
        <v>14</v>
      </c>
      <c r="G248" t="s">
        <v>37</v>
      </c>
      <c r="H248" t="s">
        <v>16</v>
      </c>
      <c r="I248" s="9">
        <v>28790</v>
      </c>
    </row>
    <row r="249" spans="1:9" x14ac:dyDescent="0.3">
      <c r="A249" t="s">
        <v>9</v>
      </c>
      <c r="B249" t="s">
        <v>10</v>
      </c>
      <c r="C249" t="s">
        <v>11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 s="9">
        <v>38990</v>
      </c>
    </row>
    <row r="250" spans="1:9" x14ac:dyDescent="0.3">
      <c r="A250" t="s">
        <v>9</v>
      </c>
      <c r="B250" t="s">
        <v>17</v>
      </c>
      <c r="C250" t="s">
        <v>11</v>
      </c>
      <c r="D250" t="s">
        <v>12</v>
      </c>
      <c r="E250" t="s">
        <v>13</v>
      </c>
      <c r="F250" t="s">
        <v>14</v>
      </c>
      <c r="G250" t="s">
        <v>15</v>
      </c>
      <c r="H250" t="s">
        <v>16</v>
      </c>
      <c r="I250" s="9">
        <v>37990</v>
      </c>
    </row>
    <row r="251" spans="1:9" x14ac:dyDescent="0.3">
      <c r="A251" t="s">
        <v>9</v>
      </c>
      <c r="B251" t="s">
        <v>200</v>
      </c>
      <c r="C251" t="s">
        <v>50</v>
      </c>
      <c r="D251" t="s">
        <v>12</v>
      </c>
      <c r="E251" t="s">
        <v>13</v>
      </c>
      <c r="F251" t="s">
        <v>27</v>
      </c>
      <c r="G251" t="s">
        <v>15</v>
      </c>
      <c r="H251" t="s">
        <v>16</v>
      </c>
      <c r="I251" s="9">
        <v>53990</v>
      </c>
    </row>
    <row r="252" spans="1:9" x14ac:dyDescent="0.3">
      <c r="A252" t="s">
        <v>201</v>
      </c>
      <c r="B252" t="s">
        <v>202</v>
      </c>
      <c r="C252" t="s">
        <v>203</v>
      </c>
      <c r="D252" t="s">
        <v>204</v>
      </c>
      <c r="E252" t="s">
        <v>85</v>
      </c>
      <c r="F252" t="s">
        <v>47</v>
      </c>
      <c r="G252" t="s">
        <v>205</v>
      </c>
      <c r="H252" t="s">
        <v>16</v>
      </c>
      <c r="I252" s="9">
        <v>16990</v>
      </c>
    </row>
    <row r="253" spans="1:9" x14ac:dyDescent="0.3">
      <c r="A253" t="s">
        <v>9</v>
      </c>
      <c r="B253" t="s">
        <v>32</v>
      </c>
      <c r="C253" t="s">
        <v>30</v>
      </c>
      <c r="D253" t="s">
        <v>12</v>
      </c>
      <c r="E253" t="s">
        <v>13</v>
      </c>
      <c r="F253" t="s">
        <v>14</v>
      </c>
      <c r="G253" t="s">
        <v>15</v>
      </c>
      <c r="H253" t="s">
        <v>16</v>
      </c>
      <c r="I253" s="9">
        <v>46990</v>
      </c>
    </row>
    <row r="254" spans="1:9" x14ac:dyDescent="0.3">
      <c r="A254" t="s">
        <v>9</v>
      </c>
      <c r="B254" t="s">
        <v>36</v>
      </c>
      <c r="C254" t="s">
        <v>30</v>
      </c>
      <c r="D254" t="s">
        <v>12</v>
      </c>
      <c r="E254" t="s">
        <v>13</v>
      </c>
      <c r="F254" t="s">
        <v>27</v>
      </c>
      <c r="G254" t="s">
        <v>37</v>
      </c>
      <c r="H254" t="s">
        <v>16</v>
      </c>
      <c r="I254" s="9">
        <v>53990</v>
      </c>
    </row>
    <row r="255" spans="1:9" x14ac:dyDescent="0.3">
      <c r="A255" t="s">
        <v>24</v>
      </c>
      <c r="B255" t="s">
        <v>206</v>
      </c>
      <c r="C255" t="s">
        <v>50</v>
      </c>
      <c r="D255" t="s">
        <v>12</v>
      </c>
      <c r="E255" t="s">
        <v>39</v>
      </c>
      <c r="F255" t="s">
        <v>27</v>
      </c>
      <c r="G255" t="s">
        <v>15</v>
      </c>
      <c r="H255" t="s">
        <v>16</v>
      </c>
      <c r="I255" s="9">
        <v>99990</v>
      </c>
    </row>
    <row r="256" spans="1:9" x14ac:dyDescent="0.3">
      <c r="A256" t="s">
        <v>52</v>
      </c>
      <c r="B256" t="s">
        <v>207</v>
      </c>
      <c r="C256" t="s">
        <v>26</v>
      </c>
      <c r="D256" t="s">
        <v>12</v>
      </c>
      <c r="E256" t="s">
        <v>13</v>
      </c>
      <c r="F256" t="s">
        <v>27</v>
      </c>
      <c r="G256" t="s">
        <v>99</v>
      </c>
      <c r="H256" t="s">
        <v>16</v>
      </c>
      <c r="I256" s="9">
        <v>119990</v>
      </c>
    </row>
    <row r="257" spans="1:9" x14ac:dyDescent="0.3">
      <c r="A257" t="s">
        <v>9</v>
      </c>
      <c r="B257" t="s">
        <v>192</v>
      </c>
      <c r="C257" t="s">
        <v>46</v>
      </c>
      <c r="D257" t="s">
        <v>128</v>
      </c>
      <c r="E257" t="s">
        <v>85</v>
      </c>
      <c r="F257" t="s">
        <v>47</v>
      </c>
      <c r="G257" t="s">
        <v>15</v>
      </c>
      <c r="H257" t="s">
        <v>16</v>
      </c>
      <c r="I257" s="9">
        <v>25935</v>
      </c>
    </row>
    <row r="258" spans="1:9" x14ac:dyDescent="0.3">
      <c r="A258" t="s">
        <v>9</v>
      </c>
      <c r="B258" t="s">
        <v>38</v>
      </c>
      <c r="C258" t="s">
        <v>30</v>
      </c>
      <c r="D258" t="s">
        <v>12</v>
      </c>
      <c r="E258" t="s">
        <v>39</v>
      </c>
      <c r="F258" t="s">
        <v>27</v>
      </c>
      <c r="G258" t="s">
        <v>40</v>
      </c>
      <c r="H258" t="s">
        <v>16</v>
      </c>
      <c r="I258" s="9">
        <v>66999</v>
      </c>
    </row>
    <row r="259" spans="1:9" x14ac:dyDescent="0.3">
      <c r="A259" t="s">
        <v>9</v>
      </c>
      <c r="B259" t="s">
        <v>48</v>
      </c>
      <c r="C259" t="s">
        <v>30</v>
      </c>
      <c r="D259" t="s">
        <v>12</v>
      </c>
      <c r="E259" t="s">
        <v>13</v>
      </c>
      <c r="F259" t="s">
        <v>14</v>
      </c>
      <c r="G259" t="s">
        <v>15</v>
      </c>
      <c r="H259" t="s">
        <v>16</v>
      </c>
      <c r="I259" s="9">
        <v>49990</v>
      </c>
    </row>
    <row r="260" spans="1:9" x14ac:dyDescent="0.3">
      <c r="A260" t="s">
        <v>198</v>
      </c>
      <c r="B260" t="s">
        <v>208</v>
      </c>
      <c r="C260" t="s">
        <v>11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 s="9">
        <v>31990</v>
      </c>
    </row>
    <row r="261" spans="1:9" x14ac:dyDescent="0.3">
      <c r="A261" t="s">
        <v>28</v>
      </c>
      <c r="B261" t="s">
        <v>209</v>
      </c>
      <c r="C261" t="s">
        <v>50</v>
      </c>
      <c r="D261" t="s">
        <v>12</v>
      </c>
      <c r="E261" t="s">
        <v>39</v>
      </c>
      <c r="F261" t="s">
        <v>27</v>
      </c>
      <c r="G261" t="s">
        <v>37</v>
      </c>
      <c r="H261" t="s">
        <v>82</v>
      </c>
      <c r="I261" s="9">
        <v>84990</v>
      </c>
    </row>
    <row r="262" spans="1:9" x14ac:dyDescent="0.3">
      <c r="A262" t="s">
        <v>28</v>
      </c>
      <c r="B262" t="s">
        <v>49</v>
      </c>
      <c r="C262" t="s">
        <v>50</v>
      </c>
      <c r="D262" t="s">
        <v>12</v>
      </c>
      <c r="E262" t="s">
        <v>13</v>
      </c>
      <c r="F262" t="s">
        <v>27</v>
      </c>
      <c r="G262" t="s">
        <v>15</v>
      </c>
      <c r="H262" t="s">
        <v>16</v>
      </c>
      <c r="I262" s="9">
        <v>77990</v>
      </c>
    </row>
    <row r="263" spans="1:9" x14ac:dyDescent="0.3">
      <c r="A263" t="s">
        <v>9</v>
      </c>
      <c r="B263" t="s">
        <v>55</v>
      </c>
      <c r="C263" t="s">
        <v>35</v>
      </c>
      <c r="D263" t="s">
        <v>12</v>
      </c>
      <c r="E263" t="s">
        <v>13</v>
      </c>
      <c r="F263" t="s">
        <v>27</v>
      </c>
      <c r="G263" t="s">
        <v>40</v>
      </c>
      <c r="H263" t="s">
        <v>16</v>
      </c>
      <c r="I263" s="9">
        <v>54990</v>
      </c>
    </row>
    <row r="264" spans="1:9" x14ac:dyDescent="0.3">
      <c r="A264" t="s">
        <v>28</v>
      </c>
      <c r="B264" t="s">
        <v>210</v>
      </c>
      <c r="C264" t="s">
        <v>211</v>
      </c>
      <c r="D264" t="s">
        <v>12</v>
      </c>
      <c r="E264" t="s">
        <v>13</v>
      </c>
      <c r="F264" t="s">
        <v>27</v>
      </c>
      <c r="G264" t="s">
        <v>212</v>
      </c>
      <c r="H264" t="s">
        <v>82</v>
      </c>
      <c r="I264" s="9">
        <v>52990</v>
      </c>
    </row>
    <row r="265" spans="1:9" x14ac:dyDescent="0.3">
      <c r="A265" t="s">
        <v>75</v>
      </c>
      <c r="B265" t="s">
        <v>213</v>
      </c>
      <c r="C265" t="s">
        <v>30</v>
      </c>
      <c r="D265" t="s">
        <v>12</v>
      </c>
      <c r="E265" t="s">
        <v>13</v>
      </c>
      <c r="F265" t="s">
        <v>27</v>
      </c>
      <c r="G265" t="s">
        <v>15</v>
      </c>
      <c r="H265" t="s">
        <v>16</v>
      </c>
      <c r="I265" s="9">
        <v>37990</v>
      </c>
    </row>
    <row r="266" spans="1:9" x14ac:dyDescent="0.3">
      <c r="A266" t="s">
        <v>28</v>
      </c>
      <c r="B266" t="s">
        <v>214</v>
      </c>
      <c r="C266" t="s">
        <v>50</v>
      </c>
      <c r="D266" t="s">
        <v>12</v>
      </c>
      <c r="E266" t="s">
        <v>39</v>
      </c>
      <c r="F266" t="s">
        <v>27</v>
      </c>
      <c r="G266" t="s">
        <v>15</v>
      </c>
      <c r="H266" t="s">
        <v>16</v>
      </c>
      <c r="I266" s="9">
        <v>81990</v>
      </c>
    </row>
    <row r="267" spans="1:9" x14ac:dyDescent="0.3">
      <c r="A267" t="s">
        <v>67</v>
      </c>
      <c r="B267" t="s">
        <v>215</v>
      </c>
      <c r="C267" t="s">
        <v>26</v>
      </c>
      <c r="D267" t="s">
        <v>12</v>
      </c>
      <c r="E267" t="s">
        <v>78</v>
      </c>
      <c r="F267" t="s">
        <v>27</v>
      </c>
      <c r="G267" t="s">
        <v>216</v>
      </c>
      <c r="H267" t="s">
        <v>16</v>
      </c>
      <c r="I267" s="9">
        <v>93990</v>
      </c>
    </row>
    <row r="268" spans="1:9" x14ac:dyDescent="0.3">
      <c r="A268" t="s">
        <v>9</v>
      </c>
      <c r="B268" t="s">
        <v>56</v>
      </c>
      <c r="C268" t="s">
        <v>30</v>
      </c>
      <c r="D268" t="s">
        <v>12</v>
      </c>
      <c r="E268" t="s">
        <v>13</v>
      </c>
      <c r="F268" t="s">
        <v>27</v>
      </c>
      <c r="G268" t="s">
        <v>15</v>
      </c>
      <c r="H268" t="s">
        <v>16</v>
      </c>
      <c r="I268" s="9">
        <v>66990</v>
      </c>
    </row>
    <row r="269" spans="1:9" x14ac:dyDescent="0.3">
      <c r="A269" t="s">
        <v>9</v>
      </c>
      <c r="B269" t="s">
        <v>74</v>
      </c>
      <c r="C269" t="s">
        <v>30</v>
      </c>
      <c r="D269" t="s">
        <v>12</v>
      </c>
      <c r="E269" t="s">
        <v>13</v>
      </c>
      <c r="F269" t="s">
        <v>14</v>
      </c>
      <c r="G269" t="s">
        <v>37</v>
      </c>
      <c r="H269" t="s">
        <v>16</v>
      </c>
      <c r="I269" s="9">
        <v>53990</v>
      </c>
    </row>
    <row r="270" spans="1:9" x14ac:dyDescent="0.3">
      <c r="A270" t="s">
        <v>9</v>
      </c>
      <c r="B270" t="s">
        <v>191</v>
      </c>
      <c r="C270" t="s">
        <v>26</v>
      </c>
      <c r="D270" t="s">
        <v>12</v>
      </c>
      <c r="E270" t="s">
        <v>13</v>
      </c>
      <c r="F270" t="s">
        <v>27</v>
      </c>
      <c r="G270" t="s">
        <v>37</v>
      </c>
      <c r="H270" t="s">
        <v>16</v>
      </c>
      <c r="I270" s="9">
        <v>68373</v>
      </c>
    </row>
    <row r="271" spans="1:9" x14ac:dyDescent="0.3">
      <c r="A271" t="s">
        <v>24</v>
      </c>
      <c r="B271" t="s">
        <v>217</v>
      </c>
      <c r="C271" t="s">
        <v>46</v>
      </c>
      <c r="D271" t="s">
        <v>12</v>
      </c>
      <c r="E271" t="s">
        <v>22</v>
      </c>
      <c r="F271" t="s">
        <v>14</v>
      </c>
      <c r="G271" t="s">
        <v>15</v>
      </c>
      <c r="H271" t="s">
        <v>16</v>
      </c>
      <c r="I271" s="9">
        <v>26990</v>
      </c>
    </row>
    <row r="272" spans="1:9" x14ac:dyDescent="0.3">
      <c r="A272" t="s">
        <v>9</v>
      </c>
      <c r="B272" t="s">
        <v>17</v>
      </c>
      <c r="C272" t="s">
        <v>11</v>
      </c>
      <c r="D272" t="s">
        <v>12</v>
      </c>
      <c r="E272" t="s">
        <v>13</v>
      </c>
      <c r="F272" t="s">
        <v>14</v>
      </c>
      <c r="G272" t="s">
        <v>15</v>
      </c>
      <c r="H272" t="s">
        <v>16</v>
      </c>
      <c r="I272" s="9">
        <v>37990</v>
      </c>
    </row>
    <row r="273" spans="1:9" x14ac:dyDescent="0.3">
      <c r="A273" t="s">
        <v>9</v>
      </c>
      <c r="B273" t="s">
        <v>32</v>
      </c>
      <c r="C273" t="s">
        <v>30</v>
      </c>
      <c r="D273" t="s">
        <v>12</v>
      </c>
      <c r="E273" t="s">
        <v>13</v>
      </c>
      <c r="F273" t="s">
        <v>14</v>
      </c>
      <c r="G273" t="s">
        <v>15</v>
      </c>
      <c r="H273" t="s">
        <v>16</v>
      </c>
      <c r="I273" s="9">
        <v>46990</v>
      </c>
    </row>
    <row r="274" spans="1:9" x14ac:dyDescent="0.3">
      <c r="A274" t="s">
        <v>28</v>
      </c>
      <c r="B274" t="s">
        <v>218</v>
      </c>
      <c r="C274" t="s">
        <v>35</v>
      </c>
      <c r="D274" t="s">
        <v>12</v>
      </c>
      <c r="E274" t="s">
        <v>13</v>
      </c>
      <c r="F274" t="s">
        <v>14</v>
      </c>
      <c r="G274" t="s">
        <v>15</v>
      </c>
      <c r="H274" t="s">
        <v>16</v>
      </c>
      <c r="I274" s="9">
        <v>50990</v>
      </c>
    </row>
    <row r="275" spans="1:9" x14ac:dyDescent="0.3">
      <c r="A275" t="s">
        <v>28</v>
      </c>
      <c r="B275" t="s">
        <v>219</v>
      </c>
      <c r="C275" t="s">
        <v>30</v>
      </c>
      <c r="D275" t="s">
        <v>12</v>
      </c>
      <c r="E275" t="s">
        <v>13</v>
      </c>
      <c r="F275" t="s">
        <v>27</v>
      </c>
      <c r="G275" t="s">
        <v>99</v>
      </c>
      <c r="H275" t="s">
        <v>16</v>
      </c>
      <c r="I275" s="9">
        <v>69990</v>
      </c>
    </row>
    <row r="276" spans="1:9" x14ac:dyDescent="0.3">
      <c r="A276" t="s">
        <v>9</v>
      </c>
      <c r="B276" t="s">
        <v>220</v>
      </c>
      <c r="C276" t="s">
        <v>35</v>
      </c>
      <c r="D276" t="s">
        <v>12</v>
      </c>
      <c r="E276" t="s">
        <v>13</v>
      </c>
      <c r="F276" t="s">
        <v>14</v>
      </c>
      <c r="G276" t="s">
        <v>15</v>
      </c>
      <c r="H276" t="s">
        <v>16</v>
      </c>
      <c r="I276" s="9">
        <v>64400</v>
      </c>
    </row>
    <row r="277" spans="1:9" x14ac:dyDescent="0.3">
      <c r="A277" t="s">
        <v>144</v>
      </c>
      <c r="B277" t="s">
        <v>221</v>
      </c>
      <c r="C277" t="s">
        <v>11</v>
      </c>
      <c r="D277" t="s">
        <v>12</v>
      </c>
      <c r="E277" t="s">
        <v>22</v>
      </c>
      <c r="F277" t="s">
        <v>14</v>
      </c>
      <c r="G277" t="s">
        <v>15</v>
      </c>
      <c r="H277" t="s">
        <v>16</v>
      </c>
      <c r="I277" s="9">
        <v>24990</v>
      </c>
    </row>
    <row r="278" spans="1:9" x14ac:dyDescent="0.3">
      <c r="A278" t="s">
        <v>9</v>
      </c>
      <c r="B278" t="s">
        <v>36</v>
      </c>
      <c r="C278" t="s">
        <v>30</v>
      </c>
      <c r="D278" t="s">
        <v>12</v>
      </c>
      <c r="E278" t="s">
        <v>13</v>
      </c>
      <c r="F278" t="s">
        <v>27</v>
      </c>
      <c r="G278" t="s">
        <v>37</v>
      </c>
      <c r="H278" t="s">
        <v>16</v>
      </c>
      <c r="I278" s="9">
        <v>53990</v>
      </c>
    </row>
    <row r="279" spans="1:9" x14ac:dyDescent="0.3">
      <c r="A279" t="s">
        <v>24</v>
      </c>
      <c r="B279" t="s">
        <v>222</v>
      </c>
      <c r="C279" t="s">
        <v>96</v>
      </c>
      <c r="D279" t="s">
        <v>12</v>
      </c>
      <c r="E279" t="s">
        <v>31</v>
      </c>
      <c r="F279" t="s">
        <v>14</v>
      </c>
      <c r="G279" t="s">
        <v>37</v>
      </c>
      <c r="H279" t="s">
        <v>16</v>
      </c>
      <c r="I279" s="9">
        <v>33990</v>
      </c>
    </row>
    <row r="280" spans="1:9" x14ac:dyDescent="0.3">
      <c r="A280" t="s">
        <v>9</v>
      </c>
      <c r="B280" t="s">
        <v>174</v>
      </c>
      <c r="C280" t="s">
        <v>30</v>
      </c>
      <c r="D280" t="s">
        <v>12</v>
      </c>
      <c r="E280" t="s">
        <v>13</v>
      </c>
      <c r="F280" t="s">
        <v>14</v>
      </c>
      <c r="G280" t="s">
        <v>15</v>
      </c>
      <c r="H280" t="s">
        <v>16</v>
      </c>
      <c r="I280" s="9">
        <v>53990</v>
      </c>
    </row>
    <row r="281" spans="1:9" x14ac:dyDescent="0.3">
      <c r="A281" t="s">
        <v>9</v>
      </c>
      <c r="B281" t="s">
        <v>38</v>
      </c>
      <c r="C281" t="s">
        <v>30</v>
      </c>
      <c r="D281" t="s">
        <v>12</v>
      </c>
      <c r="E281" t="s">
        <v>39</v>
      </c>
      <c r="F281" t="s">
        <v>27</v>
      </c>
      <c r="G281" t="s">
        <v>40</v>
      </c>
      <c r="H281" t="s">
        <v>16</v>
      </c>
      <c r="I281" s="9">
        <v>66999</v>
      </c>
    </row>
    <row r="282" spans="1:9" x14ac:dyDescent="0.3">
      <c r="A282" t="s">
        <v>9</v>
      </c>
      <c r="B282" t="s">
        <v>48</v>
      </c>
      <c r="C282" t="s">
        <v>30</v>
      </c>
      <c r="D282" t="s">
        <v>12</v>
      </c>
      <c r="E282" t="s">
        <v>13</v>
      </c>
      <c r="F282" t="s">
        <v>14</v>
      </c>
      <c r="G282" t="s">
        <v>15</v>
      </c>
      <c r="H282" t="s">
        <v>16</v>
      </c>
      <c r="I282" s="9">
        <v>49990</v>
      </c>
    </row>
    <row r="283" spans="1:9" x14ac:dyDescent="0.3">
      <c r="A283" t="s">
        <v>41</v>
      </c>
      <c r="B283" t="s">
        <v>223</v>
      </c>
      <c r="C283" t="s">
        <v>30</v>
      </c>
      <c r="D283" t="s">
        <v>12</v>
      </c>
      <c r="E283" t="s">
        <v>39</v>
      </c>
      <c r="F283" t="s">
        <v>27</v>
      </c>
      <c r="G283" t="s">
        <v>15</v>
      </c>
      <c r="H283" t="s">
        <v>16</v>
      </c>
      <c r="I283" s="9">
        <v>64990</v>
      </c>
    </row>
    <row r="284" spans="1:9" x14ac:dyDescent="0.3">
      <c r="A284" t="s">
        <v>28</v>
      </c>
      <c r="B284" t="s">
        <v>224</v>
      </c>
      <c r="C284" t="s">
        <v>46</v>
      </c>
      <c r="D284" t="s">
        <v>128</v>
      </c>
      <c r="E284" t="s">
        <v>147</v>
      </c>
      <c r="F284" t="s">
        <v>47</v>
      </c>
      <c r="G284" t="s">
        <v>40</v>
      </c>
      <c r="H284" t="s">
        <v>82</v>
      </c>
      <c r="I284" s="9">
        <v>23999</v>
      </c>
    </row>
    <row r="285" spans="1:9" x14ac:dyDescent="0.3">
      <c r="A285" t="s">
        <v>52</v>
      </c>
      <c r="B285" t="s">
        <v>225</v>
      </c>
      <c r="C285" t="s">
        <v>11</v>
      </c>
      <c r="D285" t="s">
        <v>12</v>
      </c>
      <c r="E285" t="s">
        <v>13</v>
      </c>
      <c r="F285" t="s">
        <v>14</v>
      </c>
      <c r="G285" t="s">
        <v>37</v>
      </c>
      <c r="H285" t="s">
        <v>16</v>
      </c>
      <c r="I285" s="9">
        <v>31890</v>
      </c>
    </row>
    <row r="286" spans="1:9" x14ac:dyDescent="0.3">
      <c r="A286" t="s">
        <v>52</v>
      </c>
      <c r="B286" t="s">
        <v>196</v>
      </c>
      <c r="C286" t="s">
        <v>30</v>
      </c>
      <c r="D286" t="s">
        <v>12</v>
      </c>
      <c r="E286" t="s">
        <v>13</v>
      </c>
      <c r="F286" t="s">
        <v>14</v>
      </c>
      <c r="G286" t="s">
        <v>15</v>
      </c>
      <c r="H286" t="s">
        <v>16</v>
      </c>
      <c r="I286" s="9">
        <v>62990</v>
      </c>
    </row>
    <row r="287" spans="1:9" x14ac:dyDescent="0.3">
      <c r="A287" t="s">
        <v>28</v>
      </c>
      <c r="B287" t="s">
        <v>49</v>
      </c>
      <c r="C287" t="s">
        <v>50</v>
      </c>
      <c r="D287" t="s">
        <v>12</v>
      </c>
      <c r="E287" t="s">
        <v>13</v>
      </c>
      <c r="F287" t="s">
        <v>27</v>
      </c>
      <c r="G287" t="s">
        <v>15</v>
      </c>
      <c r="H287" t="s">
        <v>16</v>
      </c>
      <c r="I287" s="9">
        <v>77990</v>
      </c>
    </row>
    <row r="288" spans="1:9" x14ac:dyDescent="0.3">
      <c r="A288" t="s">
        <v>9</v>
      </c>
      <c r="B288" t="s">
        <v>55</v>
      </c>
      <c r="C288" t="s">
        <v>35</v>
      </c>
      <c r="D288" t="s">
        <v>12</v>
      </c>
      <c r="E288" t="s">
        <v>13</v>
      </c>
      <c r="F288" t="s">
        <v>27</v>
      </c>
      <c r="G288" t="s">
        <v>40</v>
      </c>
      <c r="H288" t="s">
        <v>16</v>
      </c>
      <c r="I288" s="9">
        <v>54990</v>
      </c>
    </row>
    <row r="289" spans="1:9" x14ac:dyDescent="0.3">
      <c r="A289" t="s">
        <v>67</v>
      </c>
      <c r="B289" t="s">
        <v>226</v>
      </c>
      <c r="C289" t="s">
        <v>26</v>
      </c>
      <c r="D289" t="s">
        <v>12</v>
      </c>
      <c r="E289" t="s">
        <v>44</v>
      </c>
      <c r="F289" t="s">
        <v>27</v>
      </c>
      <c r="G289" t="s">
        <v>15</v>
      </c>
      <c r="H289" t="s">
        <v>16</v>
      </c>
      <c r="I289" s="9">
        <v>79990</v>
      </c>
    </row>
    <row r="290" spans="1:9" x14ac:dyDescent="0.3">
      <c r="A290" t="s">
        <v>9</v>
      </c>
      <c r="B290" t="s">
        <v>227</v>
      </c>
      <c r="C290" t="s">
        <v>35</v>
      </c>
      <c r="D290" t="s">
        <v>12</v>
      </c>
      <c r="E290" t="s">
        <v>13</v>
      </c>
      <c r="F290" t="s">
        <v>27</v>
      </c>
      <c r="G290" t="s">
        <v>15</v>
      </c>
      <c r="H290" t="s">
        <v>82</v>
      </c>
      <c r="I290" s="9">
        <v>54999</v>
      </c>
    </row>
    <row r="291" spans="1:9" x14ac:dyDescent="0.3">
      <c r="A291" t="s">
        <v>9</v>
      </c>
      <c r="B291" t="s">
        <v>56</v>
      </c>
      <c r="C291" t="s">
        <v>30</v>
      </c>
      <c r="D291" t="s">
        <v>12</v>
      </c>
      <c r="E291" t="s">
        <v>13</v>
      </c>
      <c r="F291" t="s">
        <v>27</v>
      </c>
      <c r="G291" t="s">
        <v>15</v>
      </c>
      <c r="H291" t="s">
        <v>16</v>
      </c>
      <c r="I291" s="9">
        <v>66990</v>
      </c>
    </row>
    <row r="292" spans="1:9" x14ac:dyDescent="0.3">
      <c r="A292" t="s">
        <v>9</v>
      </c>
      <c r="B292" t="s">
        <v>74</v>
      </c>
      <c r="C292" t="s">
        <v>30</v>
      </c>
      <c r="D292" t="s">
        <v>12</v>
      </c>
      <c r="E292" t="s">
        <v>13</v>
      </c>
      <c r="F292" t="s">
        <v>14</v>
      </c>
      <c r="G292" t="s">
        <v>37</v>
      </c>
      <c r="H292" t="s">
        <v>16</v>
      </c>
      <c r="I292" s="9">
        <v>53990</v>
      </c>
    </row>
    <row r="293" spans="1:9" x14ac:dyDescent="0.3">
      <c r="A293" t="s">
        <v>9</v>
      </c>
      <c r="B293" t="s">
        <v>228</v>
      </c>
      <c r="C293" t="s">
        <v>30</v>
      </c>
      <c r="D293" t="s">
        <v>12</v>
      </c>
      <c r="E293" t="s">
        <v>13</v>
      </c>
      <c r="F293" t="s">
        <v>14</v>
      </c>
      <c r="G293" t="s">
        <v>40</v>
      </c>
      <c r="H293" t="s">
        <v>16</v>
      </c>
      <c r="I293" s="9">
        <v>57680</v>
      </c>
    </row>
    <row r="294" spans="1:9" x14ac:dyDescent="0.3">
      <c r="A294" t="s">
        <v>41</v>
      </c>
      <c r="B294" t="s">
        <v>229</v>
      </c>
      <c r="C294" t="s">
        <v>30</v>
      </c>
      <c r="D294" t="s">
        <v>12</v>
      </c>
      <c r="E294" t="s">
        <v>13</v>
      </c>
      <c r="F294" t="s">
        <v>14</v>
      </c>
      <c r="G294" t="s">
        <v>37</v>
      </c>
      <c r="H294" t="s">
        <v>16</v>
      </c>
      <c r="I294" s="9">
        <v>70199</v>
      </c>
    </row>
    <row r="295" spans="1:9" x14ac:dyDescent="0.3">
      <c r="A295" t="s">
        <v>41</v>
      </c>
      <c r="B295" t="s">
        <v>230</v>
      </c>
      <c r="C295" t="s">
        <v>50</v>
      </c>
      <c r="D295" t="s">
        <v>12</v>
      </c>
      <c r="E295" t="s">
        <v>13</v>
      </c>
      <c r="F295" t="s">
        <v>27</v>
      </c>
      <c r="G295" t="s">
        <v>61</v>
      </c>
      <c r="H295" t="s">
        <v>16</v>
      </c>
      <c r="I295" s="9">
        <v>93003</v>
      </c>
    </row>
    <row r="296" spans="1:9" x14ac:dyDescent="0.3">
      <c r="A296" t="s">
        <v>24</v>
      </c>
      <c r="B296" t="s">
        <v>206</v>
      </c>
      <c r="C296" t="s">
        <v>50</v>
      </c>
      <c r="D296" t="s">
        <v>12</v>
      </c>
      <c r="E296" t="s">
        <v>13</v>
      </c>
      <c r="F296" t="s">
        <v>27</v>
      </c>
      <c r="G296" t="s">
        <v>15</v>
      </c>
      <c r="H296" t="s">
        <v>16</v>
      </c>
      <c r="I296" s="9">
        <v>98990</v>
      </c>
    </row>
    <row r="297" spans="1:9" x14ac:dyDescent="0.3">
      <c r="A297" t="s">
        <v>9</v>
      </c>
      <c r="B297" t="s">
        <v>10</v>
      </c>
      <c r="C297" t="s">
        <v>11</v>
      </c>
      <c r="D297" t="s">
        <v>12</v>
      </c>
      <c r="E297" t="s">
        <v>13</v>
      </c>
      <c r="F297" t="s">
        <v>14</v>
      </c>
      <c r="G297" t="s">
        <v>15</v>
      </c>
      <c r="H297" t="s">
        <v>16</v>
      </c>
      <c r="I297" s="9">
        <v>38990</v>
      </c>
    </row>
    <row r="298" spans="1:9" x14ac:dyDescent="0.3">
      <c r="A298" t="s">
        <v>9</v>
      </c>
      <c r="B298" t="s">
        <v>17</v>
      </c>
      <c r="C298" t="s">
        <v>11</v>
      </c>
      <c r="D298" t="s">
        <v>12</v>
      </c>
      <c r="E298" t="s">
        <v>13</v>
      </c>
      <c r="F298" t="s">
        <v>14</v>
      </c>
      <c r="G298" t="s">
        <v>15</v>
      </c>
      <c r="H298" t="s">
        <v>16</v>
      </c>
      <c r="I298" s="9">
        <v>37990</v>
      </c>
    </row>
    <row r="299" spans="1:9" x14ac:dyDescent="0.3">
      <c r="A299" t="s">
        <v>75</v>
      </c>
      <c r="B299" t="s">
        <v>151</v>
      </c>
      <c r="C299" t="s">
        <v>26</v>
      </c>
      <c r="D299" t="s">
        <v>12</v>
      </c>
      <c r="E299" t="s">
        <v>39</v>
      </c>
      <c r="F299" t="s">
        <v>231</v>
      </c>
      <c r="G299" t="s">
        <v>37</v>
      </c>
      <c r="H299" t="s">
        <v>16</v>
      </c>
      <c r="I299" s="9">
        <v>57990</v>
      </c>
    </row>
    <row r="300" spans="1:9" x14ac:dyDescent="0.3">
      <c r="A300" t="s">
        <v>41</v>
      </c>
      <c r="B300" t="s">
        <v>232</v>
      </c>
      <c r="C300" t="s">
        <v>26</v>
      </c>
      <c r="D300" t="s">
        <v>12</v>
      </c>
      <c r="E300" t="s">
        <v>13</v>
      </c>
      <c r="F300" t="s">
        <v>27</v>
      </c>
      <c r="G300" t="s">
        <v>61</v>
      </c>
      <c r="H300" t="s">
        <v>16</v>
      </c>
      <c r="I300" s="9">
        <v>147689</v>
      </c>
    </row>
    <row r="301" spans="1:9" x14ac:dyDescent="0.3">
      <c r="A301" t="s">
        <v>9</v>
      </c>
      <c r="B301" t="s">
        <v>32</v>
      </c>
      <c r="C301" t="s">
        <v>30</v>
      </c>
      <c r="D301" t="s">
        <v>12</v>
      </c>
      <c r="E301" t="s">
        <v>13</v>
      </c>
      <c r="F301" t="s">
        <v>14</v>
      </c>
      <c r="G301" t="s">
        <v>15</v>
      </c>
      <c r="H301" t="s">
        <v>16</v>
      </c>
      <c r="I301" s="9">
        <v>46990</v>
      </c>
    </row>
    <row r="302" spans="1:9" x14ac:dyDescent="0.3">
      <c r="A302" t="s">
        <v>9</v>
      </c>
      <c r="B302" t="s">
        <v>36</v>
      </c>
      <c r="C302" t="s">
        <v>30</v>
      </c>
      <c r="D302" t="s">
        <v>12</v>
      </c>
      <c r="E302" t="s">
        <v>13</v>
      </c>
      <c r="F302" t="s">
        <v>27</v>
      </c>
      <c r="G302" t="s">
        <v>37</v>
      </c>
      <c r="H302" t="s">
        <v>16</v>
      </c>
      <c r="I302" s="9">
        <v>53990</v>
      </c>
    </row>
    <row r="303" spans="1:9" x14ac:dyDescent="0.3">
      <c r="A303" t="s">
        <v>18</v>
      </c>
      <c r="B303" t="s">
        <v>100</v>
      </c>
      <c r="C303" t="s">
        <v>101</v>
      </c>
      <c r="D303" t="s">
        <v>102</v>
      </c>
      <c r="E303" t="s">
        <v>13</v>
      </c>
      <c r="F303" t="s">
        <v>14</v>
      </c>
      <c r="G303" t="s">
        <v>103</v>
      </c>
      <c r="H303" t="s">
        <v>16</v>
      </c>
      <c r="I303" s="9">
        <v>136990</v>
      </c>
    </row>
    <row r="304" spans="1:9" x14ac:dyDescent="0.3">
      <c r="A304" t="s">
        <v>9</v>
      </c>
      <c r="B304" t="s">
        <v>233</v>
      </c>
      <c r="C304" t="s">
        <v>11</v>
      </c>
      <c r="D304" t="s">
        <v>12</v>
      </c>
      <c r="E304" t="s">
        <v>13</v>
      </c>
      <c r="F304" t="s">
        <v>14</v>
      </c>
      <c r="G304" t="s">
        <v>37</v>
      </c>
      <c r="H304" t="s">
        <v>82</v>
      </c>
      <c r="I304" s="9">
        <v>39550</v>
      </c>
    </row>
    <row r="305" spans="1:9" x14ac:dyDescent="0.3">
      <c r="A305" t="s">
        <v>67</v>
      </c>
      <c r="B305" t="s">
        <v>234</v>
      </c>
      <c r="C305" t="s">
        <v>26</v>
      </c>
      <c r="D305" t="s">
        <v>12</v>
      </c>
      <c r="E305" t="s">
        <v>78</v>
      </c>
      <c r="F305" t="s">
        <v>27</v>
      </c>
      <c r="G305" t="s">
        <v>15</v>
      </c>
      <c r="H305" t="s">
        <v>16</v>
      </c>
      <c r="I305" s="9">
        <v>103990</v>
      </c>
    </row>
    <row r="306" spans="1:9" x14ac:dyDescent="0.3">
      <c r="A306" t="s">
        <v>9</v>
      </c>
      <c r="B306" t="s">
        <v>38</v>
      </c>
      <c r="C306" t="s">
        <v>30</v>
      </c>
      <c r="D306" t="s">
        <v>12</v>
      </c>
      <c r="E306" t="s">
        <v>39</v>
      </c>
      <c r="F306" t="s">
        <v>27</v>
      </c>
      <c r="G306" t="s">
        <v>40</v>
      </c>
      <c r="H306" t="s">
        <v>16</v>
      </c>
      <c r="I306" s="9">
        <v>66999</v>
      </c>
    </row>
    <row r="307" spans="1:9" x14ac:dyDescent="0.3">
      <c r="A307" t="s">
        <v>9</v>
      </c>
      <c r="B307" t="s">
        <v>235</v>
      </c>
      <c r="C307" t="s">
        <v>11</v>
      </c>
      <c r="D307" t="s">
        <v>12</v>
      </c>
      <c r="E307" t="s">
        <v>13</v>
      </c>
      <c r="F307" t="s">
        <v>14</v>
      </c>
      <c r="G307" t="s">
        <v>15</v>
      </c>
      <c r="H307" t="s">
        <v>16</v>
      </c>
      <c r="I307" s="9">
        <v>38500</v>
      </c>
    </row>
    <row r="308" spans="1:9" x14ac:dyDescent="0.3">
      <c r="A308" t="s">
        <v>52</v>
      </c>
      <c r="B308" t="s">
        <v>236</v>
      </c>
      <c r="C308" t="s">
        <v>30</v>
      </c>
      <c r="D308" t="s">
        <v>12</v>
      </c>
      <c r="E308" t="s">
        <v>13</v>
      </c>
      <c r="F308" t="s">
        <v>14</v>
      </c>
      <c r="G308" t="s">
        <v>15</v>
      </c>
      <c r="H308" t="s">
        <v>16</v>
      </c>
      <c r="I308" s="9">
        <v>49990</v>
      </c>
    </row>
    <row r="309" spans="1:9" x14ac:dyDescent="0.3">
      <c r="A309" t="s">
        <v>28</v>
      </c>
      <c r="B309" t="s">
        <v>237</v>
      </c>
      <c r="C309" t="s">
        <v>26</v>
      </c>
      <c r="D309" t="s">
        <v>12</v>
      </c>
      <c r="E309" t="s">
        <v>39</v>
      </c>
      <c r="F309" t="s">
        <v>27</v>
      </c>
      <c r="G309" t="s">
        <v>37</v>
      </c>
      <c r="H309" t="s">
        <v>82</v>
      </c>
      <c r="I309" s="9">
        <v>74990</v>
      </c>
    </row>
    <row r="310" spans="1:9" x14ac:dyDescent="0.3">
      <c r="A310" t="s">
        <v>28</v>
      </c>
      <c r="B310" t="s">
        <v>238</v>
      </c>
      <c r="C310" t="s">
        <v>30</v>
      </c>
      <c r="D310" t="s">
        <v>12</v>
      </c>
      <c r="E310" t="s">
        <v>239</v>
      </c>
      <c r="F310" t="s">
        <v>14</v>
      </c>
      <c r="G310" t="s">
        <v>240</v>
      </c>
      <c r="H310" t="s">
        <v>16</v>
      </c>
      <c r="I310" s="9">
        <v>85990</v>
      </c>
    </row>
    <row r="311" spans="1:9" x14ac:dyDescent="0.3">
      <c r="A311" t="s">
        <v>9</v>
      </c>
      <c r="B311" t="s">
        <v>241</v>
      </c>
      <c r="C311" t="s">
        <v>35</v>
      </c>
      <c r="D311" t="s">
        <v>12</v>
      </c>
      <c r="E311" t="s">
        <v>13</v>
      </c>
      <c r="F311" t="s">
        <v>14</v>
      </c>
      <c r="G311" t="s">
        <v>15</v>
      </c>
      <c r="H311" t="s">
        <v>16</v>
      </c>
      <c r="I311" s="9">
        <v>43500</v>
      </c>
    </row>
    <row r="312" spans="1:9" x14ac:dyDescent="0.3">
      <c r="A312" t="s">
        <v>67</v>
      </c>
      <c r="B312" t="s">
        <v>242</v>
      </c>
      <c r="C312" t="s">
        <v>26</v>
      </c>
      <c r="D312" t="s">
        <v>12</v>
      </c>
      <c r="E312" t="s">
        <v>78</v>
      </c>
      <c r="F312" t="s">
        <v>27</v>
      </c>
      <c r="G312" t="s">
        <v>216</v>
      </c>
      <c r="H312" t="s">
        <v>16</v>
      </c>
      <c r="I312" s="9">
        <v>110990</v>
      </c>
    </row>
    <row r="313" spans="1:9" x14ac:dyDescent="0.3">
      <c r="A313" t="s">
        <v>9</v>
      </c>
      <c r="B313" t="s">
        <v>56</v>
      </c>
      <c r="C313" t="s">
        <v>30</v>
      </c>
      <c r="D313" t="s">
        <v>12</v>
      </c>
      <c r="E313" t="s">
        <v>13</v>
      </c>
      <c r="F313" t="s">
        <v>27</v>
      </c>
      <c r="G313" t="s">
        <v>15</v>
      </c>
      <c r="H313" t="s">
        <v>16</v>
      </c>
      <c r="I313" s="9">
        <v>66990</v>
      </c>
    </row>
    <row r="314" spans="1:9" x14ac:dyDescent="0.3">
      <c r="A314" t="s">
        <v>9</v>
      </c>
      <c r="B314" t="s">
        <v>74</v>
      </c>
      <c r="C314" t="s">
        <v>30</v>
      </c>
      <c r="D314" t="s">
        <v>12</v>
      </c>
      <c r="E314" t="s">
        <v>13</v>
      </c>
      <c r="F314" t="s">
        <v>14</v>
      </c>
      <c r="G314" t="s">
        <v>37</v>
      </c>
      <c r="H314" t="s">
        <v>16</v>
      </c>
      <c r="I314" s="9">
        <v>53990</v>
      </c>
    </row>
    <row r="315" spans="1:9" x14ac:dyDescent="0.3">
      <c r="A315" t="s">
        <v>24</v>
      </c>
      <c r="B315" t="s">
        <v>243</v>
      </c>
      <c r="C315" t="s">
        <v>26</v>
      </c>
      <c r="D315" t="s">
        <v>12</v>
      </c>
      <c r="E315" t="s">
        <v>13</v>
      </c>
      <c r="F315" t="s">
        <v>27</v>
      </c>
      <c r="G315" t="s">
        <v>15</v>
      </c>
      <c r="H315" t="s">
        <v>16</v>
      </c>
      <c r="I315" s="9">
        <v>107990</v>
      </c>
    </row>
    <row r="316" spans="1:9" x14ac:dyDescent="0.3">
      <c r="A316" t="s">
        <v>9</v>
      </c>
      <c r="B316" t="s">
        <v>244</v>
      </c>
      <c r="C316" t="s">
        <v>11</v>
      </c>
      <c r="D316" t="s">
        <v>12</v>
      </c>
      <c r="E316" t="s">
        <v>13</v>
      </c>
      <c r="F316" t="s">
        <v>14</v>
      </c>
      <c r="G316" t="s">
        <v>15</v>
      </c>
      <c r="H316" t="s">
        <v>16</v>
      </c>
      <c r="I316" s="9">
        <v>47119</v>
      </c>
    </row>
    <row r="317" spans="1:9" x14ac:dyDescent="0.3">
      <c r="A317" t="s">
        <v>91</v>
      </c>
      <c r="B317" t="s">
        <v>245</v>
      </c>
      <c r="C317" t="s">
        <v>30</v>
      </c>
      <c r="D317" t="s">
        <v>12</v>
      </c>
      <c r="E317" t="s">
        <v>39</v>
      </c>
      <c r="F317" t="s">
        <v>27</v>
      </c>
      <c r="G317" t="s">
        <v>40</v>
      </c>
      <c r="H317" t="s">
        <v>16</v>
      </c>
      <c r="I317" s="9">
        <v>32990</v>
      </c>
    </row>
    <row r="318" spans="1:9" x14ac:dyDescent="0.3">
      <c r="A318" t="s">
        <v>91</v>
      </c>
      <c r="B318" t="s">
        <v>245</v>
      </c>
      <c r="C318" t="s">
        <v>11</v>
      </c>
      <c r="D318" t="s">
        <v>12</v>
      </c>
      <c r="E318" t="s">
        <v>13</v>
      </c>
      <c r="F318" t="s">
        <v>14</v>
      </c>
      <c r="G318" t="s">
        <v>40</v>
      </c>
      <c r="H318" t="s">
        <v>16</v>
      </c>
      <c r="I318" s="9">
        <v>24990</v>
      </c>
    </row>
    <row r="319" spans="1:9" x14ac:dyDescent="0.3">
      <c r="A319" t="s">
        <v>28</v>
      </c>
      <c r="B319" t="s">
        <v>246</v>
      </c>
      <c r="C319" t="s">
        <v>30</v>
      </c>
      <c r="D319" t="s">
        <v>12</v>
      </c>
      <c r="E319" t="s">
        <v>44</v>
      </c>
      <c r="F319" t="s">
        <v>27</v>
      </c>
      <c r="G319" t="s">
        <v>15</v>
      </c>
      <c r="H319" t="s">
        <v>16</v>
      </c>
      <c r="I319" s="9">
        <v>85990</v>
      </c>
    </row>
    <row r="320" spans="1:9" x14ac:dyDescent="0.3">
      <c r="A320" t="s">
        <v>41</v>
      </c>
      <c r="B320" t="s">
        <v>247</v>
      </c>
      <c r="C320" t="s">
        <v>80</v>
      </c>
      <c r="D320" t="s">
        <v>177</v>
      </c>
      <c r="E320" t="s">
        <v>39</v>
      </c>
      <c r="F320" t="s">
        <v>14</v>
      </c>
      <c r="G320" t="s">
        <v>37</v>
      </c>
      <c r="H320" t="s">
        <v>16</v>
      </c>
      <c r="I320" s="9">
        <v>35855</v>
      </c>
    </row>
    <row r="321" spans="1:9" x14ac:dyDescent="0.3">
      <c r="A321" t="s">
        <v>28</v>
      </c>
      <c r="B321" t="s">
        <v>248</v>
      </c>
      <c r="C321" t="s">
        <v>30</v>
      </c>
      <c r="D321" t="s">
        <v>12</v>
      </c>
      <c r="E321" t="s">
        <v>13</v>
      </c>
      <c r="F321" t="s">
        <v>27</v>
      </c>
      <c r="G321" t="s">
        <v>99</v>
      </c>
      <c r="H321" t="s">
        <v>16</v>
      </c>
      <c r="I321" s="9">
        <v>69990</v>
      </c>
    </row>
    <row r="322" spans="1:9" x14ac:dyDescent="0.3">
      <c r="A322" t="s">
        <v>9</v>
      </c>
      <c r="B322" t="s">
        <v>249</v>
      </c>
      <c r="C322" t="s">
        <v>11</v>
      </c>
      <c r="D322" t="s">
        <v>12</v>
      </c>
      <c r="E322" t="s">
        <v>13</v>
      </c>
      <c r="F322" t="s">
        <v>14</v>
      </c>
      <c r="G322" t="s">
        <v>15</v>
      </c>
      <c r="H322" t="s">
        <v>16</v>
      </c>
      <c r="I322" s="9">
        <v>52250</v>
      </c>
    </row>
    <row r="323" spans="1:9" x14ac:dyDescent="0.3">
      <c r="A323" t="s">
        <v>91</v>
      </c>
      <c r="B323" t="s">
        <v>153</v>
      </c>
      <c r="C323" t="s">
        <v>11</v>
      </c>
      <c r="D323" t="s">
        <v>12</v>
      </c>
      <c r="E323" t="s">
        <v>13</v>
      </c>
      <c r="F323" t="s">
        <v>154</v>
      </c>
      <c r="G323" t="s">
        <v>155</v>
      </c>
      <c r="H323" t="s">
        <v>82</v>
      </c>
      <c r="I323" s="9">
        <v>33990</v>
      </c>
    </row>
    <row r="324" spans="1:9" x14ac:dyDescent="0.3">
      <c r="A324" t="s">
        <v>9</v>
      </c>
      <c r="B324" t="s">
        <v>10</v>
      </c>
      <c r="C324" t="s">
        <v>11</v>
      </c>
      <c r="D324" t="s">
        <v>12</v>
      </c>
      <c r="E324" t="s">
        <v>13</v>
      </c>
      <c r="F324" t="s">
        <v>14</v>
      </c>
      <c r="G324" t="s">
        <v>15</v>
      </c>
      <c r="H324" t="s">
        <v>16</v>
      </c>
      <c r="I324" s="9">
        <v>38990</v>
      </c>
    </row>
    <row r="325" spans="1:9" x14ac:dyDescent="0.3">
      <c r="A325" t="s">
        <v>67</v>
      </c>
      <c r="B325" t="s">
        <v>250</v>
      </c>
      <c r="C325" t="s">
        <v>26</v>
      </c>
      <c r="D325" t="s">
        <v>12</v>
      </c>
      <c r="E325" t="s">
        <v>44</v>
      </c>
      <c r="F325" t="s">
        <v>27</v>
      </c>
      <c r="G325" t="s">
        <v>15</v>
      </c>
      <c r="H325" t="s">
        <v>16</v>
      </c>
      <c r="I325" s="9">
        <v>90990</v>
      </c>
    </row>
    <row r="326" spans="1:9" x14ac:dyDescent="0.3">
      <c r="A326" t="s">
        <v>28</v>
      </c>
      <c r="B326" t="s">
        <v>251</v>
      </c>
      <c r="C326" t="s">
        <v>11</v>
      </c>
      <c r="D326" t="s">
        <v>12</v>
      </c>
      <c r="E326" t="s">
        <v>13</v>
      </c>
      <c r="F326" t="s">
        <v>14</v>
      </c>
      <c r="G326" t="s">
        <v>37</v>
      </c>
      <c r="H326" t="s">
        <v>16</v>
      </c>
      <c r="I326" s="9">
        <v>33990</v>
      </c>
    </row>
    <row r="327" spans="1:9" x14ac:dyDescent="0.3">
      <c r="A327" t="s">
        <v>9</v>
      </c>
      <c r="B327" t="s">
        <v>17</v>
      </c>
      <c r="C327" t="s">
        <v>11</v>
      </c>
      <c r="D327" t="s">
        <v>12</v>
      </c>
      <c r="E327" t="s">
        <v>13</v>
      </c>
      <c r="F327" t="s">
        <v>14</v>
      </c>
      <c r="G327" t="s">
        <v>15</v>
      </c>
      <c r="H327" t="s">
        <v>16</v>
      </c>
      <c r="I327" s="9">
        <v>37990</v>
      </c>
    </row>
    <row r="328" spans="1:9" x14ac:dyDescent="0.3">
      <c r="A328" t="s">
        <v>9</v>
      </c>
      <c r="B328" t="s">
        <v>32</v>
      </c>
      <c r="C328" t="s">
        <v>30</v>
      </c>
      <c r="D328" t="s">
        <v>12</v>
      </c>
      <c r="E328" t="s">
        <v>13</v>
      </c>
      <c r="F328" t="s">
        <v>14</v>
      </c>
      <c r="G328" t="s">
        <v>15</v>
      </c>
      <c r="H328" t="s">
        <v>16</v>
      </c>
      <c r="I328" s="9">
        <v>46990</v>
      </c>
    </row>
    <row r="329" spans="1:9" x14ac:dyDescent="0.3">
      <c r="A329" t="s">
        <v>28</v>
      </c>
      <c r="B329" t="s">
        <v>252</v>
      </c>
      <c r="C329" t="s">
        <v>30</v>
      </c>
      <c r="D329" t="s">
        <v>12</v>
      </c>
      <c r="E329" t="s">
        <v>13</v>
      </c>
      <c r="F329" t="s">
        <v>14</v>
      </c>
      <c r="G329" t="s">
        <v>37</v>
      </c>
      <c r="H329" t="s">
        <v>82</v>
      </c>
      <c r="I329" s="9">
        <v>47990</v>
      </c>
    </row>
    <row r="330" spans="1:9" x14ac:dyDescent="0.3">
      <c r="A330" t="s">
        <v>9</v>
      </c>
      <c r="B330" t="s">
        <v>235</v>
      </c>
      <c r="C330" t="s">
        <v>11</v>
      </c>
      <c r="D330" t="s">
        <v>12</v>
      </c>
      <c r="E330" t="s">
        <v>13</v>
      </c>
      <c r="F330" t="s">
        <v>14</v>
      </c>
      <c r="G330" t="s">
        <v>37</v>
      </c>
      <c r="H330" t="s">
        <v>82</v>
      </c>
      <c r="I330" s="9">
        <v>38500</v>
      </c>
    </row>
    <row r="331" spans="1:9" x14ac:dyDescent="0.3">
      <c r="A331" t="s">
        <v>75</v>
      </c>
      <c r="B331" t="s">
        <v>253</v>
      </c>
      <c r="C331" t="s">
        <v>30</v>
      </c>
      <c r="D331" t="s">
        <v>12</v>
      </c>
      <c r="E331" t="s">
        <v>13</v>
      </c>
      <c r="F331" t="s">
        <v>27</v>
      </c>
      <c r="G331" t="s">
        <v>40</v>
      </c>
      <c r="H331" t="s">
        <v>16</v>
      </c>
      <c r="I331" s="9">
        <v>34990</v>
      </c>
    </row>
    <row r="332" spans="1:9" x14ac:dyDescent="0.3">
      <c r="A332" t="s">
        <v>41</v>
      </c>
      <c r="B332" t="s">
        <v>57</v>
      </c>
      <c r="C332" t="s">
        <v>11</v>
      </c>
      <c r="D332" t="s">
        <v>12</v>
      </c>
      <c r="E332" t="s">
        <v>13</v>
      </c>
      <c r="F332" t="s">
        <v>14</v>
      </c>
      <c r="G332" t="s">
        <v>15</v>
      </c>
      <c r="H332" t="s">
        <v>16</v>
      </c>
      <c r="I332" s="9">
        <v>42000</v>
      </c>
    </row>
    <row r="333" spans="1:9" x14ac:dyDescent="0.3">
      <c r="A333" t="s">
        <v>9</v>
      </c>
      <c r="B333" t="s">
        <v>36</v>
      </c>
      <c r="C333" t="s">
        <v>30</v>
      </c>
      <c r="D333" t="s">
        <v>12</v>
      </c>
      <c r="E333" t="s">
        <v>13</v>
      </c>
      <c r="F333" t="s">
        <v>27</v>
      </c>
      <c r="G333" t="s">
        <v>37</v>
      </c>
      <c r="H333" t="s">
        <v>16</v>
      </c>
      <c r="I333" s="9">
        <v>53990</v>
      </c>
    </row>
    <row r="334" spans="1:9" x14ac:dyDescent="0.3">
      <c r="A334" t="s">
        <v>9</v>
      </c>
      <c r="B334" t="s">
        <v>48</v>
      </c>
      <c r="C334" t="s">
        <v>30</v>
      </c>
      <c r="D334" t="s">
        <v>12</v>
      </c>
      <c r="E334" t="s">
        <v>13</v>
      </c>
      <c r="F334" t="s">
        <v>14</v>
      </c>
      <c r="G334" t="s">
        <v>15</v>
      </c>
      <c r="H334" t="s">
        <v>16</v>
      </c>
      <c r="I334" s="9">
        <v>49990</v>
      </c>
    </row>
    <row r="335" spans="1:9" x14ac:dyDescent="0.3">
      <c r="A335" t="s">
        <v>9</v>
      </c>
      <c r="B335" t="s">
        <v>254</v>
      </c>
      <c r="C335" t="s">
        <v>50</v>
      </c>
      <c r="D335" t="s">
        <v>12</v>
      </c>
      <c r="E335" t="s">
        <v>39</v>
      </c>
      <c r="F335" t="s">
        <v>27</v>
      </c>
      <c r="G335" t="s">
        <v>66</v>
      </c>
      <c r="H335" t="s">
        <v>16</v>
      </c>
      <c r="I335" s="9">
        <v>110990</v>
      </c>
    </row>
    <row r="336" spans="1:9" x14ac:dyDescent="0.3">
      <c r="A336" t="s">
        <v>9</v>
      </c>
      <c r="B336" t="s">
        <v>255</v>
      </c>
      <c r="C336" t="s">
        <v>30</v>
      </c>
      <c r="D336" t="s">
        <v>12</v>
      </c>
      <c r="E336" t="s">
        <v>13</v>
      </c>
      <c r="F336" t="s">
        <v>27</v>
      </c>
      <c r="G336" t="s">
        <v>66</v>
      </c>
      <c r="H336" t="s">
        <v>16</v>
      </c>
      <c r="I336" s="9">
        <v>94990</v>
      </c>
    </row>
    <row r="337" spans="1:9" x14ac:dyDescent="0.3">
      <c r="A337" t="s">
        <v>9</v>
      </c>
      <c r="B337" t="s">
        <v>38</v>
      </c>
      <c r="C337" t="s">
        <v>30</v>
      </c>
      <c r="D337" t="s">
        <v>12</v>
      </c>
      <c r="E337" t="s">
        <v>39</v>
      </c>
      <c r="F337" t="s">
        <v>27</v>
      </c>
      <c r="G337" t="s">
        <v>40</v>
      </c>
      <c r="H337" t="s">
        <v>16</v>
      </c>
      <c r="I337" s="9">
        <v>66999</v>
      </c>
    </row>
    <row r="338" spans="1:9" x14ac:dyDescent="0.3">
      <c r="A338" t="s">
        <v>9</v>
      </c>
      <c r="B338" t="s">
        <v>55</v>
      </c>
      <c r="C338" t="s">
        <v>35</v>
      </c>
      <c r="D338" t="s">
        <v>12</v>
      </c>
      <c r="E338" t="s">
        <v>13</v>
      </c>
      <c r="F338" t="s">
        <v>27</v>
      </c>
      <c r="G338" t="s">
        <v>40</v>
      </c>
      <c r="H338" t="s">
        <v>16</v>
      </c>
      <c r="I338" s="9">
        <v>54990</v>
      </c>
    </row>
    <row r="339" spans="1:9" x14ac:dyDescent="0.3">
      <c r="A339" t="s">
        <v>75</v>
      </c>
      <c r="B339" t="s">
        <v>213</v>
      </c>
      <c r="C339" t="s">
        <v>11</v>
      </c>
      <c r="D339" t="s">
        <v>12</v>
      </c>
      <c r="E339" t="s">
        <v>22</v>
      </c>
      <c r="F339" t="s">
        <v>14</v>
      </c>
      <c r="G339" t="s">
        <v>15</v>
      </c>
      <c r="H339" t="s">
        <v>16</v>
      </c>
      <c r="I339" s="9">
        <v>29990</v>
      </c>
    </row>
    <row r="340" spans="1:9" x14ac:dyDescent="0.3">
      <c r="A340" t="s">
        <v>28</v>
      </c>
      <c r="B340" t="s">
        <v>256</v>
      </c>
      <c r="C340" t="s">
        <v>257</v>
      </c>
      <c r="D340" t="s">
        <v>128</v>
      </c>
      <c r="E340" t="s">
        <v>85</v>
      </c>
      <c r="F340" t="s">
        <v>47</v>
      </c>
      <c r="G340" t="s">
        <v>258</v>
      </c>
      <c r="H340" t="s">
        <v>82</v>
      </c>
      <c r="I340" s="9">
        <v>22990</v>
      </c>
    </row>
    <row r="341" spans="1:9" x14ac:dyDescent="0.3">
      <c r="A341" t="s">
        <v>67</v>
      </c>
      <c r="B341" t="s">
        <v>259</v>
      </c>
      <c r="C341" t="s">
        <v>260</v>
      </c>
      <c r="D341" t="s">
        <v>12</v>
      </c>
      <c r="E341" t="s">
        <v>261</v>
      </c>
      <c r="F341" t="s">
        <v>147</v>
      </c>
      <c r="G341" t="s">
        <v>216</v>
      </c>
      <c r="H341" t="s">
        <v>16</v>
      </c>
      <c r="I341" s="9">
        <v>489990</v>
      </c>
    </row>
    <row r="342" spans="1:9" x14ac:dyDescent="0.3">
      <c r="A342" t="s">
        <v>28</v>
      </c>
      <c r="B342" t="s">
        <v>262</v>
      </c>
      <c r="C342" t="s">
        <v>11</v>
      </c>
      <c r="D342" t="s">
        <v>12</v>
      </c>
      <c r="E342" t="s">
        <v>13</v>
      </c>
      <c r="F342" t="s">
        <v>14</v>
      </c>
      <c r="G342" t="s">
        <v>37</v>
      </c>
      <c r="H342" t="s">
        <v>16</v>
      </c>
      <c r="I342" s="9">
        <v>45990</v>
      </c>
    </row>
    <row r="343" spans="1:9" x14ac:dyDescent="0.3">
      <c r="A343" t="s">
        <v>9</v>
      </c>
      <c r="B343" t="s">
        <v>17</v>
      </c>
      <c r="C343" t="s">
        <v>11</v>
      </c>
      <c r="D343" t="s">
        <v>12</v>
      </c>
      <c r="E343" t="s">
        <v>13</v>
      </c>
      <c r="F343" t="s">
        <v>14</v>
      </c>
      <c r="G343" t="s">
        <v>15</v>
      </c>
      <c r="H343" t="s">
        <v>16</v>
      </c>
      <c r="I343" s="9">
        <v>37990</v>
      </c>
    </row>
    <row r="344" spans="1:9" x14ac:dyDescent="0.3">
      <c r="A344" t="s">
        <v>9</v>
      </c>
      <c r="B344" t="s">
        <v>32</v>
      </c>
      <c r="C344" t="s">
        <v>30</v>
      </c>
      <c r="D344" t="s">
        <v>12</v>
      </c>
      <c r="E344" t="s">
        <v>13</v>
      </c>
      <c r="F344" t="s">
        <v>14</v>
      </c>
      <c r="G344" t="s">
        <v>15</v>
      </c>
      <c r="H344" t="s">
        <v>16</v>
      </c>
      <c r="I344" s="9">
        <v>46990</v>
      </c>
    </row>
    <row r="345" spans="1:9" x14ac:dyDescent="0.3">
      <c r="A345" t="s">
        <v>28</v>
      </c>
      <c r="B345" t="s">
        <v>263</v>
      </c>
      <c r="C345" t="s">
        <v>11</v>
      </c>
      <c r="D345" t="s">
        <v>12</v>
      </c>
      <c r="E345" t="s">
        <v>13</v>
      </c>
      <c r="F345" t="s">
        <v>14</v>
      </c>
      <c r="G345" t="s">
        <v>37</v>
      </c>
      <c r="H345" t="s">
        <v>16</v>
      </c>
      <c r="I345" s="9">
        <v>45500</v>
      </c>
    </row>
    <row r="346" spans="1:9" x14ac:dyDescent="0.3">
      <c r="A346" t="s">
        <v>28</v>
      </c>
      <c r="B346" t="s">
        <v>29</v>
      </c>
      <c r="C346" t="s">
        <v>30</v>
      </c>
      <c r="D346" t="s">
        <v>12</v>
      </c>
      <c r="E346" t="s">
        <v>13</v>
      </c>
      <c r="F346" t="s">
        <v>14</v>
      </c>
      <c r="G346" t="s">
        <v>15</v>
      </c>
      <c r="H346" t="s">
        <v>16</v>
      </c>
      <c r="I346" s="9">
        <v>45116</v>
      </c>
    </row>
    <row r="347" spans="1:9" x14ac:dyDescent="0.3">
      <c r="A347" t="s">
        <v>9</v>
      </c>
      <c r="B347" t="s">
        <v>10</v>
      </c>
      <c r="C347" t="s">
        <v>11</v>
      </c>
      <c r="D347" t="s">
        <v>12</v>
      </c>
      <c r="E347" t="s">
        <v>13</v>
      </c>
      <c r="F347" t="s">
        <v>14</v>
      </c>
      <c r="G347" t="s">
        <v>15</v>
      </c>
      <c r="H347" t="s">
        <v>16</v>
      </c>
      <c r="I347" s="9">
        <v>38990</v>
      </c>
    </row>
    <row r="348" spans="1:9" x14ac:dyDescent="0.3">
      <c r="A348" t="s">
        <v>9</v>
      </c>
      <c r="B348" t="s">
        <v>36</v>
      </c>
      <c r="C348" t="s">
        <v>30</v>
      </c>
      <c r="D348" t="s">
        <v>12</v>
      </c>
      <c r="E348" t="s">
        <v>13</v>
      </c>
      <c r="F348" t="s">
        <v>27</v>
      </c>
      <c r="G348" t="s">
        <v>37</v>
      </c>
      <c r="H348" t="s">
        <v>16</v>
      </c>
      <c r="I348" s="9">
        <v>53990</v>
      </c>
    </row>
    <row r="349" spans="1:9" x14ac:dyDescent="0.3">
      <c r="A349" t="s">
        <v>24</v>
      </c>
      <c r="B349" t="s">
        <v>62</v>
      </c>
      <c r="C349" t="s">
        <v>11</v>
      </c>
      <c r="D349" t="s">
        <v>12</v>
      </c>
      <c r="E349" t="s">
        <v>22</v>
      </c>
      <c r="F349" t="s">
        <v>14</v>
      </c>
      <c r="G349" t="s">
        <v>15</v>
      </c>
      <c r="H349" t="s">
        <v>16</v>
      </c>
      <c r="I349" s="9">
        <v>32490</v>
      </c>
    </row>
    <row r="350" spans="1:9" x14ac:dyDescent="0.3">
      <c r="A350" t="s">
        <v>24</v>
      </c>
      <c r="B350" t="s">
        <v>187</v>
      </c>
      <c r="C350" t="s">
        <v>96</v>
      </c>
      <c r="D350" t="s">
        <v>81</v>
      </c>
      <c r="E350" t="s">
        <v>13</v>
      </c>
      <c r="F350" t="s">
        <v>14</v>
      </c>
      <c r="G350" t="s">
        <v>15</v>
      </c>
      <c r="H350" t="s">
        <v>16</v>
      </c>
      <c r="I350" s="9">
        <v>27990</v>
      </c>
    </row>
    <row r="351" spans="1:9" x14ac:dyDescent="0.3">
      <c r="A351" t="s">
        <v>58</v>
      </c>
      <c r="B351" t="s">
        <v>264</v>
      </c>
      <c r="C351" t="s">
        <v>26</v>
      </c>
      <c r="D351" t="s">
        <v>12</v>
      </c>
      <c r="E351" t="s">
        <v>13</v>
      </c>
      <c r="F351" t="s">
        <v>27</v>
      </c>
      <c r="G351" t="s">
        <v>99</v>
      </c>
      <c r="H351" t="s">
        <v>82</v>
      </c>
      <c r="I351" s="9">
        <v>153990</v>
      </c>
    </row>
    <row r="352" spans="1:9" x14ac:dyDescent="0.3">
      <c r="A352" t="s">
        <v>41</v>
      </c>
      <c r="B352" t="s">
        <v>265</v>
      </c>
      <c r="C352" t="s">
        <v>35</v>
      </c>
      <c r="D352" t="s">
        <v>12</v>
      </c>
      <c r="E352" t="s">
        <v>13</v>
      </c>
      <c r="F352" t="s">
        <v>14</v>
      </c>
      <c r="G352" t="s">
        <v>69</v>
      </c>
      <c r="H352" t="s">
        <v>16</v>
      </c>
      <c r="I352" s="9">
        <v>38990</v>
      </c>
    </row>
    <row r="353" spans="1:9" x14ac:dyDescent="0.3">
      <c r="A353" t="s">
        <v>9</v>
      </c>
      <c r="B353" t="s">
        <v>38</v>
      </c>
      <c r="C353" t="s">
        <v>30</v>
      </c>
      <c r="D353" t="s">
        <v>12</v>
      </c>
      <c r="E353" t="s">
        <v>39</v>
      </c>
      <c r="F353" t="s">
        <v>27</v>
      </c>
      <c r="G353" t="s">
        <v>40</v>
      </c>
      <c r="H353" t="s">
        <v>16</v>
      </c>
      <c r="I353" s="9">
        <v>66999</v>
      </c>
    </row>
    <row r="354" spans="1:9" x14ac:dyDescent="0.3">
      <c r="A354" t="s">
        <v>9</v>
      </c>
      <c r="B354" t="s">
        <v>48</v>
      </c>
      <c r="C354" t="s">
        <v>30</v>
      </c>
      <c r="D354" t="s">
        <v>12</v>
      </c>
      <c r="E354" t="s">
        <v>13</v>
      </c>
      <c r="F354" t="s">
        <v>14</v>
      </c>
      <c r="G354" t="s">
        <v>15</v>
      </c>
      <c r="H354" t="s">
        <v>16</v>
      </c>
      <c r="I354" s="9">
        <v>49990</v>
      </c>
    </row>
    <row r="355" spans="1:9" x14ac:dyDescent="0.3">
      <c r="A355" t="s">
        <v>52</v>
      </c>
      <c r="B355" t="s">
        <v>266</v>
      </c>
      <c r="C355" t="s">
        <v>30</v>
      </c>
      <c r="D355" t="s">
        <v>12</v>
      </c>
      <c r="E355" t="s">
        <v>13</v>
      </c>
      <c r="F355" t="s">
        <v>14</v>
      </c>
      <c r="G355" t="s">
        <v>37</v>
      </c>
      <c r="H355" t="s">
        <v>16</v>
      </c>
      <c r="I355" s="9">
        <v>48990</v>
      </c>
    </row>
    <row r="356" spans="1:9" x14ac:dyDescent="0.3">
      <c r="A356" t="s">
        <v>52</v>
      </c>
      <c r="B356" t="s">
        <v>267</v>
      </c>
      <c r="C356" t="s">
        <v>30</v>
      </c>
      <c r="D356" t="s">
        <v>12</v>
      </c>
      <c r="E356" t="s">
        <v>13</v>
      </c>
      <c r="F356" t="s">
        <v>14</v>
      </c>
      <c r="G356" t="s">
        <v>37</v>
      </c>
      <c r="H356" t="s">
        <v>82</v>
      </c>
      <c r="I356" s="9">
        <v>39349</v>
      </c>
    </row>
    <row r="357" spans="1:9" x14ac:dyDescent="0.3">
      <c r="A357" t="s">
        <v>28</v>
      </c>
      <c r="B357" t="s">
        <v>49</v>
      </c>
      <c r="C357" t="s">
        <v>50</v>
      </c>
      <c r="D357" t="s">
        <v>12</v>
      </c>
      <c r="E357" t="s">
        <v>13</v>
      </c>
      <c r="F357" t="s">
        <v>27</v>
      </c>
      <c r="G357" t="s">
        <v>15</v>
      </c>
      <c r="H357" t="s">
        <v>16</v>
      </c>
      <c r="I357" s="9">
        <v>77990</v>
      </c>
    </row>
    <row r="358" spans="1:9" x14ac:dyDescent="0.3">
      <c r="A358" t="s">
        <v>9</v>
      </c>
      <c r="B358" t="s">
        <v>55</v>
      </c>
      <c r="C358" t="s">
        <v>35</v>
      </c>
      <c r="D358" t="s">
        <v>12</v>
      </c>
      <c r="E358" t="s">
        <v>13</v>
      </c>
      <c r="F358" t="s">
        <v>27</v>
      </c>
      <c r="G358" t="s">
        <v>40</v>
      </c>
      <c r="H358" t="s">
        <v>16</v>
      </c>
      <c r="I358" s="9">
        <v>54990</v>
      </c>
    </row>
    <row r="359" spans="1:9" x14ac:dyDescent="0.3">
      <c r="A359" t="s">
        <v>24</v>
      </c>
      <c r="B359" t="s">
        <v>268</v>
      </c>
      <c r="C359" t="s">
        <v>269</v>
      </c>
      <c r="D359" t="s">
        <v>128</v>
      </c>
      <c r="E359" t="s">
        <v>85</v>
      </c>
      <c r="F359" t="s">
        <v>14</v>
      </c>
      <c r="G359" t="s">
        <v>40</v>
      </c>
      <c r="H359" t="s">
        <v>16</v>
      </c>
      <c r="I359" s="9">
        <v>20990</v>
      </c>
    </row>
    <row r="360" spans="1:9" x14ac:dyDescent="0.3">
      <c r="A360" t="s">
        <v>9</v>
      </c>
      <c r="B360" t="s">
        <v>270</v>
      </c>
      <c r="C360" t="s">
        <v>26</v>
      </c>
      <c r="D360" t="s">
        <v>12</v>
      </c>
      <c r="E360" t="s">
        <v>13</v>
      </c>
      <c r="F360" t="s">
        <v>27</v>
      </c>
      <c r="G360" t="s">
        <v>40</v>
      </c>
      <c r="H360" t="s">
        <v>82</v>
      </c>
      <c r="I360" s="9">
        <v>89990</v>
      </c>
    </row>
    <row r="361" spans="1:9" x14ac:dyDescent="0.3">
      <c r="A361" t="s">
        <v>9</v>
      </c>
      <c r="B361" t="s">
        <v>271</v>
      </c>
      <c r="C361" t="s">
        <v>30</v>
      </c>
      <c r="D361" t="s">
        <v>12</v>
      </c>
      <c r="E361" t="s">
        <v>13</v>
      </c>
      <c r="F361" t="s">
        <v>14</v>
      </c>
      <c r="G361" t="s">
        <v>69</v>
      </c>
      <c r="H361" t="s">
        <v>16</v>
      </c>
      <c r="I361" s="9">
        <v>60990</v>
      </c>
    </row>
    <row r="362" spans="1:9" x14ac:dyDescent="0.3">
      <c r="A362" t="s">
        <v>24</v>
      </c>
      <c r="B362" t="s">
        <v>137</v>
      </c>
      <c r="C362" t="s">
        <v>96</v>
      </c>
      <c r="D362" t="s">
        <v>12</v>
      </c>
      <c r="E362" t="s">
        <v>13</v>
      </c>
      <c r="F362" t="s">
        <v>14</v>
      </c>
      <c r="G362" t="s">
        <v>37</v>
      </c>
      <c r="H362" t="s">
        <v>16</v>
      </c>
      <c r="I362" s="9">
        <v>33999</v>
      </c>
    </row>
    <row r="363" spans="1:9" x14ac:dyDescent="0.3">
      <c r="A363" t="s">
        <v>9</v>
      </c>
      <c r="B363" t="s">
        <v>10</v>
      </c>
      <c r="C363" t="s">
        <v>11</v>
      </c>
      <c r="D363" t="s">
        <v>12</v>
      </c>
      <c r="E363" t="s">
        <v>13</v>
      </c>
      <c r="F363" t="s">
        <v>14</v>
      </c>
      <c r="G363" t="s">
        <v>15</v>
      </c>
      <c r="H363" t="s">
        <v>16</v>
      </c>
      <c r="I363" s="9">
        <v>38990</v>
      </c>
    </row>
    <row r="364" spans="1:9" x14ac:dyDescent="0.3">
      <c r="A364" t="s">
        <v>9</v>
      </c>
      <c r="B364" t="s">
        <v>17</v>
      </c>
      <c r="C364" t="s">
        <v>11</v>
      </c>
      <c r="D364" t="s">
        <v>12</v>
      </c>
      <c r="E364" t="s">
        <v>13</v>
      </c>
      <c r="F364" t="s">
        <v>14</v>
      </c>
      <c r="G364" t="s">
        <v>15</v>
      </c>
      <c r="H364" t="s">
        <v>16</v>
      </c>
      <c r="I364" s="9">
        <v>37990</v>
      </c>
    </row>
    <row r="365" spans="1:9" x14ac:dyDescent="0.3">
      <c r="A365" t="s">
        <v>28</v>
      </c>
      <c r="B365" t="s">
        <v>272</v>
      </c>
      <c r="C365" t="s">
        <v>96</v>
      </c>
      <c r="D365" t="s">
        <v>12</v>
      </c>
      <c r="E365" t="s">
        <v>13</v>
      </c>
      <c r="F365" t="s">
        <v>14</v>
      </c>
      <c r="G365" t="s">
        <v>69</v>
      </c>
      <c r="H365" t="s">
        <v>16</v>
      </c>
      <c r="I365" s="9">
        <v>34490</v>
      </c>
    </row>
    <row r="366" spans="1:9" x14ac:dyDescent="0.3">
      <c r="A366" t="s">
        <v>75</v>
      </c>
      <c r="B366" t="s">
        <v>253</v>
      </c>
      <c r="C366" t="s">
        <v>26</v>
      </c>
      <c r="D366" t="s">
        <v>12</v>
      </c>
      <c r="E366" t="s">
        <v>13</v>
      </c>
      <c r="F366" t="s">
        <v>27</v>
      </c>
      <c r="G366" t="s">
        <v>40</v>
      </c>
      <c r="H366" t="s">
        <v>16</v>
      </c>
      <c r="I366" s="9">
        <v>48990</v>
      </c>
    </row>
    <row r="367" spans="1:9" x14ac:dyDescent="0.3">
      <c r="A367" t="s">
        <v>9</v>
      </c>
      <c r="B367" t="s">
        <v>32</v>
      </c>
      <c r="C367" t="s">
        <v>30</v>
      </c>
      <c r="D367" t="s">
        <v>12</v>
      </c>
      <c r="E367" t="s">
        <v>13</v>
      </c>
      <c r="F367" t="s">
        <v>14</v>
      </c>
      <c r="G367" t="s">
        <v>15</v>
      </c>
      <c r="H367" t="s">
        <v>16</v>
      </c>
      <c r="I367" s="9">
        <v>46990</v>
      </c>
    </row>
    <row r="368" spans="1:9" x14ac:dyDescent="0.3">
      <c r="A368" t="s">
        <v>9</v>
      </c>
      <c r="B368" t="s">
        <v>36</v>
      </c>
      <c r="C368" t="s">
        <v>30</v>
      </c>
      <c r="D368" t="s">
        <v>12</v>
      </c>
      <c r="E368" t="s">
        <v>13</v>
      </c>
      <c r="F368" t="s">
        <v>27</v>
      </c>
      <c r="G368" t="s">
        <v>37</v>
      </c>
      <c r="H368" t="s">
        <v>16</v>
      </c>
      <c r="I368" s="9">
        <v>53990</v>
      </c>
    </row>
    <row r="369" spans="1:9" x14ac:dyDescent="0.3">
      <c r="A369" t="s">
        <v>41</v>
      </c>
      <c r="B369" t="s">
        <v>247</v>
      </c>
      <c r="C369" t="s">
        <v>80</v>
      </c>
      <c r="D369" t="s">
        <v>177</v>
      </c>
      <c r="E369" t="s">
        <v>39</v>
      </c>
      <c r="F369" t="s">
        <v>14</v>
      </c>
      <c r="G369" t="s">
        <v>37</v>
      </c>
      <c r="H369" t="s">
        <v>16</v>
      </c>
      <c r="I369" s="9">
        <v>35855</v>
      </c>
    </row>
    <row r="370" spans="1:9" x14ac:dyDescent="0.3">
      <c r="A370" t="s">
        <v>9</v>
      </c>
      <c r="B370" t="s">
        <v>273</v>
      </c>
      <c r="C370" t="s">
        <v>35</v>
      </c>
      <c r="D370" t="s">
        <v>185</v>
      </c>
      <c r="E370" t="s">
        <v>13</v>
      </c>
      <c r="F370" t="s">
        <v>14</v>
      </c>
      <c r="G370" t="s">
        <v>69</v>
      </c>
      <c r="H370" t="s">
        <v>16</v>
      </c>
      <c r="I370" s="9">
        <v>53200</v>
      </c>
    </row>
    <row r="371" spans="1:9" x14ac:dyDescent="0.3">
      <c r="A371" t="s">
        <v>41</v>
      </c>
      <c r="B371" t="s">
        <v>265</v>
      </c>
      <c r="C371" t="s">
        <v>35</v>
      </c>
      <c r="D371" t="s">
        <v>12</v>
      </c>
      <c r="E371" t="s">
        <v>13</v>
      </c>
      <c r="F371" t="s">
        <v>27</v>
      </c>
      <c r="G371" t="s">
        <v>69</v>
      </c>
      <c r="H371" t="s">
        <v>16</v>
      </c>
      <c r="I371" s="9">
        <v>50990</v>
      </c>
    </row>
    <row r="372" spans="1:9" x14ac:dyDescent="0.3">
      <c r="A372" t="s">
        <v>9</v>
      </c>
      <c r="B372" t="s">
        <v>274</v>
      </c>
      <c r="C372" t="s">
        <v>11</v>
      </c>
      <c r="D372" t="s">
        <v>12</v>
      </c>
      <c r="E372" t="s">
        <v>44</v>
      </c>
      <c r="F372" t="s">
        <v>14</v>
      </c>
      <c r="G372" t="s">
        <v>15</v>
      </c>
      <c r="H372" t="s">
        <v>16</v>
      </c>
      <c r="I372" s="9">
        <v>37490</v>
      </c>
    </row>
    <row r="373" spans="1:9" x14ac:dyDescent="0.3">
      <c r="A373" t="s">
        <v>9</v>
      </c>
      <c r="B373" t="s">
        <v>38</v>
      </c>
      <c r="C373" t="s">
        <v>30</v>
      </c>
      <c r="D373" t="s">
        <v>12</v>
      </c>
      <c r="E373" t="s">
        <v>39</v>
      </c>
      <c r="F373" t="s">
        <v>27</v>
      </c>
      <c r="G373" t="s">
        <v>40</v>
      </c>
      <c r="H373" t="s">
        <v>16</v>
      </c>
      <c r="I373" s="9">
        <v>66999</v>
      </c>
    </row>
    <row r="374" spans="1:9" x14ac:dyDescent="0.3">
      <c r="A374" t="s">
        <v>9</v>
      </c>
      <c r="B374" t="s">
        <v>48</v>
      </c>
      <c r="C374" t="s">
        <v>30</v>
      </c>
      <c r="D374" t="s">
        <v>12</v>
      </c>
      <c r="E374" t="s">
        <v>13</v>
      </c>
      <c r="F374" t="s">
        <v>14</v>
      </c>
      <c r="G374" t="s">
        <v>15</v>
      </c>
      <c r="H374" t="s">
        <v>16</v>
      </c>
      <c r="I374" s="9">
        <v>49990</v>
      </c>
    </row>
    <row r="375" spans="1:9" x14ac:dyDescent="0.3">
      <c r="A375" t="s">
        <v>52</v>
      </c>
      <c r="B375" t="s">
        <v>275</v>
      </c>
      <c r="C375" t="s">
        <v>35</v>
      </c>
      <c r="D375" t="s">
        <v>12</v>
      </c>
      <c r="E375" t="s">
        <v>13</v>
      </c>
      <c r="F375" t="s">
        <v>14</v>
      </c>
      <c r="G375" t="s">
        <v>69</v>
      </c>
      <c r="H375" t="s">
        <v>16</v>
      </c>
      <c r="I375" s="9">
        <v>54990</v>
      </c>
    </row>
    <row r="376" spans="1:9" x14ac:dyDescent="0.3">
      <c r="A376" t="s">
        <v>9</v>
      </c>
      <c r="B376" t="s">
        <v>164</v>
      </c>
      <c r="C376" t="s">
        <v>30</v>
      </c>
      <c r="D376" t="s">
        <v>12</v>
      </c>
      <c r="E376" t="s">
        <v>13</v>
      </c>
      <c r="F376" t="s">
        <v>27</v>
      </c>
      <c r="G376" t="s">
        <v>37</v>
      </c>
      <c r="H376" t="s">
        <v>16</v>
      </c>
      <c r="I376" s="9">
        <v>57990</v>
      </c>
    </row>
    <row r="377" spans="1:9" x14ac:dyDescent="0.3">
      <c r="A377" t="s">
        <v>28</v>
      </c>
      <c r="B377" t="s">
        <v>49</v>
      </c>
      <c r="C377" t="s">
        <v>50</v>
      </c>
      <c r="D377" t="s">
        <v>12</v>
      </c>
      <c r="E377" t="s">
        <v>13</v>
      </c>
      <c r="F377" t="s">
        <v>27</v>
      </c>
      <c r="G377" t="s">
        <v>15</v>
      </c>
      <c r="H377" t="s">
        <v>16</v>
      </c>
      <c r="I377" s="9">
        <v>77990</v>
      </c>
    </row>
    <row r="378" spans="1:9" x14ac:dyDescent="0.3">
      <c r="A378" t="s">
        <v>9</v>
      </c>
      <c r="B378" t="s">
        <v>55</v>
      </c>
      <c r="C378" t="s">
        <v>35</v>
      </c>
      <c r="D378" t="s">
        <v>12</v>
      </c>
      <c r="E378" t="s">
        <v>13</v>
      </c>
      <c r="F378" t="s">
        <v>27</v>
      </c>
      <c r="G378" t="s">
        <v>40</v>
      </c>
      <c r="H378" t="s">
        <v>16</v>
      </c>
      <c r="I378" s="9">
        <v>54990</v>
      </c>
    </row>
    <row r="379" spans="1:9" x14ac:dyDescent="0.3">
      <c r="A379" t="s">
        <v>28</v>
      </c>
      <c r="B379" t="s">
        <v>276</v>
      </c>
      <c r="C379" t="s">
        <v>11</v>
      </c>
      <c r="D379" t="s">
        <v>12</v>
      </c>
      <c r="E379" t="s">
        <v>31</v>
      </c>
      <c r="F379" t="s">
        <v>14</v>
      </c>
      <c r="G379" t="s">
        <v>15</v>
      </c>
      <c r="H379" t="s">
        <v>82</v>
      </c>
      <c r="I379" s="9">
        <v>38990</v>
      </c>
    </row>
    <row r="380" spans="1:9" x14ac:dyDescent="0.3">
      <c r="A380" t="s">
        <v>67</v>
      </c>
      <c r="B380" t="s">
        <v>277</v>
      </c>
      <c r="C380" t="s">
        <v>30</v>
      </c>
      <c r="D380" t="s">
        <v>12</v>
      </c>
      <c r="E380" t="s">
        <v>78</v>
      </c>
      <c r="F380" t="s">
        <v>14</v>
      </c>
      <c r="G380" t="s">
        <v>15</v>
      </c>
      <c r="H380" t="s">
        <v>16</v>
      </c>
      <c r="I380" s="9">
        <v>72990</v>
      </c>
    </row>
    <row r="381" spans="1:9" x14ac:dyDescent="0.3">
      <c r="A381" t="s">
        <v>9</v>
      </c>
      <c r="B381" t="s">
        <v>254</v>
      </c>
      <c r="C381" t="s">
        <v>50</v>
      </c>
      <c r="D381" t="s">
        <v>12</v>
      </c>
      <c r="E381" t="s">
        <v>39</v>
      </c>
      <c r="F381" t="s">
        <v>27</v>
      </c>
      <c r="G381" t="s">
        <v>66</v>
      </c>
      <c r="H381" t="s">
        <v>16</v>
      </c>
      <c r="I381" s="9">
        <v>110990</v>
      </c>
    </row>
    <row r="382" spans="1:9" x14ac:dyDescent="0.3">
      <c r="A382" t="s">
        <v>9</v>
      </c>
      <c r="B382" t="s">
        <v>56</v>
      </c>
      <c r="C382" t="s">
        <v>30</v>
      </c>
      <c r="D382" t="s">
        <v>12</v>
      </c>
      <c r="E382" t="s">
        <v>13</v>
      </c>
      <c r="F382" t="s">
        <v>27</v>
      </c>
      <c r="G382" t="s">
        <v>15</v>
      </c>
      <c r="H382" t="s">
        <v>16</v>
      </c>
      <c r="I382" s="9">
        <v>66990</v>
      </c>
    </row>
    <row r="383" spans="1:9" x14ac:dyDescent="0.3">
      <c r="A383" t="s">
        <v>9</v>
      </c>
      <c r="B383" t="s">
        <v>74</v>
      </c>
      <c r="C383" t="s">
        <v>30</v>
      </c>
      <c r="D383" t="s">
        <v>12</v>
      </c>
      <c r="E383" t="s">
        <v>13</v>
      </c>
      <c r="F383" t="s">
        <v>14</v>
      </c>
      <c r="G383" t="s">
        <v>37</v>
      </c>
      <c r="H383" t="s">
        <v>16</v>
      </c>
      <c r="I383" s="9">
        <v>53990</v>
      </c>
    </row>
    <row r="384" spans="1:9" x14ac:dyDescent="0.3">
      <c r="A384" t="s">
        <v>24</v>
      </c>
      <c r="B384" t="s">
        <v>278</v>
      </c>
      <c r="C384" t="s">
        <v>11</v>
      </c>
      <c r="D384" t="s">
        <v>12</v>
      </c>
      <c r="E384" t="s">
        <v>13</v>
      </c>
      <c r="F384" t="s">
        <v>14</v>
      </c>
      <c r="G384" t="s">
        <v>69</v>
      </c>
      <c r="H384" t="s">
        <v>16</v>
      </c>
      <c r="I384" s="9">
        <v>34990</v>
      </c>
    </row>
    <row r="385" spans="1:9" x14ac:dyDescent="0.3">
      <c r="A385" t="s">
        <v>41</v>
      </c>
      <c r="B385" t="s">
        <v>230</v>
      </c>
      <c r="C385" t="s">
        <v>50</v>
      </c>
      <c r="D385" t="s">
        <v>12</v>
      </c>
      <c r="E385" t="s">
        <v>13</v>
      </c>
      <c r="F385" t="s">
        <v>27</v>
      </c>
      <c r="G385" t="s">
        <v>61</v>
      </c>
      <c r="H385" t="s">
        <v>16</v>
      </c>
      <c r="I385" s="9">
        <v>93003</v>
      </c>
    </row>
    <row r="386" spans="1:9" x14ac:dyDescent="0.3">
      <c r="A386" t="s">
        <v>91</v>
      </c>
      <c r="B386" t="s">
        <v>245</v>
      </c>
      <c r="C386" t="s">
        <v>30</v>
      </c>
      <c r="D386" t="s">
        <v>12</v>
      </c>
      <c r="E386" t="s">
        <v>39</v>
      </c>
      <c r="F386" t="s">
        <v>27</v>
      </c>
      <c r="G386" t="s">
        <v>40</v>
      </c>
      <c r="H386" t="s">
        <v>16</v>
      </c>
      <c r="I386" s="9">
        <v>32990</v>
      </c>
    </row>
    <row r="387" spans="1:9" x14ac:dyDescent="0.3">
      <c r="A387" t="s">
        <v>9</v>
      </c>
      <c r="B387" t="s">
        <v>10</v>
      </c>
      <c r="C387" t="s">
        <v>11</v>
      </c>
      <c r="D387" t="s">
        <v>12</v>
      </c>
      <c r="E387" t="s">
        <v>13</v>
      </c>
      <c r="F387" t="s">
        <v>14</v>
      </c>
      <c r="G387" t="s">
        <v>15</v>
      </c>
      <c r="H387" t="s">
        <v>16</v>
      </c>
      <c r="I387" s="9">
        <v>38990</v>
      </c>
    </row>
    <row r="388" spans="1:9" x14ac:dyDescent="0.3">
      <c r="A388" t="s">
        <v>9</v>
      </c>
      <c r="B388" t="s">
        <v>279</v>
      </c>
      <c r="C388" t="s">
        <v>30</v>
      </c>
      <c r="D388" t="s">
        <v>12</v>
      </c>
      <c r="E388" t="s">
        <v>13</v>
      </c>
      <c r="F388" t="s">
        <v>27</v>
      </c>
      <c r="G388" t="s">
        <v>40</v>
      </c>
      <c r="H388" t="s">
        <v>82</v>
      </c>
      <c r="I388" s="9">
        <v>65499</v>
      </c>
    </row>
    <row r="389" spans="1:9" x14ac:dyDescent="0.3">
      <c r="A389" t="s">
        <v>41</v>
      </c>
      <c r="B389" t="s">
        <v>280</v>
      </c>
      <c r="C389" t="s">
        <v>30</v>
      </c>
      <c r="D389" t="s">
        <v>12</v>
      </c>
      <c r="E389" t="s">
        <v>39</v>
      </c>
      <c r="F389" t="s">
        <v>14</v>
      </c>
      <c r="G389" t="s">
        <v>40</v>
      </c>
      <c r="H389" t="s">
        <v>82</v>
      </c>
      <c r="I389" s="9">
        <v>67890</v>
      </c>
    </row>
    <row r="390" spans="1:9" x14ac:dyDescent="0.3">
      <c r="A390" t="s">
        <v>41</v>
      </c>
      <c r="B390" t="s">
        <v>57</v>
      </c>
      <c r="C390" t="s">
        <v>11</v>
      </c>
      <c r="D390" t="s">
        <v>12</v>
      </c>
      <c r="E390" t="s">
        <v>13</v>
      </c>
      <c r="F390" t="s">
        <v>14</v>
      </c>
      <c r="G390" t="s">
        <v>15</v>
      </c>
      <c r="H390" t="s">
        <v>16</v>
      </c>
      <c r="I390" s="9">
        <v>37886</v>
      </c>
    </row>
    <row r="391" spans="1:9" x14ac:dyDescent="0.3">
      <c r="A391" t="s">
        <v>41</v>
      </c>
      <c r="B391" t="s">
        <v>281</v>
      </c>
      <c r="C391" t="s">
        <v>30</v>
      </c>
      <c r="D391" t="s">
        <v>12</v>
      </c>
      <c r="E391" t="s">
        <v>13</v>
      </c>
      <c r="F391" t="s">
        <v>14</v>
      </c>
      <c r="G391" t="s">
        <v>40</v>
      </c>
      <c r="H391" t="s">
        <v>82</v>
      </c>
      <c r="I391" s="9">
        <v>54490</v>
      </c>
    </row>
    <row r="392" spans="1:9" x14ac:dyDescent="0.3">
      <c r="A392" t="s">
        <v>9</v>
      </c>
      <c r="B392" t="s">
        <v>17</v>
      </c>
      <c r="C392" t="s">
        <v>11</v>
      </c>
      <c r="D392" t="s">
        <v>12</v>
      </c>
      <c r="E392" t="s">
        <v>13</v>
      </c>
      <c r="F392" t="s">
        <v>14</v>
      </c>
      <c r="G392" t="s">
        <v>15</v>
      </c>
      <c r="H392" t="s">
        <v>16</v>
      </c>
      <c r="I392" s="9">
        <v>37990</v>
      </c>
    </row>
    <row r="393" spans="1:9" x14ac:dyDescent="0.3">
      <c r="A393" t="s">
        <v>9</v>
      </c>
      <c r="B393" t="s">
        <v>32</v>
      </c>
      <c r="C393" t="s">
        <v>30</v>
      </c>
      <c r="D393" t="s">
        <v>12</v>
      </c>
      <c r="E393" t="s">
        <v>13</v>
      </c>
      <c r="F393" t="s">
        <v>14</v>
      </c>
      <c r="G393" t="s">
        <v>15</v>
      </c>
      <c r="H393" t="s">
        <v>16</v>
      </c>
      <c r="I393" s="9">
        <v>46990</v>
      </c>
    </row>
    <row r="394" spans="1:9" x14ac:dyDescent="0.3">
      <c r="A394" t="s">
        <v>28</v>
      </c>
      <c r="B394" t="s">
        <v>251</v>
      </c>
      <c r="C394" t="s">
        <v>11</v>
      </c>
      <c r="D394" t="s">
        <v>12</v>
      </c>
      <c r="E394" t="s">
        <v>13</v>
      </c>
      <c r="F394" t="s">
        <v>14</v>
      </c>
      <c r="G394" t="s">
        <v>37</v>
      </c>
      <c r="H394" t="s">
        <v>16</v>
      </c>
      <c r="I394" s="9">
        <v>33990</v>
      </c>
    </row>
    <row r="395" spans="1:9" x14ac:dyDescent="0.3">
      <c r="A395" t="s">
        <v>52</v>
      </c>
      <c r="B395" t="s">
        <v>266</v>
      </c>
      <c r="C395" t="s">
        <v>30</v>
      </c>
      <c r="D395" t="s">
        <v>12</v>
      </c>
      <c r="E395" t="s">
        <v>13</v>
      </c>
      <c r="F395" t="s">
        <v>14</v>
      </c>
      <c r="G395" t="s">
        <v>37</v>
      </c>
      <c r="H395" t="s">
        <v>16</v>
      </c>
      <c r="I395" s="9">
        <v>48990</v>
      </c>
    </row>
    <row r="396" spans="1:9" x14ac:dyDescent="0.3">
      <c r="A396" t="s">
        <v>9</v>
      </c>
      <c r="B396" t="s">
        <v>36</v>
      </c>
      <c r="C396" t="s">
        <v>30</v>
      </c>
      <c r="D396" t="s">
        <v>12</v>
      </c>
      <c r="E396" t="s">
        <v>13</v>
      </c>
      <c r="F396" t="s">
        <v>27</v>
      </c>
      <c r="G396" t="s">
        <v>37</v>
      </c>
      <c r="H396" t="s">
        <v>16</v>
      </c>
      <c r="I396" s="9">
        <v>53990</v>
      </c>
    </row>
    <row r="397" spans="1:9" x14ac:dyDescent="0.3">
      <c r="A397" t="s">
        <v>9</v>
      </c>
      <c r="B397" t="s">
        <v>48</v>
      </c>
      <c r="C397" t="s">
        <v>30</v>
      </c>
      <c r="D397" t="s">
        <v>12</v>
      </c>
      <c r="E397" t="s">
        <v>13</v>
      </c>
      <c r="F397" t="s">
        <v>14</v>
      </c>
      <c r="G397" t="s">
        <v>15</v>
      </c>
      <c r="H397" t="s">
        <v>16</v>
      </c>
      <c r="I397" s="9">
        <v>49990</v>
      </c>
    </row>
    <row r="398" spans="1:9" x14ac:dyDescent="0.3">
      <c r="A398" t="s">
        <v>9</v>
      </c>
      <c r="B398" t="s">
        <v>270</v>
      </c>
      <c r="C398" t="s">
        <v>26</v>
      </c>
      <c r="D398" t="s">
        <v>12</v>
      </c>
      <c r="E398" t="s">
        <v>13</v>
      </c>
      <c r="F398" t="s">
        <v>27</v>
      </c>
      <c r="G398" t="s">
        <v>40</v>
      </c>
      <c r="H398" t="s">
        <v>82</v>
      </c>
      <c r="I398" s="9">
        <v>89990</v>
      </c>
    </row>
    <row r="399" spans="1:9" x14ac:dyDescent="0.3">
      <c r="A399" t="s">
        <v>41</v>
      </c>
      <c r="B399" t="s">
        <v>121</v>
      </c>
      <c r="C399" t="s">
        <v>11</v>
      </c>
      <c r="D399" t="s">
        <v>12</v>
      </c>
      <c r="E399" t="s">
        <v>39</v>
      </c>
      <c r="F399" t="s">
        <v>14</v>
      </c>
      <c r="G399" t="s">
        <v>61</v>
      </c>
      <c r="H399" t="s">
        <v>16</v>
      </c>
      <c r="I399" s="9">
        <v>38499</v>
      </c>
    </row>
    <row r="400" spans="1:9" x14ac:dyDescent="0.3">
      <c r="A400" t="s">
        <v>28</v>
      </c>
      <c r="B400" t="s">
        <v>282</v>
      </c>
      <c r="C400" t="s">
        <v>283</v>
      </c>
      <c r="D400" t="s">
        <v>12</v>
      </c>
      <c r="E400" t="s">
        <v>13</v>
      </c>
      <c r="F400" t="s">
        <v>27</v>
      </c>
      <c r="G400" t="s">
        <v>212</v>
      </c>
      <c r="H400" t="s">
        <v>82</v>
      </c>
      <c r="I400" s="9">
        <v>59990</v>
      </c>
    </row>
    <row r="401" spans="1:9" x14ac:dyDescent="0.3">
      <c r="A401" t="s">
        <v>52</v>
      </c>
      <c r="B401" t="s">
        <v>284</v>
      </c>
      <c r="C401" t="s">
        <v>35</v>
      </c>
      <c r="D401" t="s">
        <v>185</v>
      </c>
      <c r="E401" t="s">
        <v>39</v>
      </c>
      <c r="F401" t="s">
        <v>14</v>
      </c>
      <c r="G401" t="s">
        <v>15</v>
      </c>
      <c r="H401" t="s">
        <v>16</v>
      </c>
      <c r="I401" s="9">
        <v>62990</v>
      </c>
    </row>
    <row r="402" spans="1:9" x14ac:dyDescent="0.3">
      <c r="A402" t="s">
        <v>9</v>
      </c>
      <c r="B402" t="s">
        <v>38</v>
      </c>
      <c r="C402" t="s">
        <v>30</v>
      </c>
      <c r="D402" t="s">
        <v>12</v>
      </c>
      <c r="E402" t="s">
        <v>39</v>
      </c>
      <c r="F402" t="s">
        <v>27</v>
      </c>
      <c r="G402" t="s">
        <v>40</v>
      </c>
      <c r="H402" t="s">
        <v>16</v>
      </c>
      <c r="I402" s="9">
        <v>66999</v>
      </c>
    </row>
    <row r="403" spans="1:9" x14ac:dyDescent="0.3">
      <c r="A403" t="s">
        <v>9</v>
      </c>
      <c r="B403" t="s">
        <v>55</v>
      </c>
      <c r="C403" t="s">
        <v>35</v>
      </c>
      <c r="D403" t="s">
        <v>12</v>
      </c>
      <c r="E403" t="s">
        <v>13</v>
      </c>
      <c r="F403" t="s">
        <v>27</v>
      </c>
      <c r="G403" t="s">
        <v>40</v>
      </c>
      <c r="H403" t="s">
        <v>16</v>
      </c>
      <c r="I403" s="9">
        <v>54990</v>
      </c>
    </row>
    <row r="404" spans="1:9" x14ac:dyDescent="0.3">
      <c r="A404" t="s">
        <v>9</v>
      </c>
      <c r="B404" t="s">
        <v>285</v>
      </c>
      <c r="C404" t="s">
        <v>30</v>
      </c>
      <c r="D404" t="s">
        <v>12</v>
      </c>
      <c r="E404" t="s">
        <v>13</v>
      </c>
      <c r="F404" t="s">
        <v>14</v>
      </c>
      <c r="G404" t="s">
        <v>37</v>
      </c>
      <c r="H404" t="s">
        <v>16</v>
      </c>
      <c r="I404" s="9">
        <v>49749</v>
      </c>
    </row>
    <row r="405" spans="1:9" x14ac:dyDescent="0.3">
      <c r="A405" t="s">
        <v>28</v>
      </c>
      <c r="B405" t="s">
        <v>286</v>
      </c>
      <c r="C405" t="s">
        <v>46</v>
      </c>
      <c r="D405" t="s">
        <v>128</v>
      </c>
      <c r="E405" t="s">
        <v>85</v>
      </c>
      <c r="F405" t="s">
        <v>47</v>
      </c>
      <c r="G405" t="s">
        <v>15</v>
      </c>
      <c r="H405" t="s">
        <v>16</v>
      </c>
      <c r="I405" s="9">
        <v>16990</v>
      </c>
    </row>
    <row r="406" spans="1:9" x14ac:dyDescent="0.3">
      <c r="A406" t="s">
        <v>28</v>
      </c>
      <c r="B406" t="s">
        <v>49</v>
      </c>
      <c r="C406" t="s">
        <v>50</v>
      </c>
      <c r="D406" t="s">
        <v>12</v>
      </c>
      <c r="E406" t="s">
        <v>13</v>
      </c>
      <c r="F406" t="s">
        <v>27</v>
      </c>
      <c r="G406" t="s">
        <v>15</v>
      </c>
      <c r="H406" t="s">
        <v>16</v>
      </c>
      <c r="I406" s="9">
        <v>77990</v>
      </c>
    </row>
    <row r="407" spans="1:9" x14ac:dyDescent="0.3">
      <c r="A407" t="s">
        <v>9</v>
      </c>
      <c r="B407" t="s">
        <v>56</v>
      </c>
      <c r="C407" t="s">
        <v>30</v>
      </c>
      <c r="D407" t="s">
        <v>12</v>
      </c>
      <c r="E407" t="s">
        <v>13</v>
      </c>
      <c r="F407" t="s">
        <v>27</v>
      </c>
      <c r="G407" t="s">
        <v>15</v>
      </c>
      <c r="H407" t="s">
        <v>16</v>
      </c>
      <c r="I407" s="9">
        <v>66990</v>
      </c>
    </row>
    <row r="408" spans="1:9" x14ac:dyDescent="0.3">
      <c r="A408" t="s">
        <v>28</v>
      </c>
      <c r="B408" t="s">
        <v>287</v>
      </c>
      <c r="C408" t="s">
        <v>30</v>
      </c>
      <c r="D408" t="s">
        <v>12</v>
      </c>
      <c r="E408" t="s">
        <v>13</v>
      </c>
      <c r="F408" t="s">
        <v>27</v>
      </c>
      <c r="G408" t="s">
        <v>69</v>
      </c>
      <c r="H408" t="s">
        <v>16</v>
      </c>
      <c r="I408" s="9">
        <v>59990</v>
      </c>
    </row>
    <row r="409" spans="1:9" x14ac:dyDescent="0.3">
      <c r="A409" t="s">
        <v>24</v>
      </c>
      <c r="B409" t="s">
        <v>148</v>
      </c>
      <c r="C409" t="s">
        <v>50</v>
      </c>
      <c r="D409" t="s">
        <v>12</v>
      </c>
      <c r="E409" t="s">
        <v>13</v>
      </c>
      <c r="F409" t="s">
        <v>27</v>
      </c>
      <c r="G409" t="s">
        <v>15</v>
      </c>
      <c r="H409" t="s">
        <v>16</v>
      </c>
      <c r="I409" s="9">
        <v>83990</v>
      </c>
    </row>
    <row r="410" spans="1:9" x14ac:dyDescent="0.3">
      <c r="A410" t="s">
        <v>24</v>
      </c>
      <c r="B410" t="s">
        <v>105</v>
      </c>
      <c r="C410" t="s">
        <v>35</v>
      </c>
      <c r="D410" t="s">
        <v>12</v>
      </c>
      <c r="E410" t="s">
        <v>13</v>
      </c>
      <c r="F410" t="s">
        <v>14</v>
      </c>
      <c r="G410" t="s">
        <v>37</v>
      </c>
      <c r="H410" t="s">
        <v>16</v>
      </c>
      <c r="I410" s="9">
        <v>52890</v>
      </c>
    </row>
    <row r="411" spans="1:9" x14ac:dyDescent="0.3">
      <c r="A411" t="s">
        <v>41</v>
      </c>
      <c r="B411" t="s">
        <v>288</v>
      </c>
      <c r="C411" t="s">
        <v>30</v>
      </c>
      <c r="D411" t="s">
        <v>12</v>
      </c>
      <c r="E411" t="s">
        <v>13</v>
      </c>
      <c r="F411" t="s">
        <v>14</v>
      </c>
      <c r="G411" t="s">
        <v>37</v>
      </c>
      <c r="H411" t="s">
        <v>82</v>
      </c>
      <c r="I411" s="9">
        <v>45990</v>
      </c>
    </row>
    <row r="412" spans="1:9" x14ac:dyDescent="0.3">
      <c r="A412" t="s">
        <v>9</v>
      </c>
      <c r="B412" t="s">
        <v>36</v>
      </c>
      <c r="C412" t="s">
        <v>30</v>
      </c>
      <c r="D412" t="s">
        <v>12</v>
      </c>
      <c r="E412" t="s">
        <v>13</v>
      </c>
      <c r="F412" t="s">
        <v>27</v>
      </c>
      <c r="G412" t="s">
        <v>37</v>
      </c>
      <c r="H412" t="s">
        <v>16</v>
      </c>
      <c r="I412" s="9">
        <v>53990</v>
      </c>
    </row>
    <row r="413" spans="1:9" x14ac:dyDescent="0.3">
      <c r="A413" t="s">
        <v>9</v>
      </c>
      <c r="B413" t="s">
        <v>17</v>
      </c>
      <c r="C413" t="s">
        <v>11</v>
      </c>
      <c r="D413" t="s">
        <v>12</v>
      </c>
      <c r="E413" t="s">
        <v>13</v>
      </c>
      <c r="F413" t="s">
        <v>14</v>
      </c>
      <c r="G413" t="s">
        <v>15</v>
      </c>
      <c r="H413" t="s">
        <v>16</v>
      </c>
      <c r="I413" s="9">
        <v>37990</v>
      </c>
    </row>
    <row r="414" spans="1:9" x14ac:dyDescent="0.3">
      <c r="A414" t="s">
        <v>67</v>
      </c>
      <c r="B414" t="s">
        <v>289</v>
      </c>
      <c r="C414" t="s">
        <v>26</v>
      </c>
      <c r="D414" t="s">
        <v>12</v>
      </c>
      <c r="E414" t="s">
        <v>39</v>
      </c>
      <c r="F414" t="s">
        <v>27</v>
      </c>
      <c r="G414" t="s">
        <v>37</v>
      </c>
      <c r="H414" t="s">
        <v>16</v>
      </c>
      <c r="I414" s="9">
        <v>147743</v>
      </c>
    </row>
    <row r="415" spans="1:9" x14ac:dyDescent="0.3">
      <c r="A415" t="s">
        <v>52</v>
      </c>
      <c r="B415" t="s">
        <v>290</v>
      </c>
      <c r="C415" t="s">
        <v>46</v>
      </c>
      <c r="D415" t="s">
        <v>128</v>
      </c>
      <c r="E415" t="s">
        <v>85</v>
      </c>
      <c r="F415" t="s">
        <v>14</v>
      </c>
      <c r="G415" t="s">
        <v>40</v>
      </c>
      <c r="H415" t="s">
        <v>16</v>
      </c>
      <c r="I415" s="9">
        <v>23990</v>
      </c>
    </row>
    <row r="416" spans="1:9" x14ac:dyDescent="0.3">
      <c r="A416" t="s">
        <v>9</v>
      </c>
      <c r="B416" t="s">
        <v>32</v>
      </c>
      <c r="C416" t="s">
        <v>30</v>
      </c>
      <c r="D416" t="s">
        <v>12</v>
      </c>
      <c r="E416" t="s">
        <v>13</v>
      </c>
      <c r="F416" t="s">
        <v>14</v>
      </c>
      <c r="G416" t="s">
        <v>15</v>
      </c>
      <c r="H416" t="s">
        <v>16</v>
      </c>
      <c r="I416" s="9">
        <v>46990</v>
      </c>
    </row>
    <row r="417" spans="1:9" x14ac:dyDescent="0.3">
      <c r="A417" t="s">
        <v>9</v>
      </c>
      <c r="B417" t="s">
        <v>10</v>
      </c>
      <c r="C417" t="s">
        <v>11</v>
      </c>
      <c r="D417" t="s">
        <v>12</v>
      </c>
      <c r="E417" t="s">
        <v>13</v>
      </c>
      <c r="F417" t="s">
        <v>14</v>
      </c>
      <c r="G417" t="s">
        <v>15</v>
      </c>
      <c r="H417" t="s">
        <v>16</v>
      </c>
      <c r="I417" s="9">
        <v>38990</v>
      </c>
    </row>
    <row r="418" spans="1:9" x14ac:dyDescent="0.3">
      <c r="A418" t="s">
        <v>28</v>
      </c>
      <c r="B418" t="s">
        <v>291</v>
      </c>
      <c r="C418" t="s">
        <v>26</v>
      </c>
      <c r="D418" t="s">
        <v>12</v>
      </c>
      <c r="E418" t="s">
        <v>13</v>
      </c>
      <c r="F418" t="s">
        <v>27</v>
      </c>
      <c r="G418" t="s">
        <v>15</v>
      </c>
      <c r="H418" t="s">
        <v>16</v>
      </c>
      <c r="I418" s="9">
        <v>119990</v>
      </c>
    </row>
    <row r="419" spans="1:9" x14ac:dyDescent="0.3">
      <c r="A419" t="s">
        <v>75</v>
      </c>
      <c r="B419" t="s">
        <v>118</v>
      </c>
      <c r="C419" t="s">
        <v>119</v>
      </c>
      <c r="D419" t="s">
        <v>12</v>
      </c>
      <c r="E419" t="s">
        <v>85</v>
      </c>
      <c r="F419" t="s">
        <v>47</v>
      </c>
      <c r="G419" t="s">
        <v>15</v>
      </c>
      <c r="H419" t="s">
        <v>16</v>
      </c>
      <c r="I419" s="9">
        <v>20990</v>
      </c>
    </row>
    <row r="420" spans="1:9" x14ac:dyDescent="0.3">
      <c r="A420" t="s">
        <v>28</v>
      </c>
      <c r="B420" t="s">
        <v>292</v>
      </c>
      <c r="C420" t="s">
        <v>30</v>
      </c>
      <c r="D420" t="s">
        <v>12</v>
      </c>
      <c r="E420" t="s">
        <v>13</v>
      </c>
      <c r="F420" t="s">
        <v>14</v>
      </c>
      <c r="G420" t="s">
        <v>37</v>
      </c>
      <c r="H420" t="s">
        <v>16</v>
      </c>
      <c r="I420" s="9">
        <v>49990</v>
      </c>
    </row>
    <row r="421" spans="1:9" x14ac:dyDescent="0.3">
      <c r="A421" t="s">
        <v>9</v>
      </c>
      <c r="B421" t="s">
        <v>293</v>
      </c>
      <c r="C421" t="s">
        <v>50</v>
      </c>
      <c r="D421" t="s">
        <v>12</v>
      </c>
      <c r="E421" t="s">
        <v>13</v>
      </c>
      <c r="F421" t="s">
        <v>27</v>
      </c>
      <c r="G421" t="s">
        <v>37</v>
      </c>
      <c r="H421" t="s">
        <v>82</v>
      </c>
      <c r="I421" s="9">
        <v>64600</v>
      </c>
    </row>
    <row r="422" spans="1:9" x14ac:dyDescent="0.3">
      <c r="A422" t="s">
        <v>9</v>
      </c>
      <c r="B422" t="s">
        <v>48</v>
      </c>
      <c r="C422" t="s">
        <v>30</v>
      </c>
      <c r="D422" t="s">
        <v>12</v>
      </c>
      <c r="E422" t="s">
        <v>13</v>
      </c>
      <c r="F422" t="s">
        <v>14</v>
      </c>
      <c r="G422" t="s">
        <v>15</v>
      </c>
      <c r="H422" t="s">
        <v>16</v>
      </c>
      <c r="I422" s="9">
        <v>49990</v>
      </c>
    </row>
    <row r="423" spans="1:9" x14ac:dyDescent="0.3">
      <c r="A423" t="s">
        <v>9</v>
      </c>
      <c r="B423" t="s">
        <v>38</v>
      </c>
      <c r="C423" t="s">
        <v>30</v>
      </c>
      <c r="D423" t="s">
        <v>12</v>
      </c>
      <c r="E423" t="s">
        <v>39</v>
      </c>
      <c r="F423" t="s">
        <v>27</v>
      </c>
      <c r="G423" t="s">
        <v>40</v>
      </c>
      <c r="H423" t="s">
        <v>16</v>
      </c>
      <c r="I423" s="9">
        <v>66999</v>
      </c>
    </row>
    <row r="424" spans="1:9" x14ac:dyDescent="0.3">
      <c r="A424" t="s">
        <v>294</v>
      </c>
      <c r="B424" t="s">
        <v>295</v>
      </c>
      <c r="C424" t="s">
        <v>30</v>
      </c>
      <c r="D424" t="s">
        <v>12</v>
      </c>
      <c r="E424" t="s">
        <v>13</v>
      </c>
      <c r="F424" t="s">
        <v>27</v>
      </c>
      <c r="G424" t="s">
        <v>15</v>
      </c>
      <c r="H424" t="s">
        <v>16</v>
      </c>
      <c r="I424" s="9">
        <v>72990</v>
      </c>
    </row>
    <row r="425" spans="1:9" x14ac:dyDescent="0.3">
      <c r="A425" t="s">
        <v>24</v>
      </c>
      <c r="B425" t="s">
        <v>94</v>
      </c>
      <c r="C425" t="s">
        <v>11</v>
      </c>
      <c r="D425" t="s">
        <v>12</v>
      </c>
      <c r="E425" t="s">
        <v>22</v>
      </c>
      <c r="F425" t="s">
        <v>14</v>
      </c>
      <c r="G425" t="s">
        <v>15</v>
      </c>
      <c r="H425" t="s">
        <v>16</v>
      </c>
      <c r="I425" s="9">
        <v>34490</v>
      </c>
    </row>
    <row r="426" spans="1:9" x14ac:dyDescent="0.3">
      <c r="A426" t="s">
        <v>9</v>
      </c>
      <c r="B426" t="s">
        <v>55</v>
      </c>
      <c r="C426" t="s">
        <v>35</v>
      </c>
      <c r="D426" t="s">
        <v>12</v>
      </c>
      <c r="E426" t="s">
        <v>13</v>
      </c>
      <c r="F426" t="s">
        <v>27</v>
      </c>
      <c r="G426" t="s">
        <v>40</v>
      </c>
      <c r="H426" t="s">
        <v>16</v>
      </c>
      <c r="I426" s="9">
        <v>54990</v>
      </c>
    </row>
    <row r="427" spans="1:9" x14ac:dyDescent="0.3">
      <c r="A427" t="s">
        <v>28</v>
      </c>
      <c r="B427" t="s">
        <v>49</v>
      </c>
      <c r="C427" t="s">
        <v>50</v>
      </c>
      <c r="D427" t="s">
        <v>12</v>
      </c>
      <c r="E427" t="s">
        <v>13</v>
      </c>
      <c r="F427" t="s">
        <v>27</v>
      </c>
      <c r="G427" t="s">
        <v>15</v>
      </c>
      <c r="H427" t="s">
        <v>16</v>
      </c>
      <c r="I427" s="9">
        <v>77990</v>
      </c>
    </row>
    <row r="428" spans="1:9" x14ac:dyDescent="0.3">
      <c r="A428" t="s">
        <v>28</v>
      </c>
      <c r="B428" t="s">
        <v>296</v>
      </c>
      <c r="C428" t="s">
        <v>11</v>
      </c>
      <c r="D428" t="s">
        <v>12</v>
      </c>
      <c r="E428" t="s">
        <v>13</v>
      </c>
      <c r="F428" t="s">
        <v>14</v>
      </c>
      <c r="G428" t="s">
        <v>37</v>
      </c>
      <c r="H428" t="s">
        <v>16</v>
      </c>
      <c r="I428" s="9">
        <v>37990</v>
      </c>
    </row>
    <row r="429" spans="1:9" x14ac:dyDescent="0.3">
      <c r="A429" t="s">
        <v>28</v>
      </c>
      <c r="B429" t="s">
        <v>297</v>
      </c>
      <c r="C429" t="s">
        <v>260</v>
      </c>
      <c r="D429" t="s">
        <v>12</v>
      </c>
      <c r="E429" t="s">
        <v>39</v>
      </c>
      <c r="F429" t="s">
        <v>27</v>
      </c>
      <c r="G429" t="s">
        <v>298</v>
      </c>
      <c r="H429" t="s">
        <v>82</v>
      </c>
      <c r="I429" s="9">
        <v>199990</v>
      </c>
    </row>
    <row r="430" spans="1:9" x14ac:dyDescent="0.3">
      <c r="A430" t="s">
        <v>67</v>
      </c>
      <c r="B430" t="s">
        <v>299</v>
      </c>
      <c r="C430" t="s">
        <v>30</v>
      </c>
      <c r="D430" t="s">
        <v>12</v>
      </c>
      <c r="E430" t="s">
        <v>78</v>
      </c>
      <c r="F430" t="s">
        <v>27</v>
      </c>
      <c r="G430" t="s">
        <v>15</v>
      </c>
      <c r="H430" t="s">
        <v>16</v>
      </c>
      <c r="I430" s="9">
        <v>48990</v>
      </c>
    </row>
    <row r="431" spans="1:9" x14ac:dyDescent="0.3">
      <c r="A431" t="s">
        <v>24</v>
      </c>
      <c r="B431" t="s">
        <v>300</v>
      </c>
      <c r="C431" t="s">
        <v>50</v>
      </c>
      <c r="D431" t="s">
        <v>12</v>
      </c>
      <c r="E431" t="s">
        <v>39</v>
      </c>
      <c r="F431" t="s">
        <v>27</v>
      </c>
      <c r="G431" t="s">
        <v>99</v>
      </c>
      <c r="H431" t="s">
        <v>16</v>
      </c>
      <c r="I431" s="9">
        <v>109990</v>
      </c>
    </row>
    <row r="432" spans="1:9" x14ac:dyDescent="0.3">
      <c r="A432" t="s">
        <v>9</v>
      </c>
      <c r="B432" t="s">
        <v>56</v>
      </c>
      <c r="C432" t="s">
        <v>30</v>
      </c>
      <c r="D432" t="s">
        <v>12</v>
      </c>
      <c r="E432" t="s">
        <v>13</v>
      </c>
      <c r="F432" t="s">
        <v>27</v>
      </c>
      <c r="G432" t="s">
        <v>15</v>
      </c>
      <c r="H432" t="s">
        <v>16</v>
      </c>
      <c r="I432" s="9">
        <v>66990</v>
      </c>
    </row>
    <row r="433" spans="1:9" x14ac:dyDescent="0.3">
      <c r="A433" t="s">
        <v>9</v>
      </c>
      <c r="B433" t="s">
        <v>74</v>
      </c>
      <c r="C433" t="s">
        <v>30</v>
      </c>
      <c r="D433" t="s">
        <v>12</v>
      </c>
      <c r="E433" t="s">
        <v>13</v>
      </c>
      <c r="F433" t="s">
        <v>14</v>
      </c>
      <c r="G433" t="s">
        <v>37</v>
      </c>
      <c r="H433" t="s">
        <v>16</v>
      </c>
      <c r="I433" s="9">
        <v>53990</v>
      </c>
    </row>
    <row r="434" spans="1:9" x14ac:dyDescent="0.3">
      <c r="A434" t="s">
        <v>24</v>
      </c>
      <c r="B434" t="s">
        <v>301</v>
      </c>
      <c r="C434" t="s">
        <v>35</v>
      </c>
      <c r="D434" t="s">
        <v>12</v>
      </c>
      <c r="E434" t="s">
        <v>13</v>
      </c>
      <c r="F434" t="s">
        <v>27</v>
      </c>
      <c r="G434" t="s">
        <v>40</v>
      </c>
      <c r="H434" t="s">
        <v>16</v>
      </c>
      <c r="I434" s="9">
        <v>66388</v>
      </c>
    </row>
    <row r="435" spans="1:9" x14ac:dyDescent="0.3">
      <c r="A435" t="s">
        <v>52</v>
      </c>
      <c r="B435" t="s">
        <v>302</v>
      </c>
      <c r="C435" t="s">
        <v>30</v>
      </c>
      <c r="D435" t="s">
        <v>12</v>
      </c>
      <c r="E435" t="s">
        <v>13</v>
      </c>
      <c r="F435" t="s">
        <v>14</v>
      </c>
      <c r="G435" t="s">
        <v>15</v>
      </c>
      <c r="H435" t="s">
        <v>16</v>
      </c>
      <c r="I435" s="9">
        <v>58500</v>
      </c>
    </row>
    <row r="436" spans="1:9" x14ac:dyDescent="0.3">
      <c r="A436" t="s">
        <v>9</v>
      </c>
      <c r="B436" t="s">
        <v>10</v>
      </c>
      <c r="C436" t="s">
        <v>11</v>
      </c>
      <c r="D436" t="s">
        <v>12</v>
      </c>
      <c r="E436" t="s">
        <v>13</v>
      </c>
      <c r="F436" t="s">
        <v>14</v>
      </c>
      <c r="G436" t="s">
        <v>15</v>
      </c>
      <c r="H436" t="s">
        <v>16</v>
      </c>
      <c r="I436" s="9">
        <v>38990</v>
      </c>
    </row>
    <row r="437" spans="1:9" x14ac:dyDescent="0.3">
      <c r="A437" t="s">
        <v>9</v>
      </c>
      <c r="B437" t="s">
        <v>17</v>
      </c>
      <c r="C437" t="s">
        <v>11</v>
      </c>
      <c r="D437" t="s">
        <v>12</v>
      </c>
      <c r="E437" t="s">
        <v>13</v>
      </c>
      <c r="F437" t="s">
        <v>14</v>
      </c>
      <c r="G437" t="s">
        <v>15</v>
      </c>
      <c r="H437" t="s">
        <v>16</v>
      </c>
      <c r="I437" s="9">
        <v>37990</v>
      </c>
    </row>
    <row r="438" spans="1:9" x14ac:dyDescent="0.3">
      <c r="A438" t="s">
        <v>303</v>
      </c>
      <c r="B438" t="s">
        <v>304</v>
      </c>
      <c r="C438" t="s">
        <v>30</v>
      </c>
      <c r="D438" t="s">
        <v>12</v>
      </c>
      <c r="E438" t="s">
        <v>13</v>
      </c>
      <c r="F438" t="s">
        <v>27</v>
      </c>
      <c r="G438" t="s">
        <v>40</v>
      </c>
      <c r="H438" t="s">
        <v>16</v>
      </c>
      <c r="I438" s="9">
        <v>56999</v>
      </c>
    </row>
    <row r="439" spans="1:9" x14ac:dyDescent="0.3">
      <c r="A439" t="s">
        <v>9</v>
      </c>
      <c r="B439" t="s">
        <v>305</v>
      </c>
      <c r="C439" t="s">
        <v>35</v>
      </c>
      <c r="D439" t="s">
        <v>12</v>
      </c>
      <c r="E439" t="s">
        <v>13</v>
      </c>
      <c r="F439" t="s">
        <v>27</v>
      </c>
      <c r="G439" t="s">
        <v>15</v>
      </c>
      <c r="H439" t="s">
        <v>82</v>
      </c>
      <c r="I439" s="9">
        <v>78890</v>
      </c>
    </row>
    <row r="440" spans="1:9" x14ac:dyDescent="0.3">
      <c r="A440" t="s">
        <v>24</v>
      </c>
      <c r="B440" t="s">
        <v>306</v>
      </c>
      <c r="C440" t="s">
        <v>30</v>
      </c>
      <c r="D440" t="s">
        <v>185</v>
      </c>
      <c r="E440" t="s">
        <v>39</v>
      </c>
      <c r="F440" t="s">
        <v>27</v>
      </c>
      <c r="G440" t="s">
        <v>169</v>
      </c>
      <c r="H440" t="s">
        <v>16</v>
      </c>
      <c r="I440" s="9">
        <v>58890</v>
      </c>
    </row>
    <row r="441" spans="1:9" x14ac:dyDescent="0.3">
      <c r="A441" t="s">
        <v>9</v>
      </c>
      <c r="B441" t="s">
        <v>307</v>
      </c>
      <c r="C441" t="s">
        <v>35</v>
      </c>
      <c r="D441" t="s">
        <v>12</v>
      </c>
      <c r="E441" t="s">
        <v>13</v>
      </c>
      <c r="F441" t="s">
        <v>27</v>
      </c>
      <c r="G441" t="s">
        <v>37</v>
      </c>
      <c r="H441" t="s">
        <v>16</v>
      </c>
      <c r="I441" s="9">
        <v>46150</v>
      </c>
    </row>
    <row r="442" spans="1:9" x14ac:dyDescent="0.3">
      <c r="A442" t="s">
        <v>9</v>
      </c>
      <c r="B442" t="s">
        <v>32</v>
      </c>
      <c r="C442" t="s">
        <v>30</v>
      </c>
      <c r="D442" t="s">
        <v>12</v>
      </c>
      <c r="E442" t="s">
        <v>13</v>
      </c>
      <c r="F442" t="s">
        <v>14</v>
      </c>
      <c r="G442" t="s">
        <v>15</v>
      </c>
      <c r="H442" t="s">
        <v>16</v>
      </c>
      <c r="I442" s="9">
        <v>46990</v>
      </c>
    </row>
    <row r="443" spans="1:9" x14ac:dyDescent="0.3">
      <c r="A443" t="s">
        <v>9</v>
      </c>
      <c r="B443" t="s">
        <v>36</v>
      </c>
      <c r="C443" t="s">
        <v>30</v>
      </c>
      <c r="D443" t="s">
        <v>12</v>
      </c>
      <c r="E443" t="s">
        <v>13</v>
      </c>
      <c r="F443" t="s">
        <v>27</v>
      </c>
      <c r="G443" t="s">
        <v>37</v>
      </c>
      <c r="H443" t="s">
        <v>16</v>
      </c>
      <c r="I443" s="9">
        <v>53990</v>
      </c>
    </row>
    <row r="444" spans="1:9" x14ac:dyDescent="0.3">
      <c r="A444" t="s">
        <v>28</v>
      </c>
      <c r="B444" t="s">
        <v>308</v>
      </c>
      <c r="C444" t="s">
        <v>30</v>
      </c>
      <c r="D444" t="s">
        <v>12</v>
      </c>
      <c r="E444" t="s">
        <v>13</v>
      </c>
      <c r="F444" t="s">
        <v>27</v>
      </c>
      <c r="G444" t="s">
        <v>69</v>
      </c>
      <c r="H444" t="s">
        <v>16</v>
      </c>
      <c r="I444" s="9">
        <v>64990</v>
      </c>
    </row>
    <row r="445" spans="1:9" x14ac:dyDescent="0.3">
      <c r="A445" t="s">
        <v>28</v>
      </c>
      <c r="B445" t="s">
        <v>292</v>
      </c>
      <c r="C445" t="s">
        <v>30</v>
      </c>
      <c r="D445" t="s">
        <v>12</v>
      </c>
      <c r="E445" t="s">
        <v>13</v>
      </c>
      <c r="F445" t="s">
        <v>14</v>
      </c>
      <c r="G445" t="s">
        <v>37</v>
      </c>
      <c r="H445" t="s">
        <v>16</v>
      </c>
      <c r="I445" s="9">
        <v>49990</v>
      </c>
    </row>
    <row r="446" spans="1:9" x14ac:dyDescent="0.3">
      <c r="A446" t="s">
        <v>9</v>
      </c>
      <c r="B446" t="s">
        <v>38</v>
      </c>
      <c r="C446" t="s">
        <v>30</v>
      </c>
      <c r="D446" t="s">
        <v>12</v>
      </c>
      <c r="E446" t="s">
        <v>39</v>
      </c>
      <c r="F446" t="s">
        <v>27</v>
      </c>
      <c r="G446" t="s">
        <v>40</v>
      </c>
      <c r="H446" t="s">
        <v>16</v>
      </c>
      <c r="I446" s="9">
        <v>66999</v>
      </c>
    </row>
    <row r="447" spans="1:9" x14ac:dyDescent="0.3">
      <c r="A447" t="s">
        <v>9</v>
      </c>
      <c r="B447" t="s">
        <v>48</v>
      </c>
      <c r="C447" t="s">
        <v>30</v>
      </c>
      <c r="D447" t="s">
        <v>12</v>
      </c>
      <c r="E447" t="s">
        <v>13</v>
      </c>
      <c r="F447" t="s">
        <v>14</v>
      </c>
      <c r="G447" t="s">
        <v>15</v>
      </c>
      <c r="H447" t="s">
        <v>16</v>
      </c>
      <c r="I447" s="9">
        <v>49990</v>
      </c>
    </row>
    <row r="448" spans="1:9" x14ac:dyDescent="0.3">
      <c r="A448" t="s">
        <v>28</v>
      </c>
      <c r="B448" t="s">
        <v>309</v>
      </c>
      <c r="C448" t="s">
        <v>260</v>
      </c>
      <c r="D448" t="s">
        <v>12</v>
      </c>
      <c r="E448" t="s">
        <v>39</v>
      </c>
      <c r="F448" t="s">
        <v>231</v>
      </c>
      <c r="G448" t="s">
        <v>15</v>
      </c>
      <c r="H448" t="s">
        <v>16</v>
      </c>
      <c r="I448" s="9">
        <v>179990</v>
      </c>
    </row>
    <row r="449" spans="1:9" x14ac:dyDescent="0.3">
      <c r="A449" t="s">
        <v>67</v>
      </c>
      <c r="B449" t="s">
        <v>310</v>
      </c>
      <c r="C449" t="s">
        <v>26</v>
      </c>
      <c r="D449" t="s">
        <v>12</v>
      </c>
      <c r="E449" t="s">
        <v>13</v>
      </c>
      <c r="F449" t="s">
        <v>27</v>
      </c>
      <c r="G449" t="s">
        <v>69</v>
      </c>
      <c r="H449" t="s">
        <v>16</v>
      </c>
      <c r="I449" s="9">
        <v>64990</v>
      </c>
    </row>
    <row r="450" spans="1:9" x14ac:dyDescent="0.3">
      <c r="A450" t="s">
        <v>28</v>
      </c>
      <c r="B450" t="s">
        <v>311</v>
      </c>
      <c r="C450" t="s">
        <v>30</v>
      </c>
      <c r="D450" t="s">
        <v>12</v>
      </c>
      <c r="E450" t="s">
        <v>39</v>
      </c>
      <c r="F450" t="s">
        <v>27</v>
      </c>
      <c r="G450" t="s">
        <v>99</v>
      </c>
      <c r="H450" t="s">
        <v>16</v>
      </c>
      <c r="I450" s="9">
        <v>144990</v>
      </c>
    </row>
    <row r="451" spans="1:9" x14ac:dyDescent="0.3">
      <c r="A451" t="s">
        <v>52</v>
      </c>
      <c r="B451" t="s">
        <v>87</v>
      </c>
      <c r="C451" t="s">
        <v>30</v>
      </c>
      <c r="D451" t="s">
        <v>12</v>
      </c>
      <c r="E451" t="s">
        <v>13</v>
      </c>
      <c r="F451" t="s">
        <v>27</v>
      </c>
      <c r="G451" t="s">
        <v>15</v>
      </c>
      <c r="H451" t="s">
        <v>16</v>
      </c>
      <c r="I451" s="9">
        <v>54990</v>
      </c>
    </row>
    <row r="452" spans="1:9" x14ac:dyDescent="0.3">
      <c r="A452" t="s">
        <v>28</v>
      </c>
      <c r="B452" t="s">
        <v>49</v>
      </c>
      <c r="C452" t="s">
        <v>50</v>
      </c>
      <c r="D452" t="s">
        <v>12</v>
      </c>
      <c r="E452" t="s">
        <v>13</v>
      </c>
      <c r="F452" t="s">
        <v>27</v>
      </c>
      <c r="G452" t="s">
        <v>15</v>
      </c>
      <c r="H452" t="s">
        <v>16</v>
      </c>
      <c r="I452" s="9">
        <v>77990</v>
      </c>
    </row>
    <row r="453" spans="1:9" x14ac:dyDescent="0.3">
      <c r="A453" t="s">
        <v>9</v>
      </c>
      <c r="B453" t="s">
        <v>55</v>
      </c>
      <c r="C453" t="s">
        <v>35</v>
      </c>
      <c r="D453" t="s">
        <v>12</v>
      </c>
      <c r="E453" t="s">
        <v>13</v>
      </c>
      <c r="F453" t="s">
        <v>27</v>
      </c>
      <c r="G453" t="s">
        <v>40</v>
      </c>
      <c r="H453" t="s">
        <v>16</v>
      </c>
      <c r="I453" s="9">
        <v>54990</v>
      </c>
    </row>
    <row r="454" spans="1:9" x14ac:dyDescent="0.3">
      <c r="A454" t="s">
        <v>58</v>
      </c>
      <c r="B454" t="s">
        <v>312</v>
      </c>
      <c r="C454" t="s">
        <v>26</v>
      </c>
      <c r="D454" t="s">
        <v>12</v>
      </c>
      <c r="E454" t="s">
        <v>13</v>
      </c>
      <c r="F454" t="s">
        <v>27</v>
      </c>
      <c r="G454" t="s">
        <v>69</v>
      </c>
      <c r="H454" t="s">
        <v>16</v>
      </c>
      <c r="I454" s="9">
        <v>124990</v>
      </c>
    </row>
    <row r="455" spans="1:9" x14ac:dyDescent="0.3">
      <c r="A455" t="s">
        <v>294</v>
      </c>
      <c r="B455" t="s">
        <v>295</v>
      </c>
      <c r="C455" t="s">
        <v>30</v>
      </c>
      <c r="D455" t="s">
        <v>12</v>
      </c>
      <c r="E455" t="s">
        <v>13</v>
      </c>
      <c r="F455" t="s">
        <v>27</v>
      </c>
      <c r="G455" t="s">
        <v>15</v>
      </c>
      <c r="H455" t="s">
        <v>16</v>
      </c>
      <c r="I455" s="9">
        <v>72990</v>
      </c>
    </row>
    <row r="456" spans="1:9" x14ac:dyDescent="0.3">
      <c r="A456" t="s">
        <v>9</v>
      </c>
      <c r="B456" t="s">
        <v>56</v>
      </c>
      <c r="C456" t="s">
        <v>30</v>
      </c>
      <c r="D456" t="s">
        <v>12</v>
      </c>
      <c r="E456" t="s">
        <v>13</v>
      </c>
      <c r="F456" t="s">
        <v>27</v>
      </c>
      <c r="G456" t="s">
        <v>15</v>
      </c>
      <c r="H456" t="s">
        <v>16</v>
      </c>
      <c r="I456" s="9">
        <v>66990</v>
      </c>
    </row>
    <row r="457" spans="1:9" x14ac:dyDescent="0.3">
      <c r="A457" t="s">
        <v>9</v>
      </c>
      <c r="B457" t="s">
        <v>74</v>
      </c>
      <c r="C457" t="s">
        <v>30</v>
      </c>
      <c r="D457" t="s">
        <v>12</v>
      </c>
      <c r="E457" t="s">
        <v>13</v>
      </c>
      <c r="F457" t="s">
        <v>14</v>
      </c>
      <c r="G457" t="s">
        <v>37</v>
      </c>
      <c r="H457" t="s">
        <v>16</v>
      </c>
      <c r="I457" s="9">
        <v>53990</v>
      </c>
    </row>
    <row r="458" spans="1:9" x14ac:dyDescent="0.3">
      <c r="A458" t="s">
        <v>144</v>
      </c>
      <c r="B458" t="s">
        <v>313</v>
      </c>
      <c r="C458" t="s">
        <v>11</v>
      </c>
      <c r="D458" t="s">
        <v>12</v>
      </c>
      <c r="E458" t="s">
        <v>13</v>
      </c>
      <c r="F458" t="s">
        <v>14</v>
      </c>
      <c r="G458" t="s">
        <v>15</v>
      </c>
      <c r="H458" t="s">
        <v>16</v>
      </c>
      <c r="I458" s="9">
        <v>25990</v>
      </c>
    </row>
    <row r="459" spans="1:9" x14ac:dyDescent="0.3">
      <c r="A459" t="s">
        <v>9</v>
      </c>
      <c r="B459" t="s">
        <v>314</v>
      </c>
      <c r="C459" t="s">
        <v>30</v>
      </c>
      <c r="D459" t="s">
        <v>12</v>
      </c>
      <c r="E459" t="s">
        <v>13</v>
      </c>
      <c r="F459" t="s">
        <v>27</v>
      </c>
      <c r="G459" t="s">
        <v>15</v>
      </c>
      <c r="H459" t="s">
        <v>16</v>
      </c>
      <c r="I459" s="9">
        <v>74900</v>
      </c>
    </row>
    <row r="460" spans="1:9" x14ac:dyDescent="0.3">
      <c r="A460" t="s">
        <v>75</v>
      </c>
      <c r="B460" t="s">
        <v>118</v>
      </c>
      <c r="C460" t="s">
        <v>119</v>
      </c>
      <c r="D460" t="s">
        <v>12</v>
      </c>
      <c r="E460" t="s">
        <v>85</v>
      </c>
      <c r="F460" t="s">
        <v>47</v>
      </c>
      <c r="G460" t="s">
        <v>15</v>
      </c>
      <c r="H460" t="s">
        <v>16</v>
      </c>
      <c r="I460" s="9">
        <v>20990</v>
      </c>
    </row>
    <row r="461" spans="1:9" x14ac:dyDescent="0.3">
      <c r="A461" t="s">
        <v>28</v>
      </c>
      <c r="B461" t="s">
        <v>315</v>
      </c>
      <c r="C461" t="s">
        <v>35</v>
      </c>
      <c r="D461" t="s">
        <v>12</v>
      </c>
      <c r="E461" t="s">
        <v>13</v>
      </c>
      <c r="F461" t="s">
        <v>27</v>
      </c>
      <c r="G461" t="s">
        <v>117</v>
      </c>
      <c r="H461" t="s">
        <v>16</v>
      </c>
      <c r="I461" s="9">
        <v>53890</v>
      </c>
    </row>
    <row r="462" spans="1:9" x14ac:dyDescent="0.3">
      <c r="A462" t="s">
        <v>9</v>
      </c>
      <c r="B462" t="s">
        <v>17</v>
      </c>
      <c r="C462" t="s">
        <v>11</v>
      </c>
      <c r="D462" t="s">
        <v>12</v>
      </c>
      <c r="E462" t="s">
        <v>13</v>
      </c>
      <c r="F462" t="s">
        <v>14</v>
      </c>
      <c r="G462" t="s">
        <v>15</v>
      </c>
      <c r="H462" t="s">
        <v>16</v>
      </c>
      <c r="I462" s="9">
        <v>37990</v>
      </c>
    </row>
    <row r="463" spans="1:9" x14ac:dyDescent="0.3">
      <c r="A463" t="s">
        <v>9</v>
      </c>
      <c r="B463" t="s">
        <v>316</v>
      </c>
      <c r="C463" t="s">
        <v>26</v>
      </c>
      <c r="D463" t="s">
        <v>12</v>
      </c>
      <c r="E463" t="s">
        <v>13</v>
      </c>
      <c r="F463" t="s">
        <v>27</v>
      </c>
      <c r="G463" t="s">
        <v>40</v>
      </c>
      <c r="H463" t="s">
        <v>82</v>
      </c>
      <c r="I463" s="9">
        <v>85999</v>
      </c>
    </row>
    <row r="464" spans="1:9" x14ac:dyDescent="0.3">
      <c r="A464" t="s">
        <v>9</v>
      </c>
      <c r="B464" t="s">
        <v>32</v>
      </c>
      <c r="C464" t="s">
        <v>30</v>
      </c>
      <c r="D464" t="s">
        <v>12</v>
      </c>
      <c r="E464" t="s">
        <v>13</v>
      </c>
      <c r="F464" t="s">
        <v>14</v>
      </c>
      <c r="G464" t="s">
        <v>15</v>
      </c>
      <c r="H464" t="s">
        <v>16</v>
      </c>
      <c r="I464" s="9">
        <v>46990</v>
      </c>
    </row>
    <row r="465" spans="1:9" x14ac:dyDescent="0.3">
      <c r="A465" t="s">
        <v>9</v>
      </c>
      <c r="B465" t="s">
        <v>36</v>
      </c>
      <c r="C465" t="s">
        <v>30</v>
      </c>
      <c r="D465" t="s">
        <v>12</v>
      </c>
      <c r="E465" t="s">
        <v>13</v>
      </c>
      <c r="F465" t="s">
        <v>27</v>
      </c>
      <c r="G465" t="s">
        <v>37</v>
      </c>
      <c r="H465" t="s">
        <v>16</v>
      </c>
      <c r="I465" s="9">
        <v>53990</v>
      </c>
    </row>
    <row r="466" spans="1:9" x14ac:dyDescent="0.3">
      <c r="A466" t="s">
        <v>24</v>
      </c>
      <c r="B466" t="s">
        <v>166</v>
      </c>
      <c r="C466" t="s">
        <v>30</v>
      </c>
      <c r="D466" t="s">
        <v>12</v>
      </c>
      <c r="E466" t="s">
        <v>13</v>
      </c>
      <c r="F466" t="s">
        <v>14</v>
      </c>
      <c r="G466" t="s">
        <v>15</v>
      </c>
      <c r="H466" t="s">
        <v>16</v>
      </c>
      <c r="I466" s="9">
        <v>47990</v>
      </c>
    </row>
    <row r="467" spans="1:9" x14ac:dyDescent="0.3">
      <c r="A467" t="s">
        <v>294</v>
      </c>
      <c r="B467" t="s">
        <v>317</v>
      </c>
      <c r="C467" t="s">
        <v>30</v>
      </c>
      <c r="D467" t="s">
        <v>12</v>
      </c>
      <c r="E467" t="s">
        <v>13</v>
      </c>
      <c r="F467" t="s">
        <v>14</v>
      </c>
      <c r="G467" t="s">
        <v>37</v>
      </c>
      <c r="H467" t="s">
        <v>16</v>
      </c>
      <c r="I467" s="9">
        <v>57990</v>
      </c>
    </row>
    <row r="468" spans="1:9" x14ac:dyDescent="0.3">
      <c r="A468" t="s">
        <v>9</v>
      </c>
      <c r="B468" t="s">
        <v>17</v>
      </c>
      <c r="C468" t="s">
        <v>11</v>
      </c>
      <c r="D468" t="s">
        <v>12</v>
      </c>
      <c r="E468" t="s">
        <v>13</v>
      </c>
      <c r="F468" t="s">
        <v>14</v>
      </c>
      <c r="G468" t="s">
        <v>15</v>
      </c>
      <c r="H468" t="s">
        <v>16</v>
      </c>
      <c r="I468" s="9">
        <v>37990</v>
      </c>
    </row>
    <row r="469" spans="1:9" x14ac:dyDescent="0.3">
      <c r="A469" t="s">
        <v>9</v>
      </c>
      <c r="B469" t="s">
        <v>318</v>
      </c>
      <c r="C469" t="s">
        <v>30</v>
      </c>
      <c r="D469" t="s">
        <v>12</v>
      </c>
      <c r="E469" t="s">
        <v>13</v>
      </c>
      <c r="F469" t="s">
        <v>27</v>
      </c>
      <c r="G469" t="s">
        <v>40</v>
      </c>
      <c r="H469" t="s">
        <v>82</v>
      </c>
      <c r="I469" s="9">
        <v>78468</v>
      </c>
    </row>
    <row r="470" spans="1:9" x14ac:dyDescent="0.3">
      <c r="A470" t="s">
        <v>75</v>
      </c>
      <c r="B470" t="s">
        <v>319</v>
      </c>
      <c r="C470" t="s">
        <v>11</v>
      </c>
      <c r="D470" t="s">
        <v>12</v>
      </c>
      <c r="E470" t="s">
        <v>22</v>
      </c>
      <c r="F470" t="s">
        <v>14</v>
      </c>
      <c r="G470" t="s">
        <v>40</v>
      </c>
      <c r="H470" t="s">
        <v>16</v>
      </c>
      <c r="I470" s="9">
        <v>37999</v>
      </c>
    </row>
    <row r="471" spans="1:9" x14ac:dyDescent="0.3">
      <c r="A471" t="s">
        <v>9</v>
      </c>
      <c r="B471" t="s">
        <v>320</v>
      </c>
      <c r="C471" t="s">
        <v>30</v>
      </c>
      <c r="D471" t="s">
        <v>12</v>
      </c>
      <c r="E471" t="s">
        <v>13</v>
      </c>
      <c r="F471" t="s">
        <v>27</v>
      </c>
      <c r="G471" t="s">
        <v>15</v>
      </c>
      <c r="H471" t="s">
        <v>82</v>
      </c>
      <c r="I471" s="9">
        <v>99999</v>
      </c>
    </row>
    <row r="472" spans="1:9" x14ac:dyDescent="0.3">
      <c r="A472" t="s">
        <v>9</v>
      </c>
      <c r="B472" t="s">
        <v>321</v>
      </c>
      <c r="C472" t="s">
        <v>26</v>
      </c>
      <c r="D472" t="s">
        <v>12</v>
      </c>
      <c r="E472" t="s">
        <v>39</v>
      </c>
      <c r="F472" t="s">
        <v>27</v>
      </c>
      <c r="G472" t="s">
        <v>322</v>
      </c>
      <c r="H472" t="s">
        <v>82</v>
      </c>
      <c r="I472" s="9">
        <v>138490</v>
      </c>
    </row>
    <row r="473" spans="1:9" x14ac:dyDescent="0.3">
      <c r="A473" t="s">
        <v>9</v>
      </c>
      <c r="B473" t="s">
        <v>32</v>
      </c>
      <c r="C473" t="s">
        <v>30</v>
      </c>
      <c r="D473" t="s">
        <v>12</v>
      </c>
      <c r="E473" t="s">
        <v>13</v>
      </c>
      <c r="F473" t="s">
        <v>14</v>
      </c>
      <c r="G473" t="s">
        <v>15</v>
      </c>
      <c r="H473" t="s">
        <v>16</v>
      </c>
      <c r="I473" s="9">
        <v>46990</v>
      </c>
    </row>
    <row r="474" spans="1:9" x14ac:dyDescent="0.3">
      <c r="A474" t="s">
        <v>9</v>
      </c>
      <c r="B474" t="s">
        <v>36</v>
      </c>
      <c r="C474" t="s">
        <v>30</v>
      </c>
      <c r="D474" t="s">
        <v>12</v>
      </c>
      <c r="E474" t="s">
        <v>13</v>
      </c>
      <c r="F474" t="s">
        <v>27</v>
      </c>
      <c r="G474" t="s">
        <v>37</v>
      </c>
      <c r="H474" t="s">
        <v>16</v>
      </c>
      <c r="I474" s="9">
        <v>53990</v>
      </c>
    </row>
    <row r="475" spans="1:9" x14ac:dyDescent="0.3">
      <c r="A475" t="s">
        <v>24</v>
      </c>
      <c r="B475" t="s">
        <v>323</v>
      </c>
      <c r="C475" t="s">
        <v>11</v>
      </c>
      <c r="D475" t="s">
        <v>12</v>
      </c>
      <c r="E475" t="s">
        <v>13</v>
      </c>
      <c r="F475" t="s">
        <v>14</v>
      </c>
      <c r="G475" t="s">
        <v>37</v>
      </c>
      <c r="H475" t="s">
        <v>82</v>
      </c>
      <c r="I475" s="9">
        <v>44400</v>
      </c>
    </row>
    <row r="476" spans="1:9" x14ac:dyDescent="0.3">
      <c r="A476" t="s">
        <v>9</v>
      </c>
      <c r="B476" t="s">
        <v>38</v>
      </c>
      <c r="C476" t="s">
        <v>30</v>
      </c>
      <c r="D476" t="s">
        <v>12</v>
      </c>
      <c r="E476" t="s">
        <v>39</v>
      </c>
      <c r="F476" t="s">
        <v>27</v>
      </c>
      <c r="G476" t="s">
        <v>40</v>
      </c>
      <c r="H476" t="s">
        <v>16</v>
      </c>
      <c r="I476" s="9">
        <v>66999</v>
      </c>
    </row>
    <row r="477" spans="1:9" x14ac:dyDescent="0.3">
      <c r="A477" t="s">
        <v>9</v>
      </c>
      <c r="B477" t="s">
        <v>48</v>
      </c>
      <c r="C477" t="s">
        <v>30</v>
      </c>
      <c r="D477" t="s">
        <v>12</v>
      </c>
      <c r="E477" t="s">
        <v>13</v>
      </c>
      <c r="F477" t="s">
        <v>14</v>
      </c>
      <c r="G477" t="s">
        <v>15</v>
      </c>
      <c r="H477" t="s">
        <v>16</v>
      </c>
      <c r="I477" s="9">
        <v>49990</v>
      </c>
    </row>
    <row r="478" spans="1:9" x14ac:dyDescent="0.3">
      <c r="A478" t="s">
        <v>28</v>
      </c>
      <c r="B478" t="s">
        <v>324</v>
      </c>
      <c r="C478" t="s">
        <v>50</v>
      </c>
      <c r="D478" t="s">
        <v>12</v>
      </c>
      <c r="E478" t="s">
        <v>13</v>
      </c>
      <c r="F478" t="s">
        <v>27</v>
      </c>
      <c r="G478" t="s">
        <v>15</v>
      </c>
      <c r="H478" t="s">
        <v>16</v>
      </c>
      <c r="I478" s="9">
        <v>67990</v>
      </c>
    </row>
    <row r="479" spans="1:9" x14ac:dyDescent="0.3">
      <c r="A479" t="s">
        <v>24</v>
      </c>
      <c r="B479" t="s">
        <v>325</v>
      </c>
      <c r="C479" t="s">
        <v>30</v>
      </c>
      <c r="D479" t="s">
        <v>12</v>
      </c>
      <c r="E479" t="s">
        <v>13</v>
      </c>
      <c r="F479" t="s">
        <v>14</v>
      </c>
      <c r="G479" t="s">
        <v>40</v>
      </c>
      <c r="H479" t="s">
        <v>82</v>
      </c>
      <c r="I479" s="9">
        <v>46980</v>
      </c>
    </row>
    <row r="480" spans="1:9" x14ac:dyDescent="0.3">
      <c r="A480" t="s">
        <v>52</v>
      </c>
      <c r="B480" t="s">
        <v>159</v>
      </c>
      <c r="C480" t="s">
        <v>11</v>
      </c>
      <c r="D480" t="s">
        <v>12</v>
      </c>
      <c r="E480" t="s">
        <v>13</v>
      </c>
      <c r="F480" t="s">
        <v>14</v>
      </c>
      <c r="G480" t="s">
        <v>37</v>
      </c>
      <c r="H480" t="s">
        <v>16</v>
      </c>
      <c r="I480" s="9">
        <v>36990</v>
      </c>
    </row>
    <row r="481" spans="1:9" x14ac:dyDescent="0.3">
      <c r="A481" t="s">
        <v>9</v>
      </c>
      <c r="B481" t="s">
        <v>79</v>
      </c>
      <c r="C481" t="s">
        <v>132</v>
      </c>
      <c r="D481" t="s">
        <v>12</v>
      </c>
      <c r="E481" t="s">
        <v>22</v>
      </c>
      <c r="F481" t="s">
        <v>14</v>
      </c>
      <c r="G481" t="s">
        <v>37</v>
      </c>
      <c r="H481" t="s">
        <v>82</v>
      </c>
      <c r="I481" s="9">
        <v>24399</v>
      </c>
    </row>
    <row r="482" spans="1:9" x14ac:dyDescent="0.3">
      <c r="A482" t="s">
        <v>28</v>
      </c>
      <c r="B482" t="s">
        <v>49</v>
      </c>
      <c r="C482" t="s">
        <v>50</v>
      </c>
      <c r="D482" t="s">
        <v>12</v>
      </c>
      <c r="E482" t="s">
        <v>13</v>
      </c>
      <c r="F482" t="s">
        <v>27</v>
      </c>
      <c r="G482" t="s">
        <v>15</v>
      </c>
      <c r="H482" t="s">
        <v>16</v>
      </c>
      <c r="I482" s="9">
        <v>77990</v>
      </c>
    </row>
    <row r="483" spans="1:9" x14ac:dyDescent="0.3">
      <c r="A483" t="s">
        <v>9</v>
      </c>
      <c r="B483" t="s">
        <v>55</v>
      </c>
      <c r="C483" t="s">
        <v>35</v>
      </c>
      <c r="D483" t="s">
        <v>12</v>
      </c>
      <c r="E483" t="s">
        <v>13</v>
      </c>
      <c r="F483" t="s">
        <v>27</v>
      </c>
      <c r="G483" t="s">
        <v>40</v>
      </c>
      <c r="H483" t="s">
        <v>16</v>
      </c>
      <c r="I483" s="9">
        <v>54990</v>
      </c>
    </row>
    <row r="484" spans="1:9" x14ac:dyDescent="0.3">
      <c r="A484" t="s">
        <v>67</v>
      </c>
      <c r="B484" t="s">
        <v>326</v>
      </c>
      <c r="C484" t="s">
        <v>26</v>
      </c>
      <c r="D484" t="s">
        <v>12</v>
      </c>
      <c r="E484" t="s">
        <v>39</v>
      </c>
      <c r="F484" t="s">
        <v>231</v>
      </c>
      <c r="G484" t="s">
        <v>99</v>
      </c>
      <c r="H484" t="s">
        <v>82</v>
      </c>
      <c r="I484" s="9">
        <v>159990</v>
      </c>
    </row>
    <row r="485" spans="1:9" x14ac:dyDescent="0.3">
      <c r="A485" t="s">
        <v>28</v>
      </c>
      <c r="B485" t="s">
        <v>327</v>
      </c>
      <c r="C485" t="s">
        <v>11</v>
      </c>
      <c r="D485" t="s">
        <v>12</v>
      </c>
      <c r="E485" t="s">
        <v>44</v>
      </c>
      <c r="F485" t="s">
        <v>14</v>
      </c>
      <c r="G485" t="s">
        <v>69</v>
      </c>
      <c r="H485" t="s">
        <v>16</v>
      </c>
      <c r="I485" s="9">
        <v>32500</v>
      </c>
    </row>
    <row r="486" spans="1:9" x14ac:dyDescent="0.3">
      <c r="A486" t="s">
        <v>9</v>
      </c>
      <c r="B486" t="s">
        <v>56</v>
      </c>
      <c r="C486" t="s">
        <v>30</v>
      </c>
      <c r="D486" t="s">
        <v>12</v>
      </c>
      <c r="E486" t="s">
        <v>13</v>
      </c>
      <c r="F486" t="s">
        <v>27</v>
      </c>
      <c r="G486" t="s">
        <v>15</v>
      </c>
      <c r="H486" t="s">
        <v>16</v>
      </c>
      <c r="I486" s="9">
        <v>66990</v>
      </c>
    </row>
    <row r="487" spans="1:9" x14ac:dyDescent="0.3">
      <c r="A487" t="s">
        <v>9</v>
      </c>
      <c r="B487" t="s">
        <v>74</v>
      </c>
      <c r="C487" t="s">
        <v>30</v>
      </c>
      <c r="D487" t="s">
        <v>12</v>
      </c>
      <c r="E487" t="s">
        <v>13</v>
      </c>
      <c r="F487" t="s">
        <v>14</v>
      </c>
      <c r="G487" t="s">
        <v>37</v>
      </c>
      <c r="H487" t="s">
        <v>16</v>
      </c>
      <c r="I487" s="9">
        <v>53990</v>
      </c>
    </row>
    <row r="488" spans="1:9" x14ac:dyDescent="0.3">
      <c r="A488" t="s">
        <v>75</v>
      </c>
      <c r="B488" t="s">
        <v>152</v>
      </c>
      <c r="C488" t="s">
        <v>30</v>
      </c>
      <c r="D488" t="s">
        <v>12</v>
      </c>
      <c r="E488" t="s">
        <v>13</v>
      </c>
      <c r="F488" t="s">
        <v>14</v>
      </c>
      <c r="G488" t="s">
        <v>37</v>
      </c>
      <c r="H488" t="s">
        <v>16</v>
      </c>
      <c r="I488" s="9">
        <v>29990</v>
      </c>
    </row>
    <row r="489" spans="1:9" x14ac:dyDescent="0.3">
      <c r="A489" t="s">
        <v>52</v>
      </c>
      <c r="B489" t="s">
        <v>328</v>
      </c>
      <c r="C489" t="s">
        <v>50</v>
      </c>
      <c r="D489" t="s">
        <v>12</v>
      </c>
      <c r="E489" t="s">
        <v>13</v>
      </c>
      <c r="F489" t="s">
        <v>27</v>
      </c>
      <c r="G489" t="s">
        <v>15</v>
      </c>
      <c r="H489" t="s">
        <v>16</v>
      </c>
      <c r="I489" s="9">
        <v>77790</v>
      </c>
    </row>
    <row r="490" spans="1:9" x14ac:dyDescent="0.3">
      <c r="A490" t="s">
        <v>9</v>
      </c>
      <c r="B490" t="s">
        <v>329</v>
      </c>
      <c r="C490" t="s">
        <v>50</v>
      </c>
      <c r="D490" t="s">
        <v>12</v>
      </c>
      <c r="E490" t="s">
        <v>13</v>
      </c>
      <c r="F490" t="s">
        <v>14</v>
      </c>
      <c r="G490" t="s">
        <v>169</v>
      </c>
      <c r="H490" t="s">
        <v>82</v>
      </c>
      <c r="I490" s="9">
        <v>61400</v>
      </c>
    </row>
    <row r="491" spans="1:9" x14ac:dyDescent="0.3">
      <c r="A491" t="s">
        <v>75</v>
      </c>
      <c r="B491" t="s">
        <v>330</v>
      </c>
      <c r="C491" t="s">
        <v>26</v>
      </c>
      <c r="D491" t="s">
        <v>12</v>
      </c>
      <c r="E491" t="s">
        <v>13</v>
      </c>
      <c r="F491" t="s">
        <v>27</v>
      </c>
      <c r="G491" t="s">
        <v>69</v>
      </c>
      <c r="H491" t="s">
        <v>16</v>
      </c>
      <c r="I491" s="9">
        <v>54990</v>
      </c>
    </row>
    <row r="492" spans="1:9" x14ac:dyDescent="0.3">
      <c r="A492" t="s">
        <v>9</v>
      </c>
      <c r="B492" t="s">
        <v>10</v>
      </c>
      <c r="C492" t="s">
        <v>11</v>
      </c>
      <c r="D492" t="s">
        <v>12</v>
      </c>
      <c r="E492" t="s">
        <v>13</v>
      </c>
      <c r="F492" t="s">
        <v>14</v>
      </c>
      <c r="G492" t="s">
        <v>15</v>
      </c>
      <c r="H492" t="s">
        <v>16</v>
      </c>
      <c r="I492" s="9">
        <v>38990</v>
      </c>
    </row>
    <row r="493" spans="1:9" x14ac:dyDescent="0.3">
      <c r="A493" t="s">
        <v>9</v>
      </c>
      <c r="B493" t="s">
        <v>17</v>
      </c>
      <c r="C493" t="s">
        <v>11</v>
      </c>
      <c r="D493" t="s">
        <v>12</v>
      </c>
      <c r="E493" t="s">
        <v>13</v>
      </c>
      <c r="F493" t="s">
        <v>14</v>
      </c>
      <c r="G493" t="s">
        <v>15</v>
      </c>
      <c r="H493" t="s">
        <v>16</v>
      </c>
      <c r="I493" s="9">
        <v>37990</v>
      </c>
    </row>
    <row r="494" spans="1:9" x14ac:dyDescent="0.3">
      <c r="A494" t="s">
        <v>9</v>
      </c>
      <c r="B494" t="s">
        <v>331</v>
      </c>
      <c r="C494" t="s">
        <v>11</v>
      </c>
      <c r="D494" t="s">
        <v>332</v>
      </c>
      <c r="E494" t="s">
        <v>13</v>
      </c>
      <c r="F494" t="s">
        <v>14</v>
      </c>
      <c r="G494" t="s">
        <v>40</v>
      </c>
      <c r="H494" t="s">
        <v>82</v>
      </c>
      <c r="I494" s="9">
        <v>34490</v>
      </c>
    </row>
    <row r="495" spans="1:9" x14ac:dyDescent="0.3">
      <c r="A495" t="s">
        <v>28</v>
      </c>
      <c r="B495" t="s">
        <v>333</v>
      </c>
      <c r="C495" t="s">
        <v>50</v>
      </c>
      <c r="D495" t="s">
        <v>12</v>
      </c>
      <c r="E495" t="s">
        <v>13</v>
      </c>
      <c r="F495" t="s">
        <v>27</v>
      </c>
      <c r="G495" t="s">
        <v>15</v>
      </c>
      <c r="H495" t="s">
        <v>16</v>
      </c>
      <c r="I495" s="9">
        <v>63990</v>
      </c>
    </row>
    <row r="496" spans="1:9" x14ac:dyDescent="0.3">
      <c r="A496" t="s">
        <v>9</v>
      </c>
      <c r="B496" t="s">
        <v>32</v>
      </c>
      <c r="C496" t="s">
        <v>30</v>
      </c>
      <c r="D496" t="s">
        <v>12</v>
      </c>
      <c r="E496" t="s">
        <v>13</v>
      </c>
      <c r="F496" t="s">
        <v>14</v>
      </c>
      <c r="G496" t="s">
        <v>15</v>
      </c>
      <c r="H496" t="s">
        <v>16</v>
      </c>
      <c r="I496" s="9">
        <v>46990</v>
      </c>
    </row>
    <row r="497" spans="1:9" x14ac:dyDescent="0.3">
      <c r="A497" t="s">
        <v>9</v>
      </c>
      <c r="B497" t="s">
        <v>36</v>
      </c>
      <c r="C497" t="s">
        <v>30</v>
      </c>
      <c r="D497" t="s">
        <v>12</v>
      </c>
      <c r="E497" t="s">
        <v>13</v>
      </c>
      <c r="F497" t="s">
        <v>27</v>
      </c>
      <c r="G497" t="s">
        <v>37</v>
      </c>
      <c r="H497" t="s">
        <v>16</v>
      </c>
      <c r="I497" s="9">
        <v>53990</v>
      </c>
    </row>
    <row r="498" spans="1:9" x14ac:dyDescent="0.3">
      <c r="A498" t="s">
        <v>334</v>
      </c>
      <c r="B498" t="s">
        <v>335</v>
      </c>
      <c r="C498" t="s">
        <v>30</v>
      </c>
      <c r="D498" t="s">
        <v>12</v>
      </c>
      <c r="E498" t="s">
        <v>22</v>
      </c>
      <c r="F498" t="s">
        <v>14</v>
      </c>
      <c r="G498" t="s">
        <v>336</v>
      </c>
      <c r="H498" t="s">
        <v>82</v>
      </c>
      <c r="I498" s="9">
        <v>113990</v>
      </c>
    </row>
    <row r="499" spans="1:9" x14ac:dyDescent="0.3">
      <c r="A499" t="s">
        <v>9</v>
      </c>
      <c r="B499" t="s">
        <v>337</v>
      </c>
      <c r="C499" t="s">
        <v>30</v>
      </c>
      <c r="D499" t="s">
        <v>12</v>
      </c>
      <c r="E499" t="s">
        <v>13</v>
      </c>
      <c r="F499" t="s">
        <v>27</v>
      </c>
      <c r="G499" t="s">
        <v>37</v>
      </c>
      <c r="H499" t="s">
        <v>16</v>
      </c>
      <c r="I499" s="9">
        <v>68400</v>
      </c>
    </row>
    <row r="500" spans="1:9" x14ac:dyDescent="0.3">
      <c r="A500" t="s">
        <v>9</v>
      </c>
      <c r="B500" t="s">
        <v>338</v>
      </c>
      <c r="C500" t="s">
        <v>30</v>
      </c>
      <c r="D500" t="s">
        <v>12</v>
      </c>
      <c r="E500" t="s">
        <v>13</v>
      </c>
      <c r="F500" t="s">
        <v>14</v>
      </c>
      <c r="G500" t="s">
        <v>15</v>
      </c>
      <c r="H500" t="s">
        <v>16</v>
      </c>
      <c r="I500" s="9">
        <v>60490</v>
      </c>
    </row>
    <row r="501" spans="1:9" x14ac:dyDescent="0.3">
      <c r="A501" t="s">
        <v>9</v>
      </c>
      <c r="B501" t="s">
        <v>38</v>
      </c>
      <c r="C501" t="s">
        <v>30</v>
      </c>
      <c r="D501" t="s">
        <v>12</v>
      </c>
      <c r="E501" t="s">
        <v>39</v>
      </c>
      <c r="F501" t="s">
        <v>27</v>
      </c>
      <c r="G501" t="s">
        <v>40</v>
      </c>
      <c r="H501" t="s">
        <v>16</v>
      </c>
      <c r="I501" s="9">
        <v>66999</v>
      </c>
    </row>
    <row r="502" spans="1:9" x14ac:dyDescent="0.3">
      <c r="A502" t="s">
        <v>9</v>
      </c>
      <c r="B502" t="s">
        <v>48</v>
      </c>
      <c r="C502" t="s">
        <v>30</v>
      </c>
      <c r="D502" t="s">
        <v>12</v>
      </c>
      <c r="E502" t="s">
        <v>13</v>
      </c>
      <c r="F502" t="s">
        <v>14</v>
      </c>
      <c r="G502" t="s">
        <v>15</v>
      </c>
      <c r="H502" t="s">
        <v>16</v>
      </c>
      <c r="I502" s="9">
        <v>49990</v>
      </c>
    </row>
    <row r="503" spans="1:9" x14ac:dyDescent="0.3">
      <c r="A503" t="s">
        <v>24</v>
      </c>
      <c r="B503" t="s">
        <v>339</v>
      </c>
      <c r="C503" t="s">
        <v>30</v>
      </c>
      <c r="D503" t="s">
        <v>12</v>
      </c>
      <c r="E503" t="s">
        <v>13</v>
      </c>
      <c r="F503" t="s">
        <v>27</v>
      </c>
      <c r="G503" t="s">
        <v>117</v>
      </c>
      <c r="H503" t="s">
        <v>16</v>
      </c>
      <c r="I503" s="9">
        <v>69990</v>
      </c>
    </row>
    <row r="504" spans="1:9" x14ac:dyDescent="0.3">
      <c r="A504" t="s">
        <v>41</v>
      </c>
      <c r="B504" t="s">
        <v>230</v>
      </c>
      <c r="C504" t="s">
        <v>50</v>
      </c>
      <c r="D504" t="s">
        <v>12</v>
      </c>
      <c r="E504" t="s">
        <v>13</v>
      </c>
      <c r="F504" t="s">
        <v>27</v>
      </c>
      <c r="G504" t="s">
        <v>15</v>
      </c>
      <c r="H504" t="s">
        <v>16</v>
      </c>
      <c r="I504" s="9">
        <v>93831</v>
      </c>
    </row>
    <row r="505" spans="1:9" x14ac:dyDescent="0.3">
      <c r="A505" t="s">
        <v>28</v>
      </c>
      <c r="B505" t="s">
        <v>49</v>
      </c>
      <c r="C505" t="s">
        <v>50</v>
      </c>
      <c r="D505" t="s">
        <v>12</v>
      </c>
      <c r="E505" t="s">
        <v>13</v>
      </c>
      <c r="F505" t="s">
        <v>27</v>
      </c>
      <c r="G505" t="s">
        <v>15</v>
      </c>
      <c r="H505" t="s">
        <v>16</v>
      </c>
      <c r="I505" s="9">
        <v>77990</v>
      </c>
    </row>
    <row r="506" spans="1:9" x14ac:dyDescent="0.3">
      <c r="A506" t="s">
        <v>9</v>
      </c>
      <c r="B506" t="s">
        <v>55</v>
      </c>
      <c r="C506" t="s">
        <v>35</v>
      </c>
      <c r="D506" t="s">
        <v>12</v>
      </c>
      <c r="E506" t="s">
        <v>13</v>
      </c>
      <c r="F506" t="s">
        <v>27</v>
      </c>
      <c r="G506" t="s">
        <v>40</v>
      </c>
      <c r="H506" t="s">
        <v>16</v>
      </c>
      <c r="I506" s="9">
        <v>54990</v>
      </c>
    </row>
    <row r="507" spans="1:9" x14ac:dyDescent="0.3">
      <c r="A507" t="s">
        <v>67</v>
      </c>
      <c r="B507" t="s">
        <v>326</v>
      </c>
      <c r="C507" t="s">
        <v>26</v>
      </c>
      <c r="D507" t="s">
        <v>12</v>
      </c>
      <c r="E507" t="s">
        <v>39</v>
      </c>
      <c r="F507" t="s">
        <v>231</v>
      </c>
      <c r="G507" t="s">
        <v>99</v>
      </c>
      <c r="H507" t="s">
        <v>82</v>
      </c>
      <c r="I507" s="9">
        <v>159990</v>
      </c>
    </row>
    <row r="508" spans="1:9" x14ac:dyDescent="0.3">
      <c r="A508" t="s">
        <v>41</v>
      </c>
      <c r="B508" t="s">
        <v>340</v>
      </c>
      <c r="C508" t="s">
        <v>341</v>
      </c>
      <c r="D508" t="s">
        <v>12</v>
      </c>
      <c r="E508" t="s">
        <v>22</v>
      </c>
      <c r="F508" t="s">
        <v>14</v>
      </c>
      <c r="G508" t="s">
        <v>15</v>
      </c>
      <c r="H508" t="s">
        <v>16</v>
      </c>
      <c r="I508" s="9">
        <v>32990</v>
      </c>
    </row>
    <row r="509" spans="1:9" x14ac:dyDescent="0.3">
      <c r="A509" t="s">
        <v>9</v>
      </c>
      <c r="B509" t="s">
        <v>235</v>
      </c>
      <c r="C509" t="s">
        <v>11</v>
      </c>
      <c r="D509" t="s">
        <v>12</v>
      </c>
      <c r="E509" t="s">
        <v>13</v>
      </c>
      <c r="F509" t="s">
        <v>14</v>
      </c>
      <c r="G509" t="s">
        <v>37</v>
      </c>
      <c r="H509" t="s">
        <v>82</v>
      </c>
      <c r="I509" s="9">
        <v>38500</v>
      </c>
    </row>
    <row r="510" spans="1:9" x14ac:dyDescent="0.3">
      <c r="A510" t="s">
        <v>75</v>
      </c>
      <c r="B510" t="s">
        <v>152</v>
      </c>
      <c r="C510" t="s">
        <v>30</v>
      </c>
      <c r="D510" t="s">
        <v>12</v>
      </c>
      <c r="E510" t="s">
        <v>13</v>
      </c>
      <c r="F510" t="s">
        <v>14</v>
      </c>
      <c r="G510" t="s">
        <v>37</v>
      </c>
      <c r="H510" t="s">
        <v>16</v>
      </c>
      <c r="I510" s="9">
        <v>29990</v>
      </c>
    </row>
    <row r="511" spans="1:9" x14ac:dyDescent="0.3">
      <c r="A511" t="s">
        <v>9</v>
      </c>
      <c r="B511" t="s">
        <v>56</v>
      </c>
      <c r="C511" t="s">
        <v>30</v>
      </c>
      <c r="D511" t="s">
        <v>12</v>
      </c>
      <c r="E511" t="s">
        <v>13</v>
      </c>
      <c r="F511" t="s">
        <v>27</v>
      </c>
      <c r="G511" t="s">
        <v>15</v>
      </c>
      <c r="H511" t="s">
        <v>16</v>
      </c>
      <c r="I511" s="9">
        <v>66990</v>
      </c>
    </row>
    <row r="512" spans="1:9" x14ac:dyDescent="0.3">
      <c r="A512" t="s">
        <v>9</v>
      </c>
      <c r="B512" t="s">
        <v>74</v>
      </c>
      <c r="C512" t="s">
        <v>30</v>
      </c>
      <c r="D512" t="s">
        <v>12</v>
      </c>
      <c r="E512" t="s">
        <v>13</v>
      </c>
      <c r="F512" t="s">
        <v>14</v>
      </c>
      <c r="G512" t="s">
        <v>37</v>
      </c>
      <c r="H512" t="s">
        <v>16</v>
      </c>
      <c r="I512" s="9">
        <v>53990</v>
      </c>
    </row>
    <row r="513" spans="1:9" x14ac:dyDescent="0.3">
      <c r="A513" t="s">
        <v>9</v>
      </c>
      <c r="B513" t="s">
        <v>342</v>
      </c>
      <c r="C513" t="s">
        <v>30</v>
      </c>
      <c r="D513" t="s">
        <v>12</v>
      </c>
      <c r="E513" t="s">
        <v>13</v>
      </c>
      <c r="F513" t="s">
        <v>14</v>
      </c>
      <c r="G513" t="s">
        <v>37</v>
      </c>
      <c r="H513" t="s">
        <v>16</v>
      </c>
      <c r="I513" s="9">
        <v>57990</v>
      </c>
    </row>
    <row r="514" spans="1:9" x14ac:dyDescent="0.3">
      <c r="A514" t="s">
        <v>41</v>
      </c>
      <c r="B514" t="s">
        <v>343</v>
      </c>
      <c r="C514" t="s">
        <v>30</v>
      </c>
      <c r="D514" t="s">
        <v>185</v>
      </c>
      <c r="E514" t="s">
        <v>22</v>
      </c>
      <c r="F514" t="s">
        <v>14</v>
      </c>
      <c r="G514" t="s">
        <v>23</v>
      </c>
      <c r="H514" t="s">
        <v>82</v>
      </c>
      <c r="I514" s="9">
        <v>70290</v>
      </c>
    </row>
    <row r="515" spans="1:9" x14ac:dyDescent="0.3">
      <c r="A515" t="s">
        <v>9</v>
      </c>
      <c r="B515" t="s">
        <v>10</v>
      </c>
      <c r="C515" t="s">
        <v>11</v>
      </c>
      <c r="D515" t="s">
        <v>12</v>
      </c>
      <c r="E515" t="s">
        <v>13</v>
      </c>
      <c r="F515" t="s">
        <v>14</v>
      </c>
      <c r="G515" t="s">
        <v>15</v>
      </c>
      <c r="H515" t="s">
        <v>16</v>
      </c>
      <c r="I515" s="9">
        <v>38990</v>
      </c>
    </row>
    <row r="516" spans="1:9" x14ac:dyDescent="0.3">
      <c r="A516" t="s">
        <v>9</v>
      </c>
      <c r="B516" t="s">
        <v>17</v>
      </c>
      <c r="C516" t="s">
        <v>11</v>
      </c>
      <c r="D516" t="s">
        <v>12</v>
      </c>
      <c r="E516" t="s">
        <v>13</v>
      </c>
      <c r="F516" t="s">
        <v>14</v>
      </c>
      <c r="G516" t="s">
        <v>15</v>
      </c>
      <c r="H516" t="s">
        <v>16</v>
      </c>
      <c r="I516" s="9">
        <v>37990</v>
      </c>
    </row>
    <row r="517" spans="1:9" x14ac:dyDescent="0.3">
      <c r="A517" t="s">
        <v>28</v>
      </c>
      <c r="B517" t="s">
        <v>344</v>
      </c>
      <c r="C517" t="s">
        <v>35</v>
      </c>
      <c r="D517" t="s">
        <v>12</v>
      </c>
      <c r="E517" t="s">
        <v>13</v>
      </c>
      <c r="F517" t="s">
        <v>27</v>
      </c>
      <c r="G517" t="s">
        <v>15</v>
      </c>
      <c r="H517" t="s">
        <v>16</v>
      </c>
      <c r="I517" s="9">
        <v>58990</v>
      </c>
    </row>
    <row r="518" spans="1:9" x14ac:dyDescent="0.3">
      <c r="A518" t="s">
        <v>58</v>
      </c>
      <c r="B518" t="s">
        <v>345</v>
      </c>
      <c r="C518" t="s">
        <v>26</v>
      </c>
      <c r="D518" t="s">
        <v>12</v>
      </c>
      <c r="E518" t="s">
        <v>39</v>
      </c>
      <c r="F518" t="s">
        <v>27</v>
      </c>
      <c r="G518" t="s">
        <v>103</v>
      </c>
      <c r="H518" t="s">
        <v>82</v>
      </c>
      <c r="I518" s="9">
        <v>133990</v>
      </c>
    </row>
    <row r="519" spans="1:9" x14ac:dyDescent="0.3">
      <c r="A519" t="s">
        <v>28</v>
      </c>
      <c r="B519" t="s">
        <v>346</v>
      </c>
      <c r="C519" t="s">
        <v>347</v>
      </c>
      <c r="D519" t="s">
        <v>12</v>
      </c>
      <c r="E519" t="s">
        <v>13</v>
      </c>
      <c r="F519" t="s">
        <v>27</v>
      </c>
      <c r="G519" t="s">
        <v>37</v>
      </c>
      <c r="H519" t="s">
        <v>82</v>
      </c>
      <c r="I519" s="9">
        <v>60943</v>
      </c>
    </row>
    <row r="520" spans="1:9" x14ac:dyDescent="0.3">
      <c r="A520" t="s">
        <v>28</v>
      </c>
      <c r="B520" t="s">
        <v>348</v>
      </c>
      <c r="C520" t="s">
        <v>46</v>
      </c>
      <c r="D520" t="s">
        <v>128</v>
      </c>
      <c r="E520" t="s">
        <v>147</v>
      </c>
      <c r="F520" t="s">
        <v>47</v>
      </c>
      <c r="G520" t="s">
        <v>69</v>
      </c>
      <c r="H520" t="s">
        <v>82</v>
      </c>
      <c r="I520" s="9">
        <v>25751</v>
      </c>
    </row>
    <row r="521" spans="1:9" x14ac:dyDescent="0.3">
      <c r="A521" t="s">
        <v>9</v>
      </c>
      <c r="B521" t="s">
        <v>32</v>
      </c>
      <c r="C521" t="s">
        <v>30</v>
      </c>
      <c r="D521" t="s">
        <v>12</v>
      </c>
      <c r="E521" t="s">
        <v>13</v>
      </c>
      <c r="F521" t="s">
        <v>14</v>
      </c>
      <c r="G521" t="s">
        <v>15</v>
      </c>
      <c r="H521" t="s">
        <v>16</v>
      </c>
      <c r="I521" s="9">
        <v>46990</v>
      </c>
    </row>
    <row r="522" spans="1:9" x14ac:dyDescent="0.3">
      <c r="A522" t="s">
        <v>9</v>
      </c>
      <c r="B522" t="s">
        <v>36</v>
      </c>
      <c r="C522" t="s">
        <v>30</v>
      </c>
      <c r="D522" t="s">
        <v>12</v>
      </c>
      <c r="E522" t="s">
        <v>13</v>
      </c>
      <c r="F522" t="s">
        <v>27</v>
      </c>
      <c r="G522" t="s">
        <v>37</v>
      </c>
      <c r="H522" t="s">
        <v>16</v>
      </c>
      <c r="I522" s="9">
        <v>53990</v>
      </c>
    </row>
    <row r="523" spans="1:9" x14ac:dyDescent="0.3">
      <c r="A523" t="s">
        <v>52</v>
      </c>
      <c r="B523" t="s">
        <v>349</v>
      </c>
      <c r="C523" t="s">
        <v>30</v>
      </c>
      <c r="D523" t="s">
        <v>12</v>
      </c>
      <c r="E523" t="s">
        <v>13</v>
      </c>
      <c r="F523" t="s">
        <v>14</v>
      </c>
      <c r="G523" t="s">
        <v>37</v>
      </c>
      <c r="H523" t="s">
        <v>16</v>
      </c>
      <c r="I523" s="9">
        <v>54990</v>
      </c>
    </row>
    <row r="524" spans="1:9" x14ac:dyDescent="0.3">
      <c r="A524" t="s">
        <v>9</v>
      </c>
      <c r="B524" t="s">
        <v>350</v>
      </c>
      <c r="C524" t="s">
        <v>11</v>
      </c>
      <c r="D524" t="s">
        <v>12</v>
      </c>
      <c r="E524" t="s">
        <v>13</v>
      </c>
      <c r="F524" t="s">
        <v>14</v>
      </c>
      <c r="G524" t="s">
        <v>37</v>
      </c>
      <c r="H524" t="s">
        <v>16</v>
      </c>
      <c r="I524" s="9">
        <v>45899</v>
      </c>
    </row>
    <row r="525" spans="1:9" x14ac:dyDescent="0.3">
      <c r="A525" t="s">
        <v>9</v>
      </c>
      <c r="B525" t="s">
        <v>32</v>
      </c>
      <c r="C525" t="s">
        <v>30</v>
      </c>
      <c r="D525" t="s">
        <v>12</v>
      </c>
      <c r="E525" t="s">
        <v>13</v>
      </c>
      <c r="F525" t="s">
        <v>14</v>
      </c>
      <c r="G525" t="s">
        <v>15</v>
      </c>
      <c r="H525" t="s">
        <v>16</v>
      </c>
      <c r="I525" s="9">
        <v>46990</v>
      </c>
    </row>
    <row r="526" spans="1:9" x14ac:dyDescent="0.3">
      <c r="A526" t="s">
        <v>52</v>
      </c>
      <c r="B526" t="s">
        <v>275</v>
      </c>
      <c r="C526" t="s">
        <v>35</v>
      </c>
      <c r="D526" t="s">
        <v>12</v>
      </c>
      <c r="E526" t="s">
        <v>13</v>
      </c>
      <c r="F526" t="s">
        <v>14</v>
      </c>
      <c r="G526" t="s">
        <v>69</v>
      </c>
      <c r="H526" t="s">
        <v>16</v>
      </c>
      <c r="I526" s="9">
        <v>47990</v>
      </c>
    </row>
    <row r="527" spans="1:9" x14ac:dyDescent="0.3">
      <c r="A527" t="s">
        <v>52</v>
      </c>
      <c r="B527" t="s">
        <v>351</v>
      </c>
      <c r="C527" t="s">
        <v>30</v>
      </c>
      <c r="D527" t="s">
        <v>12</v>
      </c>
      <c r="E527" t="s">
        <v>13</v>
      </c>
      <c r="F527" t="s">
        <v>14</v>
      </c>
      <c r="G527" t="s">
        <v>37</v>
      </c>
      <c r="H527" t="s">
        <v>16</v>
      </c>
      <c r="I527" s="9">
        <v>69990</v>
      </c>
    </row>
    <row r="528" spans="1:9" x14ac:dyDescent="0.3">
      <c r="A528" t="s">
        <v>9</v>
      </c>
      <c r="B528" t="s">
        <v>10</v>
      </c>
      <c r="C528" t="s">
        <v>11</v>
      </c>
      <c r="D528" t="s">
        <v>12</v>
      </c>
      <c r="E528" t="s">
        <v>13</v>
      </c>
      <c r="F528" t="s">
        <v>14</v>
      </c>
      <c r="G528" t="s">
        <v>15</v>
      </c>
      <c r="H528" t="s">
        <v>16</v>
      </c>
      <c r="I528" s="9">
        <v>38990</v>
      </c>
    </row>
    <row r="529" spans="1:9" x14ac:dyDescent="0.3">
      <c r="A529" t="s">
        <v>9</v>
      </c>
      <c r="B529" t="s">
        <v>36</v>
      </c>
      <c r="C529" t="s">
        <v>30</v>
      </c>
      <c r="D529" t="s">
        <v>12</v>
      </c>
      <c r="E529" t="s">
        <v>13</v>
      </c>
      <c r="F529" t="s">
        <v>27</v>
      </c>
      <c r="G529" t="s">
        <v>37</v>
      </c>
      <c r="H529" t="s">
        <v>16</v>
      </c>
      <c r="I529" s="9">
        <v>53990</v>
      </c>
    </row>
    <row r="530" spans="1:9" x14ac:dyDescent="0.3">
      <c r="A530" t="s">
        <v>9</v>
      </c>
      <c r="B530" t="s">
        <v>352</v>
      </c>
      <c r="C530" t="s">
        <v>96</v>
      </c>
      <c r="D530" t="s">
        <v>12</v>
      </c>
      <c r="E530" t="s">
        <v>13</v>
      </c>
      <c r="F530" t="s">
        <v>14</v>
      </c>
      <c r="G530" t="s">
        <v>15</v>
      </c>
      <c r="H530" t="s">
        <v>16</v>
      </c>
      <c r="I530" s="9">
        <v>36990</v>
      </c>
    </row>
    <row r="531" spans="1:9" x14ac:dyDescent="0.3">
      <c r="A531" t="s">
        <v>28</v>
      </c>
      <c r="B531" t="s">
        <v>353</v>
      </c>
      <c r="C531" t="s">
        <v>35</v>
      </c>
      <c r="D531" t="s">
        <v>12</v>
      </c>
      <c r="E531" t="s">
        <v>13</v>
      </c>
      <c r="F531" t="s">
        <v>27</v>
      </c>
      <c r="G531" t="s">
        <v>69</v>
      </c>
      <c r="H531" t="s">
        <v>16</v>
      </c>
      <c r="I531" s="9">
        <v>69990</v>
      </c>
    </row>
    <row r="532" spans="1:9" x14ac:dyDescent="0.3">
      <c r="A532" t="s">
        <v>24</v>
      </c>
      <c r="B532" t="s">
        <v>354</v>
      </c>
      <c r="C532" t="s">
        <v>132</v>
      </c>
      <c r="D532" t="s">
        <v>81</v>
      </c>
      <c r="E532" t="s">
        <v>31</v>
      </c>
      <c r="F532" t="s">
        <v>47</v>
      </c>
      <c r="G532" t="s">
        <v>69</v>
      </c>
      <c r="H532" t="s">
        <v>16</v>
      </c>
      <c r="I532" s="9">
        <v>20990</v>
      </c>
    </row>
    <row r="533" spans="1:9" x14ac:dyDescent="0.3">
      <c r="A533" t="s">
        <v>9</v>
      </c>
      <c r="B533" t="s">
        <v>355</v>
      </c>
      <c r="C533" t="s">
        <v>54</v>
      </c>
      <c r="D533" t="s">
        <v>12</v>
      </c>
      <c r="E533" t="s">
        <v>13</v>
      </c>
      <c r="F533" t="s">
        <v>14</v>
      </c>
      <c r="G533" t="s">
        <v>69</v>
      </c>
      <c r="H533" t="s">
        <v>82</v>
      </c>
      <c r="I533" s="9">
        <v>41000</v>
      </c>
    </row>
    <row r="534" spans="1:9" x14ac:dyDescent="0.3">
      <c r="A534" t="s">
        <v>9</v>
      </c>
      <c r="B534" t="s">
        <v>48</v>
      </c>
      <c r="C534" t="s">
        <v>30</v>
      </c>
      <c r="D534" t="s">
        <v>12</v>
      </c>
      <c r="E534" t="s">
        <v>13</v>
      </c>
      <c r="F534" t="s">
        <v>14</v>
      </c>
      <c r="G534" t="s">
        <v>15</v>
      </c>
      <c r="H534" t="s">
        <v>16</v>
      </c>
      <c r="I534" s="9">
        <v>49990</v>
      </c>
    </row>
    <row r="535" spans="1:9" x14ac:dyDescent="0.3">
      <c r="A535" t="s">
        <v>28</v>
      </c>
      <c r="B535" t="s">
        <v>356</v>
      </c>
      <c r="C535" t="s">
        <v>30</v>
      </c>
      <c r="D535" t="s">
        <v>12</v>
      </c>
      <c r="E535" t="s">
        <v>39</v>
      </c>
      <c r="F535" t="s">
        <v>14</v>
      </c>
      <c r="G535" t="s">
        <v>37</v>
      </c>
      <c r="H535" t="s">
        <v>82</v>
      </c>
      <c r="I535" s="9">
        <v>55990</v>
      </c>
    </row>
    <row r="536" spans="1:9" x14ac:dyDescent="0.3">
      <c r="A536" t="s">
        <v>28</v>
      </c>
      <c r="B536" t="s">
        <v>357</v>
      </c>
      <c r="C536" t="s">
        <v>26</v>
      </c>
      <c r="D536" t="s">
        <v>12</v>
      </c>
      <c r="E536" t="s">
        <v>13</v>
      </c>
      <c r="F536" t="s">
        <v>27</v>
      </c>
      <c r="G536" t="s">
        <v>37</v>
      </c>
      <c r="H536" t="s">
        <v>16</v>
      </c>
      <c r="I536" s="9">
        <v>59990</v>
      </c>
    </row>
    <row r="537" spans="1:9" x14ac:dyDescent="0.3">
      <c r="A537" t="s">
        <v>28</v>
      </c>
      <c r="B537" t="s">
        <v>49</v>
      </c>
      <c r="C537" t="s">
        <v>50</v>
      </c>
      <c r="D537" t="s">
        <v>12</v>
      </c>
      <c r="E537" t="s">
        <v>13</v>
      </c>
      <c r="F537" t="s">
        <v>27</v>
      </c>
      <c r="G537" t="s">
        <v>15</v>
      </c>
      <c r="H537" t="s">
        <v>16</v>
      </c>
      <c r="I537" s="9">
        <v>77990</v>
      </c>
    </row>
    <row r="538" spans="1:9" x14ac:dyDescent="0.3">
      <c r="A538" t="s">
        <v>9</v>
      </c>
      <c r="B538" t="s">
        <v>55</v>
      </c>
      <c r="C538" t="s">
        <v>35</v>
      </c>
      <c r="D538" t="s">
        <v>12</v>
      </c>
      <c r="E538" t="s">
        <v>13</v>
      </c>
      <c r="F538" t="s">
        <v>27</v>
      </c>
      <c r="G538" t="s">
        <v>40</v>
      </c>
      <c r="H538" t="s">
        <v>16</v>
      </c>
      <c r="I538" s="9">
        <v>54990</v>
      </c>
    </row>
    <row r="539" spans="1:9" x14ac:dyDescent="0.3">
      <c r="A539" t="s">
        <v>41</v>
      </c>
      <c r="B539" t="s">
        <v>358</v>
      </c>
      <c r="C539" t="s">
        <v>30</v>
      </c>
      <c r="D539" t="s">
        <v>359</v>
      </c>
      <c r="E539" t="s">
        <v>13</v>
      </c>
      <c r="F539" t="s">
        <v>14</v>
      </c>
      <c r="G539" t="s">
        <v>40</v>
      </c>
      <c r="H539" t="s">
        <v>82</v>
      </c>
      <c r="I539" s="9">
        <v>44490</v>
      </c>
    </row>
    <row r="540" spans="1:9" x14ac:dyDescent="0.3">
      <c r="A540" t="s">
        <v>75</v>
      </c>
      <c r="B540" t="s">
        <v>118</v>
      </c>
      <c r="C540" t="s">
        <v>119</v>
      </c>
      <c r="D540" t="s">
        <v>12</v>
      </c>
      <c r="E540" t="s">
        <v>85</v>
      </c>
      <c r="F540" t="s">
        <v>47</v>
      </c>
      <c r="G540" t="s">
        <v>15</v>
      </c>
      <c r="H540" t="s">
        <v>16</v>
      </c>
      <c r="I540" s="9">
        <v>20990</v>
      </c>
    </row>
    <row r="541" spans="1:9" x14ac:dyDescent="0.3">
      <c r="A541" t="s">
        <v>24</v>
      </c>
      <c r="B541" t="s">
        <v>360</v>
      </c>
      <c r="C541" t="s">
        <v>50</v>
      </c>
      <c r="D541" t="s">
        <v>12</v>
      </c>
      <c r="E541" t="s">
        <v>13</v>
      </c>
      <c r="F541" t="s">
        <v>27</v>
      </c>
      <c r="G541" t="s">
        <v>117</v>
      </c>
      <c r="H541" t="s">
        <v>16</v>
      </c>
      <c r="I541" s="9">
        <v>113990</v>
      </c>
    </row>
    <row r="542" spans="1:9" x14ac:dyDescent="0.3">
      <c r="A542" t="s">
        <v>28</v>
      </c>
      <c r="B542" t="s">
        <v>361</v>
      </c>
      <c r="C542" t="s">
        <v>35</v>
      </c>
      <c r="D542" t="s">
        <v>12</v>
      </c>
      <c r="E542" t="s">
        <v>13</v>
      </c>
      <c r="F542" t="s">
        <v>27</v>
      </c>
      <c r="G542" t="s">
        <v>37</v>
      </c>
      <c r="H542" t="s">
        <v>16</v>
      </c>
      <c r="I542" s="9">
        <v>71000</v>
      </c>
    </row>
    <row r="543" spans="1:9" x14ac:dyDescent="0.3">
      <c r="A543" t="s">
        <v>9</v>
      </c>
      <c r="B543" t="s">
        <v>56</v>
      </c>
      <c r="C543" t="s">
        <v>30</v>
      </c>
      <c r="D543" t="s">
        <v>12</v>
      </c>
      <c r="E543" t="s">
        <v>13</v>
      </c>
      <c r="F543" t="s">
        <v>27</v>
      </c>
      <c r="G543" t="s">
        <v>15</v>
      </c>
      <c r="H543" t="s">
        <v>16</v>
      </c>
      <c r="I543" s="9">
        <v>66990</v>
      </c>
    </row>
    <row r="544" spans="1:9" x14ac:dyDescent="0.3">
      <c r="A544" t="s">
        <v>9</v>
      </c>
      <c r="B544" t="s">
        <v>74</v>
      </c>
      <c r="C544" t="s">
        <v>30</v>
      </c>
      <c r="D544" t="s">
        <v>12</v>
      </c>
      <c r="E544" t="s">
        <v>13</v>
      </c>
      <c r="F544" t="s">
        <v>14</v>
      </c>
      <c r="G544" t="s">
        <v>37</v>
      </c>
      <c r="H544" t="s">
        <v>16</v>
      </c>
      <c r="I544" s="9">
        <v>53990</v>
      </c>
    </row>
    <row r="545" spans="1:9" x14ac:dyDescent="0.3">
      <c r="A545" t="s">
        <v>41</v>
      </c>
      <c r="B545" t="s">
        <v>362</v>
      </c>
      <c r="C545" t="s">
        <v>30</v>
      </c>
      <c r="D545" t="s">
        <v>12</v>
      </c>
      <c r="E545" t="s">
        <v>13</v>
      </c>
      <c r="F545" t="s">
        <v>27</v>
      </c>
      <c r="G545" t="s">
        <v>15</v>
      </c>
      <c r="H545" t="s">
        <v>16</v>
      </c>
      <c r="I545" s="9">
        <v>89649</v>
      </c>
    </row>
    <row r="546" spans="1:9" x14ac:dyDescent="0.3">
      <c r="A546" t="s">
        <v>52</v>
      </c>
      <c r="B546" t="s">
        <v>363</v>
      </c>
      <c r="C546" t="s">
        <v>35</v>
      </c>
      <c r="D546" t="s">
        <v>12</v>
      </c>
      <c r="E546" t="s">
        <v>13</v>
      </c>
      <c r="F546" t="s">
        <v>14</v>
      </c>
      <c r="G546" t="s">
        <v>37</v>
      </c>
      <c r="H546" t="s">
        <v>16</v>
      </c>
      <c r="I546" s="9">
        <v>47750</v>
      </c>
    </row>
    <row r="547" spans="1:9" x14ac:dyDescent="0.3">
      <c r="A547" t="s">
        <v>9</v>
      </c>
      <c r="B547" t="s">
        <v>10</v>
      </c>
      <c r="C547" t="s">
        <v>11</v>
      </c>
      <c r="D547" t="s">
        <v>12</v>
      </c>
      <c r="E547" t="s">
        <v>13</v>
      </c>
      <c r="F547" t="s">
        <v>14</v>
      </c>
      <c r="G547" t="s">
        <v>15</v>
      </c>
      <c r="H547" t="s">
        <v>16</v>
      </c>
      <c r="I547" s="9">
        <v>38990</v>
      </c>
    </row>
    <row r="548" spans="1:9" x14ac:dyDescent="0.3">
      <c r="A548" t="s">
        <v>9</v>
      </c>
      <c r="B548" t="s">
        <v>17</v>
      </c>
      <c r="C548" t="s">
        <v>11</v>
      </c>
      <c r="D548" t="s">
        <v>12</v>
      </c>
      <c r="E548" t="s">
        <v>13</v>
      </c>
      <c r="F548" t="s">
        <v>14</v>
      </c>
      <c r="G548" t="s">
        <v>15</v>
      </c>
      <c r="H548" t="s">
        <v>16</v>
      </c>
      <c r="I548" s="9">
        <v>37990</v>
      </c>
    </row>
    <row r="549" spans="1:9" x14ac:dyDescent="0.3">
      <c r="A549" t="s">
        <v>28</v>
      </c>
      <c r="B549" t="s">
        <v>364</v>
      </c>
      <c r="C549" t="s">
        <v>347</v>
      </c>
      <c r="D549" t="s">
        <v>12</v>
      </c>
      <c r="E549" t="s">
        <v>39</v>
      </c>
      <c r="F549" t="s">
        <v>27</v>
      </c>
      <c r="G549" t="s">
        <v>40</v>
      </c>
      <c r="H549" t="s">
        <v>82</v>
      </c>
      <c r="I549" s="9">
        <v>65391</v>
      </c>
    </row>
    <row r="550" spans="1:9" x14ac:dyDescent="0.3">
      <c r="A550" t="s">
        <v>41</v>
      </c>
      <c r="B550" t="s">
        <v>358</v>
      </c>
      <c r="C550" t="s">
        <v>11</v>
      </c>
      <c r="D550" t="s">
        <v>365</v>
      </c>
      <c r="E550" t="s">
        <v>22</v>
      </c>
      <c r="F550" t="s">
        <v>14</v>
      </c>
      <c r="G550" t="s">
        <v>40</v>
      </c>
      <c r="H550" t="s">
        <v>82</v>
      </c>
      <c r="I550" s="9">
        <v>35990</v>
      </c>
    </row>
    <row r="551" spans="1:9" x14ac:dyDescent="0.3">
      <c r="A551" t="s">
        <v>41</v>
      </c>
      <c r="B551" t="s">
        <v>265</v>
      </c>
      <c r="C551" t="s">
        <v>96</v>
      </c>
      <c r="D551" t="s">
        <v>12</v>
      </c>
      <c r="E551" t="s">
        <v>13</v>
      </c>
      <c r="F551" t="s">
        <v>14</v>
      </c>
      <c r="G551" t="s">
        <v>366</v>
      </c>
      <c r="H551" t="s">
        <v>16</v>
      </c>
      <c r="I551" s="9">
        <v>38198</v>
      </c>
    </row>
    <row r="552" spans="1:9" x14ac:dyDescent="0.3">
      <c r="A552" t="s">
        <v>41</v>
      </c>
      <c r="B552" t="s">
        <v>367</v>
      </c>
      <c r="C552" t="s">
        <v>26</v>
      </c>
      <c r="D552" t="s">
        <v>12</v>
      </c>
      <c r="E552" t="s">
        <v>39</v>
      </c>
      <c r="F552" t="s">
        <v>231</v>
      </c>
      <c r="G552" t="s">
        <v>216</v>
      </c>
      <c r="H552" t="s">
        <v>16</v>
      </c>
      <c r="I552" s="9">
        <v>237890</v>
      </c>
    </row>
    <row r="553" spans="1:9" x14ac:dyDescent="0.3">
      <c r="A553" t="s">
        <v>9</v>
      </c>
      <c r="B553" t="s">
        <v>32</v>
      </c>
      <c r="C553" t="s">
        <v>30</v>
      </c>
      <c r="D553" t="s">
        <v>12</v>
      </c>
      <c r="E553" t="s">
        <v>13</v>
      </c>
      <c r="F553" t="s">
        <v>14</v>
      </c>
      <c r="G553" t="s">
        <v>15</v>
      </c>
      <c r="H553" t="s">
        <v>16</v>
      </c>
      <c r="I553" s="9">
        <v>46990</v>
      </c>
    </row>
    <row r="554" spans="1:9" x14ac:dyDescent="0.3">
      <c r="A554" t="s">
        <v>9</v>
      </c>
      <c r="B554" t="s">
        <v>36</v>
      </c>
      <c r="C554" t="s">
        <v>30</v>
      </c>
      <c r="D554" t="s">
        <v>12</v>
      </c>
      <c r="E554" t="s">
        <v>13</v>
      </c>
      <c r="F554" t="s">
        <v>27</v>
      </c>
      <c r="G554" t="s">
        <v>37</v>
      </c>
      <c r="H554" t="s">
        <v>16</v>
      </c>
      <c r="I554" s="9">
        <v>53990</v>
      </c>
    </row>
    <row r="555" spans="1:9" x14ac:dyDescent="0.3">
      <c r="A555" t="s">
        <v>67</v>
      </c>
      <c r="B555" t="s">
        <v>368</v>
      </c>
      <c r="C555" t="s">
        <v>260</v>
      </c>
      <c r="D555" t="s">
        <v>12</v>
      </c>
      <c r="E555" t="s">
        <v>78</v>
      </c>
      <c r="F555" t="s">
        <v>147</v>
      </c>
      <c r="G555" t="s">
        <v>216</v>
      </c>
      <c r="H555" t="s">
        <v>16</v>
      </c>
      <c r="I555" s="9">
        <v>370890</v>
      </c>
    </row>
    <row r="556" spans="1:9" x14ac:dyDescent="0.3">
      <c r="A556" t="s">
        <v>9</v>
      </c>
      <c r="B556" t="s">
        <v>369</v>
      </c>
      <c r="C556" t="s">
        <v>11</v>
      </c>
      <c r="D556" t="s">
        <v>12</v>
      </c>
      <c r="E556" t="s">
        <v>22</v>
      </c>
      <c r="F556" t="s">
        <v>14</v>
      </c>
      <c r="G556" t="s">
        <v>40</v>
      </c>
      <c r="H556" t="s">
        <v>16</v>
      </c>
      <c r="I556" s="9">
        <v>36690</v>
      </c>
    </row>
    <row r="557" spans="1:9" x14ac:dyDescent="0.3">
      <c r="A557" t="s">
        <v>9</v>
      </c>
      <c r="B557" t="s">
        <v>38</v>
      </c>
      <c r="C557" t="s">
        <v>30</v>
      </c>
      <c r="D557" t="s">
        <v>12</v>
      </c>
      <c r="E557" t="s">
        <v>39</v>
      </c>
      <c r="F557" t="s">
        <v>27</v>
      </c>
      <c r="G557" t="s">
        <v>40</v>
      </c>
      <c r="H557" t="s">
        <v>16</v>
      </c>
      <c r="I557" s="9">
        <v>66999</v>
      </c>
    </row>
    <row r="558" spans="1:9" x14ac:dyDescent="0.3">
      <c r="A558" t="s">
        <v>9</v>
      </c>
      <c r="B558" t="s">
        <v>48</v>
      </c>
      <c r="C558" t="s">
        <v>30</v>
      </c>
      <c r="D558" t="s">
        <v>12</v>
      </c>
      <c r="E558" t="s">
        <v>13</v>
      </c>
      <c r="F558" t="s">
        <v>14</v>
      </c>
      <c r="G558" t="s">
        <v>15</v>
      </c>
      <c r="H558" t="s">
        <v>16</v>
      </c>
      <c r="I558" s="9">
        <v>49990</v>
      </c>
    </row>
    <row r="559" spans="1:9" x14ac:dyDescent="0.3">
      <c r="A559" t="s">
        <v>24</v>
      </c>
      <c r="B559" t="s">
        <v>370</v>
      </c>
      <c r="C559" t="s">
        <v>26</v>
      </c>
      <c r="D559" t="s">
        <v>12</v>
      </c>
      <c r="E559" t="s">
        <v>13</v>
      </c>
      <c r="F559" t="s">
        <v>27</v>
      </c>
      <c r="G559" t="s">
        <v>37</v>
      </c>
      <c r="H559" t="s">
        <v>82</v>
      </c>
      <c r="I559" s="9">
        <v>59390</v>
      </c>
    </row>
    <row r="560" spans="1:9" x14ac:dyDescent="0.3">
      <c r="A560" t="s">
        <v>52</v>
      </c>
      <c r="B560" t="s">
        <v>236</v>
      </c>
      <c r="C560" t="s">
        <v>30</v>
      </c>
      <c r="D560" t="s">
        <v>185</v>
      </c>
      <c r="E560" t="s">
        <v>39</v>
      </c>
      <c r="F560" t="s">
        <v>14</v>
      </c>
      <c r="G560" t="s">
        <v>37</v>
      </c>
      <c r="H560" t="s">
        <v>16</v>
      </c>
      <c r="I560" s="9">
        <v>45991</v>
      </c>
    </row>
    <row r="561" spans="1:9" x14ac:dyDescent="0.3">
      <c r="A561" t="s">
        <v>41</v>
      </c>
      <c r="B561" t="s">
        <v>371</v>
      </c>
      <c r="C561" t="s">
        <v>26</v>
      </c>
      <c r="D561" t="s">
        <v>12</v>
      </c>
      <c r="E561" t="s">
        <v>13</v>
      </c>
      <c r="F561" t="s">
        <v>27</v>
      </c>
      <c r="G561" t="s">
        <v>372</v>
      </c>
      <c r="H561" t="s">
        <v>82</v>
      </c>
      <c r="I561" s="9">
        <v>128990</v>
      </c>
    </row>
    <row r="562" spans="1:9" x14ac:dyDescent="0.3">
      <c r="A562" t="s">
        <v>67</v>
      </c>
      <c r="B562" t="s">
        <v>373</v>
      </c>
      <c r="C562" t="s">
        <v>26</v>
      </c>
      <c r="D562" t="s">
        <v>12</v>
      </c>
      <c r="E562" t="s">
        <v>44</v>
      </c>
      <c r="F562" t="s">
        <v>27</v>
      </c>
      <c r="G562" t="s">
        <v>117</v>
      </c>
      <c r="H562" t="s">
        <v>16</v>
      </c>
      <c r="I562" s="9">
        <v>96867</v>
      </c>
    </row>
    <row r="563" spans="1:9" x14ac:dyDescent="0.3">
      <c r="A563" t="s">
        <v>28</v>
      </c>
      <c r="B563" t="s">
        <v>49</v>
      </c>
      <c r="C563" t="s">
        <v>50</v>
      </c>
      <c r="D563" t="s">
        <v>12</v>
      </c>
      <c r="E563" t="s">
        <v>13</v>
      </c>
      <c r="F563" t="s">
        <v>27</v>
      </c>
      <c r="G563" t="s">
        <v>15</v>
      </c>
      <c r="H563" t="s">
        <v>16</v>
      </c>
      <c r="I563" s="9">
        <v>77990</v>
      </c>
    </row>
    <row r="564" spans="1:9" x14ac:dyDescent="0.3">
      <c r="A564" t="s">
        <v>9</v>
      </c>
      <c r="B564" t="s">
        <v>55</v>
      </c>
      <c r="C564" t="s">
        <v>35</v>
      </c>
      <c r="D564" t="s">
        <v>12</v>
      </c>
      <c r="E564" t="s">
        <v>13</v>
      </c>
      <c r="F564" t="s">
        <v>27</v>
      </c>
      <c r="G564" t="s">
        <v>40</v>
      </c>
      <c r="H564" t="s">
        <v>16</v>
      </c>
      <c r="I564" s="9">
        <v>54990</v>
      </c>
    </row>
    <row r="565" spans="1:9" x14ac:dyDescent="0.3">
      <c r="A565" t="s">
        <v>9</v>
      </c>
      <c r="B565" t="s">
        <v>374</v>
      </c>
      <c r="C565" t="s">
        <v>26</v>
      </c>
      <c r="D565" t="s">
        <v>12</v>
      </c>
      <c r="E565" t="s">
        <v>39</v>
      </c>
      <c r="F565" t="s">
        <v>27</v>
      </c>
      <c r="G565" t="s">
        <v>103</v>
      </c>
      <c r="H565" t="s">
        <v>82</v>
      </c>
      <c r="I565" s="9">
        <v>116390</v>
      </c>
    </row>
    <row r="566" spans="1:9" x14ac:dyDescent="0.3">
      <c r="A566" t="s">
        <v>28</v>
      </c>
      <c r="B566" t="s">
        <v>375</v>
      </c>
      <c r="C566" t="s">
        <v>46</v>
      </c>
      <c r="D566" t="s">
        <v>12</v>
      </c>
      <c r="E566" t="s">
        <v>13</v>
      </c>
      <c r="F566" t="s">
        <v>14</v>
      </c>
      <c r="G566" t="s">
        <v>15</v>
      </c>
      <c r="H566" t="s">
        <v>16</v>
      </c>
      <c r="I566" s="9">
        <v>27990</v>
      </c>
    </row>
    <row r="567" spans="1:9" x14ac:dyDescent="0.3">
      <c r="A567" t="s">
        <v>9</v>
      </c>
      <c r="B567" t="s">
        <v>56</v>
      </c>
      <c r="C567" t="s">
        <v>30</v>
      </c>
      <c r="D567" t="s">
        <v>12</v>
      </c>
      <c r="E567" t="s">
        <v>13</v>
      </c>
      <c r="F567" t="s">
        <v>27</v>
      </c>
      <c r="G567" t="s">
        <v>15</v>
      </c>
      <c r="H567" t="s">
        <v>16</v>
      </c>
      <c r="I567" s="9">
        <v>66990</v>
      </c>
    </row>
    <row r="568" spans="1:9" x14ac:dyDescent="0.3">
      <c r="A568" t="s">
        <v>9</v>
      </c>
      <c r="B568" t="s">
        <v>74</v>
      </c>
      <c r="C568" t="s">
        <v>30</v>
      </c>
      <c r="D568" t="s">
        <v>12</v>
      </c>
      <c r="E568" t="s">
        <v>13</v>
      </c>
      <c r="F568" t="s">
        <v>14</v>
      </c>
      <c r="G568" t="s">
        <v>37</v>
      </c>
      <c r="H568" t="s">
        <v>16</v>
      </c>
      <c r="I568" s="9">
        <v>53990</v>
      </c>
    </row>
    <row r="569" spans="1:9" x14ac:dyDescent="0.3">
      <c r="A569" t="s">
        <v>18</v>
      </c>
      <c r="B569" t="s">
        <v>376</v>
      </c>
      <c r="C569" t="s">
        <v>377</v>
      </c>
      <c r="D569" t="s">
        <v>102</v>
      </c>
      <c r="E569" t="s">
        <v>39</v>
      </c>
      <c r="F569" t="s">
        <v>231</v>
      </c>
      <c r="G569" t="s">
        <v>378</v>
      </c>
      <c r="H569" t="s">
        <v>16</v>
      </c>
      <c r="I569" s="9">
        <v>309490</v>
      </c>
    </row>
    <row r="570" spans="1:9" x14ac:dyDescent="0.3">
      <c r="A570" t="s">
        <v>28</v>
      </c>
      <c r="B570" t="s">
        <v>379</v>
      </c>
      <c r="C570" t="s">
        <v>50</v>
      </c>
      <c r="D570" t="s">
        <v>12</v>
      </c>
      <c r="E570" t="s">
        <v>13</v>
      </c>
      <c r="F570" t="s">
        <v>27</v>
      </c>
      <c r="G570" t="s">
        <v>15</v>
      </c>
      <c r="H570" t="s">
        <v>16</v>
      </c>
      <c r="I570" s="9">
        <v>64990</v>
      </c>
    </row>
    <row r="571" spans="1:9" x14ac:dyDescent="0.3">
      <c r="A571" t="s">
        <v>294</v>
      </c>
      <c r="B571" t="s">
        <v>380</v>
      </c>
      <c r="C571" t="s">
        <v>26</v>
      </c>
      <c r="D571" t="s">
        <v>332</v>
      </c>
      <c r="E571" t="s">
        <v>39</v>
      </c>
      <c r="F571" t="s">
        <v>27</v>
      </c>
      <c r="G571" t="s">
        <v>15</v>
      </c>
      <c r="H571" t="s">
        <v>16</v>
      </c>
      <c r="I571" s="9">
        <v>148990</v>
      </c>
    </row>
    <row r="572" spans="1:9" x14ac:dyDescent="0.3">
      <c r="A572" t="s">
        <v>9</v>
      </c>
      <c r="B572" t="s">
        <v>381</v>
      </c>
      <c r="C572" t="s">
        <v>26</v>
      </c>
      <c r="D572" t="s">
        <v>12</v>
      </c>
      <c r="E572" t="s">
        <v>13</v>
      </c>
      <c r="F572" t="s">
        <v>27</v>
      </c>
      <c r="G572" t="s">
        <v>15</v>
      </c>
      <c r="H572" t="s">
        <v>82</v>
      </c>
      <c r="I572" s="9">
        <v>81990</v>
      </c>
    </row>
    <row r="573" spans="1:9" x14ac:dyDescent="0.3">
      <c r="A573" t="s">
        <v>9</v>
      </c>
      <c r="B573" t="s">
        <v>10</v>
      </c>
      <c r="C573" t="s">
        <v>11</v>
      </c>
      <c r="D573" t="s">
        <v>12</v>
      </c>
      <c r="E573" t="s">
        <v>13</v>
      </c>
      <c r="F573" t="s">
        <v>14</v>
      </c>
      <c r="G573" t="s">
        <v>15</v>
      </c>
      <c r="H573" t="s">
        <v>16</v>
      </c>
      <c r="I573" s="9">
        <v>38990</v>
      </c>
    </row>
    <row r="574" spans="1:9" x14ac:dyDescent="0.3">
      <c r="A574" t="s">
        <v>9</v>
      </c>
      <c r="B574" t="s">
        <v>17</v>
      </c>
      <c r="C574" t="s">
        <v>11</v>
      </c>
      <c r="D574" t="s">
        <v>12</v>
      </c>
      <c r="E574" t="s">
        <v>13</v>
      </c>
      <c r="F574" t="s">
        <v>14</v>
      </c>
      <c r="G574" t="s">
        <v>15</v>
      </c>
      <c r="H574" t="s">
        <v>16</v>
      </c>
      <c r="I574" s="9">
        <v>37990</v>
      </c>
    </row>
    <row r="575" spans="1:9" x14ac:dyDescent="0.3">
      <c r="A575" t="s">
        <v>28</v>
      </c>
      <c r="B575" t="s">
        <v>382</v>
      </c>
      <c r="C575" t="s">
        <v>30</v>
      </c>
      <c r="D575" t="s">
        <v>12</v>
      </c>
      <c r="E575" t="s">
        <v>13</v>
      </c>
      <c r="F575" t="s">
        <v>27</v>
      </c>
      <c r="G575" t="s">
        <v>240</v>
      </c>
      <c r="H575" t="s">
        <v>16</v>
      </c>
      <c r="I575" s="9">
        <v>58800</v>
      </c>
    </row>
    <row r="576" spans="1:9" x14ac:dyDescent="0.3">
      <c r="A576" t="s">
        <v>9</v>
      </c>
      <c r="B576" t="s">
        <v>383</v>
      </c>
      <c r="C576" t="s">
        <v>30</v>
      </c>
      <c r="D576" t="s">
        <v>12</v>
      </c>
      <c r="E576" t="s">
        <v>13</v>
      </c>
      <c r="F576" t="s">
        <v>27</v>
      </c>
      <c r="G576" t="s">
        <v>66</v>
      </c>
      <c r="H576" t="s">
        <v>16</v>
      </c>
      <c r="I576" s="9">
        <v>62990</v>
      </c>
    </row>
    <row r="577" spans="1:9" x14ac:dyDescent="0.3">
      <c r="A577" t="s">
        <v>9</v>
      </c>
      <c r="B577" t="s">
        <v>32</v>
      </c>
      <c r="C577" t="s">
        <v>30</v>
      </c>
      <c r="D577" t="s">
        <v>12</v>
      </c>
      <c r="E577" t="s">
        <v>13</v>
      </c>
      <c r="F577" t="s">
        <v>14</v>
      </c>
      <c r="G577" t="s">
        <v>15</v>
      </c>
      <c r="H577" t="s">
        <v>16</v>
      </c>
      <c r="I577" s="9">
        <v>46990</v>
      </c>
    </row>
    <row r="578" spans="1:9" x14ac:dyDescent="0.3">
      <c r="A578" t="s">
        <v>9</v>
      </c>
      <c r="B578" t="s">
        <v>36</v>
      </c>
      <c r="C578" t="s">
        <v>30</v>
      </c>
      <c r="D578" t="s">
        <v>12</v>
      </c>
      <c r="E578" t="s">
        <v>13</v>
      </c>
      <c r="F578" t="s">
        <v>27</v>
      </c>
      <c r="G578" t="s">
        <v>37</v>
      </c>
      <c r="H578" t="s">
        <v>16</v>
      </c>
      <c r="I578" s="9">
        <v>53990</v>
      </c>
    </row>
    <row r="579" spans="1:9" x14ac:dyDescent="0.3">
      <c r="A579" t="s">
        <v>18</v>
      </c>
      <c r="B579" t="s">
        <v>384</v>
      </c>
      <c r="C579" t="s">
        <v>385</v>
      </c>
      <c r="D579" t="s">
        <v>386</v>
      </c>
      <c r="E579" t="s">
        <v>39</v>
      </c>
      <c r="F579" t="s">
        <v>231</v>
      </c>
      <c r="G579" t="s">
        <v>69</v>
      </c>
      <c r="H579" t="s">
        <v>16</v>
      </c>
      <c r="I579" s="9">
        <v>290990</v>
      </c>
    </row>
    <row r="580" spans="1:9" x14ac:dyDescent="0.3">
      <c r="A580" t="s">
        <v>41</v>
      </c>
      <c r="B580" t="s">
        <v>387</v>
      </c>
      <c r="C580" t="s">
        <v>30</v>
      </c>
      <c r="D580" t="s">
        <v>12</v>
      </c>
      <c r="E580" t="s">
        <v>13</v>
      </c>
      <c r="F580" t="s">
        <v>14</v>
      </c>
      <c r="G580" t="s">
        <v>40</v>
      </c>
      <c r="H580" t="s">
        <v>16</v>
      </c>
      <c r="I580" s="9">
        <v>49999</v>
      </c>
    </row>
    <row r="581" spans="1:9" x14ac:dyDescent="0.3">
      <c r="A581" t="s">
        <v>41</v>
      </c>
      <c r="B581" t="s">
        <v>176</v>
      </c>
      <c r="C581" t="s">
        <v>30</v>
      </c>
      <c r="D581" t="s">
        <v>177</v>
      </c>
      <c r="E581" t="s">
        <v>13</v>
      </c>
      <c r="F581" t="s">
        <v>14</v>
      </c>
      <c r="G581" t="s">
        <v>40</v>
      </c>
      <c r="H581" t="s">
        <v>16</v>
      </c>
      <c r="I581" s="9">
        <v>59590</v>
      </c>
    </row>
    <row r="582" spans="1:9" x14ac:dyDescent="0.3">
      <c r="A582" t="s">
        <v>9</v>
      </c>
      <c r="B582" t="s">
        <v>38</v>
      </c>
      <c r="C582" t="s">
        <v>30</v>
      </c>
      <c r="D582" t="s">
        <v>12</v>
      </c>
      <c r="E582" t="s">
        <v>39</v>
      </c>
      <c r="F582" t="s">
        <v>27</v>
      </c>
      <c r="G582" t="s">
        <v>40</v>
      </c>
      <c r="H582" t="s">
        <v>16</v>
      </c>
      <c r="I582" s="9">
        <v>66999</v>
      </c>
    </row>
    <row r="583" spans="1:9" x14ac:dyDescent="0.3">
      <c r="A583" t="s">
        <v>24</v>
      </c>
      <c r="B583" t="s">
        <v>306</v>
      </c>
      <c r="C583" t="s">
        <v>30</v>
      </c>
      <c r="D583" t="s">
        <v>185</v>
      </c>
      <c r="E583" t="s">
        <v>39</v>
      </c>
      <c r="F583" t="s">
        <v>27</v>
      </c>
      <c r="G583" t="s">
        <v>169</v>
      </c>
      <c r="H583" t="s">
        <v>16</v>
      </c>
      <c r="I583" s="9">
        <v>58890</v>
      </c>
    </row>
    <row r="584" spans="1:9" x14ac:dyDescent="0.3">
      <c r="A584" t="s">
        <v>24</v>
      </c>
      <c r="B584" t="s">
        <v>388</v>
      </c>
      <c r="C584" t="s">
        <v>50</v>
      </c>
      <c r="D584" t="s">
        <v>12</v>
      </c>
      <c r="E584" t="s">
        <v>39</v>
      </c>
      <c r="F584" t="s">
        <v>27</v>
      </c>
      <c r="G584" t="s">
        <v>117</v>
      </c>
      <c r="H584" t="s">
        <v>16</v>
      </c>
      <c r="I584" s="9">
        <v>104990</v>
      </c>
    </row>
    <row r="585" spans="1:9" x14ac:dyDescent="0.3">
      <c r="A585" t="s">
        <v>28</v>
      </c>
      <c r="B585" t="s">
        <v>49</v>
      </c>
      <c r="C585" t="s">
        <v>50</v>
      </c>
      <c r="D585" t="s">
        <v>12</v>
      </c>
      <c r="E585" t="s">
        <v>13</v>
      </c>
      <c r="F585" t="s">
        <v>27</v>
      </c>
      <c r="G585" t="s">
        <v>15</v>
      </c>
      <c r="H585" t="s">
        <v>16</v>
      </c>
      <c r="I585" s="9">
        <v>77990</v>
      </c>
    </row>
    <row r="586" spans="1:9" x14ac:dyDescent="0.3">
      <c r="A586" t="s">
        <v>9</v>
      </c>
      <c r="B586" t="s">
        <v>55</v>
      </c>
      <c r="C586" t="s">
        <v>35</v>
      </c>
      <c r="D586" t="s">
        <v>12</v>
      </c>
      <c r="E586" t="s">
        <v>13</v>
      </c>
      <c r="F586" t="s">
        <v>27</v>
      </c>
      <c r="G586" t="s">
        <v>40</v>
      </c>
      <c r="H586" t="s">
        <v>16</v>
      </c>
      <c r="I586" s="9">
        <v>54990</v>
      </c>
    </row>
    <row r="587" spans="1:9" x14ac:dyDescent="0.3">
      <c r="A587" t="s">
        <v>9</v>
      </c>
      <c r="B587" t="s">
        <v>389</v>
      </c>
      <c r="C587" t="s">
        <v>35</v>
      </c>
      <c r="D587" t="s">
        <v>12</v>
      </c>
      <c r="E587" t="s">
        <v>13</v>
      </c>
      <c r="F587" t="s">
        <v>14</v>
      </c>
      <c r="G587" t="s">
        <v>37</v>
      </c>
      <c r="H587" t="s">
        <v>82</v>
      </c>
      <c r="I587" s="9">
        <v>50990</v>
      </c>
    </row>
    <row r="588" spans="1:9" x14ac:dyDescent="0.3">
      <c r="A588" t="s">
        <v>28</v>
      </c>
      <c r="B588" t="s">
        <v>390</v>
      </c>
      <c r="C588" t="s">
        <v>54</v>
      </c>
      <c r="D588" t="s">
        <v>12</v>
      </c>
      <c r="E588" t="s">
        <v>44</v>
      </c>
      <c r="F588" t="s">
        <v>27</v>
      </c>
      <c r="G588" t="s">
        <v>37</v>
      </c>
      <c r="H588" t="s">
        <v>16</v>
      </c>
      <c r="I588" s="9">
        <v>52990</v>
      </c>
    </row>
    <row r="589" spans="1:9" x14ac:dyDescent="0.3">
      <c r="A589" t="s">
        <v>28</v>
      </c>
      <c r="B589" t="s">
        <v>391</v>
      </c>
      <c r="C589" t="s">
        <v>30</v>
      </c>
      <c r="D589" t="s">
        <v>12</v>
      </c>
      <c r="E589" t="s">
        <v>13</v>
      </c>
      <c r="F589" t="s">
        <v>27</v>
      </c>
      <c r="G589" t="s">
        <v>117</v>
      </c>
      <c r="H589" t="s">
        <v>82</v>
      </c>
      <c r="I589" s="9">
        <v>90990</v>
      </c>
    </row>
    <row r="590" spans="1:9" x14ac:dyDescent="0.3">
      <c r="A590" t="s">
        <v>24</v>
      </c>
      <c r="B590" t="s">
        <v>392</v>
      </c>
      <c r="C590" t="s">
        <v>11</v>
      </c>
      <c r="D590" t="s">
        <v>12</v>
      </c>
      <c r="E590" t="s">
        <v>13</v>
      </c>
      <c r="F590" t="s">
        <v>14</v>
      </c>
      <c r="G590" t="s">
        <v>393</v>
      </c>
      <c r="H590" t="s">
        <v>16</v>
      </c>
      <c r="I590" s="9">
        <v>35880</v>
      </c>
    </row>
    <row r="591" spans="1:9" x14ac:dyDescent="0.3">
      <c r="A591" t="s">
        <v>9</v>
      </c>
      <c r="B591" t="s">
        <v>74</v>
      </c>
      <c r="C591" t="s">
        <v>30</v>
      </c>
      <c r="D591" t="s">
        <v>12</v>
      </c>
      <c r="E591" t="s">
        <v>13</v>
      </c>
      <c r="F591" t="s">
        <v>14</v>
      </c>
      <c r="G591" t="s">
        <v>37</v>
      </c>
      <c r="H591" t="s">
        <v>16</v>
      </c>
      <c r="I591" s="9">
        <v>53990</v>
      </c>
    </row>
    <row r="592" spans="1:9" x14ac:dyDescent="0.3">
      <c r="A592" t="s">
        <v>9</v>
      </c>
      <c r="B592" t="s">
        <v>381</v>
      </c>
      <c r="C592" t="s">
        <v>26</v>
      </c>
      <c r="D592" t="s">
        <v>12</v>
      </c>
      <c r="E592" t="s">
        <v>13</v>
      </c>
      <c r="F592" t="s">
        <v>27</v>
      </c>
      <c r="G592" t="s">
        <v>15</v>
      </c>
      <c r="H592" t="s">
        <v>82</v>
      </c>
      <c r="I592" s="9">
        <v>81990</v>
      </c>
    </row>
    <row r="593" spans="1:9" x14ac:dyDescent="0.3">
      <c r="A593" t="s">
        <v>52</v>
      </c>
      <c r="B593" t="s">
        <v>394</v>
      </c>
      <c r="C593" t="s">
        <v>11</v>
      </c>
      <c r="D593" t="s">
        <v>12</v>
      </c>
      <c r="E593" t="s">
        <v>22</v>
      </c>
      <c r="F593" t="s">
        <v>47</v>
      </c>
      <c r="G593" t="s">
        <v>37</v>
      </c>
      <c r="H593" t="s">
        <v>16</v>
      </c>
      <c r="I593" s="9">
        <v>29500</v>
      </c>
    </row>
    <row r="594" spans="1:9" x14ac:dyDescent="0.3">
      <c r="A594" t="s">
        <v>9</v>
      </c>
      <c r="B594" t="s">
        <v>32</v>
      </c>
      <c r="C594" t="s">
        <v>30</v>
      </c>
      <c r="D594" t="s">
        <v>12</v>
      </c>
      <c r="E594" t="s">
        <v>13</v>
      </c>
      <c r="F594" t="s">
        <v>14</v>
      </c>
      <c r="G594" t="s">
        <v>15</v>
      </c>
      <c r="H594" t="s">
        <v>16</v>
      </c>
      <c r="I594" s="9">
        <v>46990</v>
      </c>
    </row>
    <row r="595" spans="1:9" x14ac:dyDescent="0.3">
      <c r="A595" t="s">
        <v>9</v>
      </c>
      <c r="B595" t="s">
        <v>38</v>
      </c>
      <c r="C595" t="s">
        <v>30</v>
      </c>
      <c r="D595" t="s">
        <v>12</v>
      </c>
      <c r="E595" t="s">
        <v>39</v>
      </c>
      <c r="F595" t="s">
        <v>27</v>
      </c>
      <c r="G595" t="s">
        <v>40</v>
      </c>
      <c r="H595" t="s">
        <v>16</v>
      </c>
      <c r="I595" s="9">
        <v>66999</v>
      </c>
    </row>
    <row r="596" spans="1:9" x14ac:dyDescent="0.3">
      <c r="A596" t="s">
        <v>41</v>
      </c>
      <c r="B596" t="s">
        <v>265</v>
      </c>
      <c r="C596" t="s">
        <v>35</v>
      </c>
      <c r="D596" t="s">
        <v>12</v>
      </c>
      <c r="E596" t="s">
        <v>13</v>
      </c>
      <c r="F596" t="s">
        <v>27</v>
      </c>
      <c r="G596" t="s">
        <v>69</v>
      </c>
      <c r="H596" t="s">
        <v>16</v>
      </c>
      <c r="I596" s="9">
        <v>49500</v>
      </c>
    </row>
    <row r="597" spans="1:9" x14ac:dyDescent="0.3">
      <c r="A597" t="s">
        <v>28</v>
      </c>
      <c r="B597" t="s">
        <v>395</v>
      </c>
      <c r="C597" t="s">
        <v>30</v>
      </c>
      <c r="D597" t="s">
        <v>12</v>
      </c>
      <c r="E597" t="s">
        <v>13</v>
      </c>
      <c r="F597" t="s">
        <v>27</v>
      </c>
      <c r="G597" t="s">
        <v>69</v>
      </c>
      <c r="H597" t="s">
        <v>16</v>
      </c>
      <c r="I597" s="9">
        <v>82990</v>
      </c>
    </row>
    <row r="598" spans="1:9" x14ac:dyDescent="0.3">
      <c r="A598" t="s">
        <v>9</v>
      </c>
      <c r="B598" t="s">
        <v>396</v>
      </c>
      <c r="C598" t="s">
        <v>80</v>
      </c>
      <c r="D598" t="s">
        <v>81</v>
      </c>
      <c r="E598" t="s">
        <v>13</v>
      </c>
      <c r="F598" t="s">
        <v>14</v>
      </c>
      <c r="G598" t="s">
        <v>40</v>
      </c>
      <c r="H598" t="s">
        <v>16</v>
      </c>
      <c r="I598" s="9">
        <v>23990</v>
      </c>
    </row>
    <row r="599" spans="1:9" x14ac:dyDescent="0.3">
      <c r="A599" t="s">
        <v>9</v>
      </c>
      <c r="B599" t="s">
        <v>397</v>
      </c>
      <c r="C599" t="s">
        <v>30</v>
      </c>
      <c r="D599" t="s">
        <v>12</v>
      </c>
      <c r="E599" t="s">
        <v>39</v>
      </c>
      <c r="F599" t="s">
        <v>14</v>
      </c>
      <c r="G599" t="s">
        <v>15</v>
      </c>
      <c r="H599" t="s">
        <v>16</v>
      </c>
      <c r="I599" s="9">
        <v>66247</v>
      </c>
    </row>
    <row r="600" spans="1:9" x14ac:dyDescent="0.3">
      <c r="A600" t="s">
        <v>9</v>
      </c>
      <c r="B600" t="s">
        <v>56</v>
      </c>
      <c r="C600" t="s">
        <v>30</v>
      </c>
      <c r="D600" t="s">
        <v>12</v>
      </c>
      <c r="E600" t="s">
        <v>13</v>
      </c>
      <c r="F600" t="s">
        <v>27</v>
      </c>
      <c r="G600" t="s">
        <v>15</v>
      </c>
      <c r="H600" t="s">
        <v>16</v>
      </c>
      <c r="I600" s="9">
        <v>66990</v>
      </c>
    </row>
    <row r="601" spans="1:9" x14ac:dyDescent="0.3">
      <c r="A601" t="s">
        <v>9</v>
      </c>
      <c r="B601" t="s">
        <v>10</v>
      </c>
      <c r="C601" t="s">
        <v>11</v>
      </c>
      <c r="D601" t="s">
        <v>12</v>
      </c>
      <c r="E601" t="s">
        <v>13</v>
      </c>
      <c r="F601" t="s">
        <v>14</v>
      </c>
      <c r="G601" t="s">
        <v>15</v>
      </c>
      <c r="H601" t="s">
        <v>16</v>
      </c>
      <c r="I601" s="9">
        <v>38990</v>
      </c>
    </row>
    <row r="602" spans="1:9" x14ac:dyDescent="0.3">
      <c r="A602" t="s">
        <v>41</v>
      </c>
      <c r="B602" t="s">
        <v>398</v>
      </c>
      <c r="C602" t="s">
        <v>30</v>
      </c>
      <c r="D602" t="s">
        <v>12</v>
      </c>
      <c r="E602" t="s">
        <v>13</v>
      </c>
      <c r="F602" t="s">
        <v>14</v>
      </c>
      <c r="G602" t="s">
        <v>99</v>
      </c>
      <c r="H602" t="s">
        <v>16</v>
      </c>
      <c r="I602" s="9">
        <v>63990</v>
      </c>
    </row>
    <row r="603" spans="1:9" x14ac:dyDescent="0.3">
      <c r="A603" t="s">
        <v>67</v>
      </c>
      <c r="B603" t="s">
        <v>399</v>
      </c>
      <c r="C603" t="s">
        <v>50</v>
      </c>
      <c r="D603" t="s">
        <v>12</v>
      </c>
      <c r="E603" t="s">
        <v>13</v>
      </c>
      <c r="F603" t="s">
        <v>27</v>
      </c>
      <c r="G603" t="s">
        <v>37</v>
      </c>
      <c r="H603" t="s">
        <v>16</v>
      </c>
      <c r="I603" s="9">
        <v>74990</v>
      </c>
    </row>
    <row r="604" spans="1:9" x14ac:dyDescent="0.3">
      <c r="A604" t="s">
        <v>9</v>
      </c>
      <c r="B604" t="s">
        <v>17</v>
      </c>
      <c r="C604" t="s">
        <v>11</v>
      </c>
      <c r="D604" t="s">
        <v>12</v>
      </c>
      <c r="E604" t="s">
        <v>13</v>
      </c>
      <c r="F604" t="s">
        <v>14</v>
      </c>
      <c r="G604" t="s">
        <v>15</v>
      </c>
      <c r="H604" t="s">
        <v>16</v>
      </c>
      <c r="I604" s="9">
        <v>37990</v>
      </c>
    </row>
    <row r="605" spans="1:9" x14ac:dyDescent="0.3">
      <c r="A605" t="s">
        <v>9</v>
      </c>
      <c r="B605" t="s">
        <v>36</v>
      </c>
      <c r="C605" t="s">
        <v>30</v>
      </c>
      <c r="D605" t="s">
        <v>12</v>
      </c>
      <c r="E605" t="s">
        <v>13</v>
      </c>
      <c r="F605" t="s">
        <v>27</v>
      </c>
      <c r="G605" t="s">
        <v>37</v>
      </c>
      <c r="H605" t="s">
        <v>16</v>
      </c>
      <c r="I605" s="9">
        <v>53990</v>
      </c>
    </row>
    <row r="606" spans="1:9" x14ac:dyDescent="0.3">
      <c r="A606" t="s">
        <v>24</v>
      </c>
      <c r="B606" t="s">
        <v>400</v>
      </c>
      <c r="C606" t="s">
        <v>30</v>
      </c>
      <c r="D606" t="s">
        <v>332</v>
      </c>
      <c r="E606" t="s">
        <v>44</v>
      </c>
      <c r="F606" t="s">
        <v>27</v>
      </c>
      <c r="G606" t="s">
        <v>15</v>
      </c>
      <c r="H606" t="s">
        <v>16</v>
      </c>
      <c r="I606" s="9">
        <v>59990</v>
      </c>
    </row>
    <row r="607" spans="1:9" x14ac:dyDescent="0.3">
      <c r="A607" t="s">
        <v>334</v>
      </c>
      <c r="B607" t="s">
        <v>401</v>
      </c>
      <c r="C607" t="s">
        <v>30</v>
      </c>
      <c r="D607" t="s">
        <v>12</v>
      </c>
      <c r="E607" t="s">
        <v>22</v>
      </c>
      <c r="F607" t="s">
        <v>14</v>
      </c>
      <c r="G607" t="s">
        <v>336</v>
      </c>
      <c r="H607" t="s">
        <v>82</v>
      </c>
      <c r="I607" s="9">
        <v>113990</v>
      </c>
    </row>
    <row r="608" spans="1:9" x14ac:dyDescent="0.3">
      <c r="A608" t="s">
        <v>41</v>
      </c>
      <c r="B608" t="s">
        <v>402</v>
      </c>
      <c r="C608" t="s">
        <v>35</v>
      </c>
      <c r="D608" t="s">
        <v>12</v>
      </c>
      <c r="E608" t="s">
        <v>13</v>
      </c>
      <c r="F608" t="s">
        <v>14</v>
      </c>
      <c r="G608" t="s">
        <v>15</v>
      </c>
      <c r="H608" t="s">
        <v>16</v>
      </c>
      <c r="I608" s="9">
        <v>39990</v>
      </c>
    </row>
    <row r="609" spans="1:9" x14ac:dyDescent="0.3">
      <c r="A609" t="s">
        <v>28</v>
      </c>
      <c r="B609" t="s">
        <v>403</v>
      </c>
      <c r="C609" t="s">
        <v>26</v>
      </c>
      <c r="D609" t="s">
        <v>12</v>
      </c>
      <c r="E609" t="s">
        <v>39</v>
      </c>
      <c r="F609" t="s">
        <v>27</v>
      </c>
      <c r="G609" t="s">
        <v>99</v>
      </c>
      <c r="H609" t="s">
        <v>16</v>
      </c>
      <c r="I609" s="9">
        <v>87990</v>
      </c>
    </row>
    <row r="610" spans="1:9" x14ac:dyDescent="0.3">
      <c r="A610" t="s">
        <v>9</v>
      </c>
      <c r="B610" t="s">
        <v>48</v>
      </c>
      <c r="C610" t="s">
        <v>30</v>
      </c>
      <c r="D610" t="s">
        <v>12</v>
      </c>
      <c r="E610" t="s">
        <v>13</v>
      </c>
      <c r="F610" t="s">
        <v>14</v>
      </c>
      <c r="G610" t="s">
        <v>15</v>
      </c>
      <c r="H610" t="s">
        <v>16</v>
      </c>
      <c r="I610" s="9">
        <v>49990</v>
      </c>
    </row>
    <row r="611" spans="1:9" x14ac:dyDescent="0.3">
      <c r="A611" t="s">
        <v>9</v>
      </c>
      <c r="B611" t="s">
        <v>55</v>
      </c>
      <c r="C611" t="s">
        <v>35</v>
      </c>
      <c r="D611" t="s">
        <v>12</v>
      </c>
      <c r="E611" t="s">
        <v>13</v>
      </c>
      <c r="F611" t="s">
        <v>27</v>
      </c>
      <c r="G611" t="s">
        <v>40</v>
      </c>
      <c r="H611" t="s">
        <v>16</v>
      </c>
      <c r="I611" s="9">
        <v>54990</v>
      </c>
    </row>
    <row r="612" spans="1:9" x14ac:dyDescent="0.3">
      <c r="A612" t="s">
        <v>24</v>
      </c>
      <c r="B612" t="s">
        <v>243</v>
      </c>
      <c r="C612" t="s">
        <v>26</v>
      </c>
      <c r="D612" t="s">
        <v>12</v>
      </c>
      <c r="E612" t="s">
        <v>13</v>
      </c>
      <c r="F612" t="s">
        <v>27</v>
      </c>
      <c r="G612" t="s">
        <v>15</v>
      </c>
      <c r="H612" t="s">
        <v>16</v>
      </c>
      <c r="I612" s="9">
        <v>100190</v>
      </c>
    </row>
    <row r="613" spans="1:9" x14ac:dyDescent="0.3">
      <c r="A613" t="s">
        <v>52</v>
      </c>
      <c r="B613" t="s">
        <v>159</v>
      </c>
      <c r="C613" t="s">
        <v>11</v>
      </c>
      <c r="D613" t="s">
        <v>185</v>
      </c>
      <c r="E613" t="s">
        <v>22</v>
      </c>
      <c r="F613" t="s">
        <v>47</v>
      </c>
      <c r="G613" t="s">
        <v>37</v>
      </c>
      <c r="H613" t="s">
        <v>16</v>
      </c>
      <c r="I613" s="9">
        <v>31990</v>
      </c>
    </row>
    <row r="614" spans="1:9" x14ac:dyDescent="0.3">
      <c r="A614" t="s">
        <v>28</v>
      </c>
      <c r="B614" t="s">
        <v>49</v>
      </c>
      <c r="C614" t="s">
        <v>50</v>
      </c>
      <c r="D614" t="s">
        <v>12</v>
      </c>
      <c r="E614" t="s">
        <v>13</v>
      </c>
      <c r="F614" t="s">
        <v>27</v>
      </c>
      <c r="G614" t="s">
        <v>15</v>
      </c>
      <c r="H614" t="s">
        <v>16</v>
      </c>
      <c r="I614" s="9">
        <v>77990</v>
      </c>
    </row>
    <row r="615" spans="1:9" x14ac:dyDescent="0.3">
      <c r="A615" t="s">
        <v>9</v>
      </c>
      <c r="B615" t="s">
        <v>74</v>
      </c>
      <c r="C615" t="s">
        <v>30</v>
      </c>
      <c r="D615" t="s">
        <v>12</v>
      </c>
      <c r="E615" t="s">
        <v>13</v>
      </c>
      <c r="F615" t="s">
        <v>14</v>
      </c>
      <c r="G615" t="s">
        <v>37</v>
      </c>
      <c r="H615" t="s">
        <v>16</v>
      </c>
      <c r="I615" s="9">
        <v>53990</v>
      </c>
    </row>
    <row r="616" spans="1:9" x14ac:dyDescent="0.3">
      <c r="A616" t="s">
        <v>24</v>
      </c>
      <c r="B616" t="s">
        <v>404</v>
      </c>
      <c r="C616" t="s">
        <v>30</v>
      </c>
      <c r="D616" t="s">
        <v>177</v>
      </c>
      <c r="E616" t="s">
        <v>22</v>
      </c>
      <c r="F616" t="s">
        <v>14</v>
      </c>
      <c r="G616" t="s">
        <v>40</v>
      </c>
      <c r="H616" t="s">
        <v>82</v>
      </c>
      <c r="I616" s="9">
        <v>41000</v>
      </c>
    </row>
    <row r="617" spans="1:9" x14ac:dyDescent="0.3">
      <c r="A617" t="s">
        <v>52</v>
      </c>
      <c r="B617" t="s">
        <v>159</v>
      </c>
      <c r="C617" t="s">
        <v>11</v>
      </c>
      <c r="D617" t="s">
        <v>185</v>
      </c>
      <c r="E617" t="s">
        <v>22</v>
      </c>
      <c r="F617" t="s">
        <v>47</v>
      </c>
      <c r="G617" t="s">
        <v>37</v>
      </c>
      <c r="H617" t="s">
        <v>16</v>
      </c>
      <c r="I617" s="9">
        <v>31990</v>
      </c>
    </row>
    <row r="618" spans="1:9" x14ac:dyDescent="0.3">
      <c r="A618" t="s">
        <v>9</v>
      </c>
      <c r="B618" t="s">
        <v>405</v>
      </c>
      <c r="C618" t="s">
        <v>35</v>
      </c>
      <c r="D618" t="s">
        <v>185</v>
      </c>
      <c r="E618" t="s">
        <v>13</v>
      </c>
      <c r="F618" t="s">
        <v>27</v>
      </c>
      <c r="G618" t="s">
        <v>40</v>
      </c>
      <c r="H618" t="s">
        <v>16</v>
      </c>
      <c r="I618" s="9">
        <v>48400</v>
      </c>
    </row>
    <row r="619" spans="1:9" x14ac:dyDescent="0.3">
      <c r="A619" t="s">
        <v>41</v>
      </c>
      <c r="B619" t="s">
        <v>406</v>
      </c>
      <c r="C619" t="s">
        <v>26</v>
      </c>
      <c r="D619" t="s">
        <v>332</v>
      </c>
      <c r="E619" t="s">
        <v>13</v>
      </c>
      <c r="F619" t="s">
        <v>27</v>
      </c>
      <c r="G619" t="s">
        <v>40</v>
      </c>
      <c r="H619" t="s">
        <v>16</v>
      </c>
      <c r="I619" s="9">
        <v>99990</v>
      </c>
    </row>
    <row r="620" spans="1:9" x14ac:dyDescent="0.3">
      <c r="A620" t="s">
        <v>24</v>
      </c>
      <c r="B620" t="s">
        <v>243</v>
      </c>
      <c r="C620" t="s">
        <v>30</v>
      </c>
      <c r="D620" t="s">
        <v>12</v>
      </c>
      <c r="E620" t="s">
        <v>13</v>
      </c>
      <c r="F620" t="s">
        <v>27</v>
      </c>
      <c r="G620" t="s">
        <v>37</v>
      </c>
      <c r="H620" t="s">
        <v>16</v>
      </c>
      <c r="I620" s="9">
        <v>64990</v>
      </c>
    </row>
    <row r="621" spans="1:9" x14ac:dyDescent="0.3">
      <c r="A621" t="s">
        <v>24</v>
      </c>
      <c r="B621" t="s">
        <v>243</v>
      </c>
      <c r="C621" t="s">
        <v>30</v>
      </c>
      <c r="D621" t="s">
        <v>12</v>
      </c>
      <c r="E621" t="s">
        <v>13</v>
      </c>
      <c r="F621" t="s">
        <v>27</v>
      </c>
      <c r="G621" t="s">
        <v>37</v>
      </c>
      <c r="H621" t="s">
        <v>16</v>
      </c>
      <c r="I621" s="9">
        <v>90990</v>
      </c>
    </row>
    <row r="622" spans="1:9" x14ac:dyDescent="0.3">
      <c r="A622" t="s">
        <v>9</v>
      </c>
      <c r="B622" t="s">
        <v>407</v>
      </c>
      <c r="C622" t="s">
        <v>96</v>
      </c>
      <c r="D622" t="s">
        <v>12</v>
      </c>
      <c r="E622" t="s">
        <v>13</v>
      </c>
      <c r="F622" t="s">
        <v>14</v>
      </c>
      <c r="G622" t="s">
        <v>15</v>
      </c>
      <c r="H622" t="s">
        <v>16</v>
      </c>
      <c r="I622" s="9">
        <v>37750</v>
      </c>
    </row>
    <row r="623" spans="1:9" x14ac:dyDescent="0.3">
      <c r="A623" t="s">
        <v>28</v>
      </c>
      <c r="B623" t="s">
        <v>408</v>
      </c>
      <c r="C623" t="s">
        <v>50</v>
      </c>
      <c r="D623" t="s">
        <v>12</v>
      </c>
      <c r="E623" t="s">
        <v>13</v>
      </c>
      <c r="F623" t="s">
        <v>27</v>
      </c>
      <c r="G623" t="s">
        <v>15</v>
      </c>
      <c r="H623" t="s">
        <v>16</v>
      </c>
      <c r="I623" s="9">
        <v>94990</v>
      </c>
    </row>
    <row r="624" spans="1:9" x14ac:dyDescent="0.3">
      <c r="A624" t="s">
        <v>9</v>
      </c>
      <c r="B624" t="s">
        <v>10</v>
      </c>
      <c r="C624" t="s">
        <v>11</v>
      </c>
      <c r="D624" t="s">
        <v>12</v>
      </c>
      <c r="E624" t="s">
        <v>13</v>
      </c>
      <c r="F624" t="s">
        <v>14</v>
      </c>
      <c r="G624" t="s">
        <v>15</v>
      </c>
      <c r="H624" t="s">
        <v>16</v>
      </c>
      <c r="I624" s="9">
        <v>38990</v>
      </c>
    </row>
    <row r="625" spans="1:9" x14ac:dyDescent="0.3">
      <c r="A625" t="s">
        <v>9</v>
      </c>
      <c r="B625" t="s">
        <v>17</v>
      </c>
      <c r="C625" t="s">
        <v>11</v>
      </c>
      <c r="D625" t="s">
        <v>12</v>
      </c>
      <c r="E625" t="s">
        <v>13</v>
      </c>
      <c r="F625" t="s">
        <v>14</v>
      </c>
      <c r="G625" t="s">
        <v>15</v>
      </c>
      <c r="H625" t="s">
        <v>16</v>
      </c>
      <c r="I625" s="9">
        <v>37990</v>
      </c>
    </row>
    <row r="626" spans="1:9" x14ac:dyDescent="0.3">
      <c r="A626" t="s">
        <v>28</v>
      </c>
      <c r="B626" t="s">
        <v>409</v>
      </c>
      <c r="C626" t="s">
        <v>50</v>
      </c>
      <c r="D626" t="s">
        <v>12</v>
      </c>
      <c r="E626" t="s">
        <v>13</v>
      </c>
      <c r="F626" t="s">
        <v>27</v>
      </c>
      <c r="G626" t="s">
        <v>37</v>
      </c>
      <c r="H626" t="s">
        <v>82</v>
      </c>
      <c r="I626" s="9">
        <v>74990</v>
      </c>
    </row>
    <row r="627" spans="1:9" x14ac:dyDescent="0.3">
      <c r="A627" t="s">
        <v>41</v>
      </c>
      <c r="B627" t="s">
        <v>410</v>
      </c>
      <c r="C627" t="s">
        <v>26</v>
      </c>
      <c r="D627" t="s">
        <v>12</v>
      </c>
      <c r="E627" t="s">
        <v>13</v>
      </c>
      <c r="F627" t="s">
        <v>27</v>
      </c>
      <c r="G627" t="s">
        <v>37</v>
      </c>
      <c r="H627" t="s">
        <v>16</v>
      </c>
      <c r="I627" s="9">
        <v>109990</v>
      </c>
    </row>
    <row r="628" spans="1:9" x14ac:dyDescent="0.3">
      <c r="A628" t="s">
        <v>24</v>
      </c>
      <c r="B628" t="s">
        <v>411</v>
      </c>
      <c r="C628" t="s">
        <v>30</v>
      </c>
      <c r="D628" t="s">
        <v>12</v>
      </c>
      <c r="E628" t="s">
        <v>13</v>
      </c>
      <c r="F628" t="s">
        <v>27</v>
      </c>
      <c r="G628" t="s">
        <v>37</v>
      </c>
      <c r="H628" t="s">
        <v>82</v>
      </c>
      <c r="I628" s="9">
        <v>48990</v>
      </c>
    </row>
    <row r="629" spans="1:9" x14ac:dyDescent="0.3">
      <c r="A629" t="s">
        <v>28</v>
      </c>
      <c r="B629" t="s">
        <v>412</v>
      </c>
      <c r="C629" t="s">
        <v>341</v>
      </c>
      <c r="D629" t="s">
        <v>12</v>
      </c>
      <c r="E629" t="s">
        <v>22</v>
      </c>
      <c r="F629" t="s">
        <v>47</v>
      </c>
      <c r="G629" t="s">
        <v>69</v>
      </c>
      <c r="H629" t="s">
        <v>16</v>
      </c>
      <c r="I629" s="9">
        <v>26890</v>
      </c>
    </row>
    <row r="630" spans="1:9" x14ac:dyDescent="0.3">
      <c r="A630" t="s">
        <v>9</v>
      </c>
      <c r="B630" t="s">
        <v>32</v>
      </c>
      <c r="C630" t="s">
        <v>30</v>
      </c>
      <c r="D630" t="s">
        <v>12</v>
      </c>
      <c r="E630" t="s">
        <v>13</v>
      </c>
      <c r="F630" t="s">
        <v>14</v>
      </c>
      <c r="G630" t="s">
        <v>15</v>
      </c>
      <c r="H630" t="s">
        <v>16</v>
      </c>
      <c r="I630" s="9">
        <v>46990</v>
      </c>
    </row>
    <row r="631" spans="1:9" x14ac:dyDescent="0.3">
      <c r="A631" t="s">
        <v>9</v>
      </c>
      <c r="B631" t="s">
        <v>36</v>
      </c>
      <c r="C631" t="s">
        <v>30</v>
      </c>
      <c r="D631" t="s">
        <v>12</v>
      </c>
      <c r="E631" t="s">
        <v>13</v>
      </c>
      <c r="F631" t="s">
        <v>27</v>
      </c>
      <c r="G631" t="s">
        <v>37</v>
      </c>
      <c r="H631" t="s">
        <v>16</v>
      </c>
      <c r="I631" s="9">
        <v>53990</v>
      </c>
    </row>
    <row r="632" spans="1:9" x14ac:dyDescent="0.3">
      <c r="A632" t="s">
        <v>9</v>
      </c>
      <c r="B632" t="s">
        <v>413</v>
      </c>
      <c r="C632" t="s">
        <v>11</v>
      </c>
      <c r="D632" t="s">
        <v>12</v>
      </c>
      <c r="E632" t="s">
        <v>13</v>
      </c>
      <c r="F632" t="s">
        <v>14</v>
      </c>
      <c r="G632" t="s">
        <v>69</v>
      </c>
      <c r="H632" t="s">
        <v>16</v>
      </c>
      <c r="I632" s="9">
        <v>44300</v>
      </c>
    </row>
    <row r="633" spans="1:9" x14ac:dyDescent="0.3">
      <c r="A633" t="s">
        <v>9</v>
      </c>
      <c r="B633" t="s">
        <v>414</v>
      </c>
      <c r="C633" t="s">
        <v>35</v>
      </c>
      <c r="D633" t="s">
        <v>185</v>
      </c>
      <c r="E633" t="s">
        <v>13</v>
      </c>
      <c r="F633" t="s">
        <v>14</v>
      </c>
      <c r="G633" t="s">
        <v>37</v>
      </c>
      <c r="H633" t="s">
        <v>16</v>
      </c>
      <c r="I633" s="9">
        <v>56999</v>
      </c>
    </row>
    <row r="634" spans="1:9" x14ac:dyDescent="0.3">
      <c r="A634" t="s">
        <v>9</v>
      </c>
      <c r="B634" t="s">
        <v>48</v>
      </c>
      <c r="C634" t="s">
        <v>30</v>
      </c>
      <c r="D634" t="s">
        <v>12</v>
      </c>
      <c r="E634" t="s">
        <v>13</v>
      </c>
      <c r="F634" t="s">
        <v>14</v>
      </c>
      <c r="G634" t="s">
        <v>15</v>
      </c>
      <c r="H634" t="s">
        <v>16</v>
      </c>
      <c r="I634" s="9">
        <v>49990</v>
      </c>
    </row>
    <row r="635" spans="1:9" x14ac:dyDescent="0.3">
      <c r="A635" t="s">
        <v>9</v>
      </c>
      <c r="B635" t="s">
        <v>38</v>
      </c>
      <c r="C635" t="s">
        <v>30</v>
      </c>
      <c r="D635" t="s">
        <v>12</v>
      </c>
      <c r="E635" t="s">
        <v>39</v>
      </c>
      <c r="F635" t="s">
        <v>27</v>
      </c>
      <c r="G635" t="s">
        <v>40</v>
      </c>
      <c r="H635" t="s">
        <v>16</v>
      </c>
      <c r="I635" s="9">
        <v>66999</v>
      </c>
    </row>
    <row r="636" spans="1:9" x14ac:dyDescent="0.3">
      <c r="A636" t="s">
        <v>41</v>
      </c>
      <c r="B636" t="s">
        <v>415</v>
      </c>
      <c r="C636" t="s">
        <v>30</v>
      </c>
      <c r="D636" t="s">
        <v>12</v>
      </c>
      <c r="E636" t="s">
        <v>13</v>
      </c>
      <c r="F636" t="s">
        <v>14</v>
      </c>
      <c r="G636" t="s">
        <v>69</v>
      </c>
      <c r="H636" t="s">
        <v>16</v>
      </c>
      <c r="I636" s="9">
        <v>48583</v>
      </c>
    </row>
    <row r="637" spans="1:9" x14ac:dyDescent="0.3">
      <c r="A637" t="s">
        <v>24</v>
      </c>
      <c r="B637" t="s">
        <v>416</v>
      </c>
      <c r="C637" t="s">
        <v>26</v>
      </c>
      <c r="D637" t="s">
        <v>177</v>
      </c>
      <c r="E637" t="s">
        <v>13</v>
      </c>
      <c r="F637" t="s">
        <v>27</v>
      </c>
      <c r="G637" t="s">
        <v>417</v>
      </c>
      <c r="H637" t="s">
        <v>82</v>
      </c>
      <c r="I637" s="9">
        <v>110790</v>
      </c>
    </row>
    <row r="638" spans="1:9" x14ac:dyDescent="0.3">
      <c r="A638" t="s">
        <v>67</v>
      </c>
      <c r="B638" t="s">
        <v>418</v>
      </c>
      <c r="C638" t="s">
        <v>30</v>
      </c>
      <c r="D638" t="s">
        <v>12</v>
      </c>
      <c r="E638" t="s">
        <v>78</v>
      </c>
      <c r="F638" t="s">
        <v>14</v>
      </c>
      <c r="G638" t="s">
        <v>15</v>
      </c>
      <c r="H638" t="s">
        <v>16</v>
      </c>
      <c r="I638" s="9">
        <v>48990</v>
      </c>
    </row>
    <row r="639" spans="1:9" x14ac:dyDescent="0.3">
      <c r="A639" t="s">
        <v>9</v>
      </c>
      <c r="B639" t="s">
        <v>48</v>
      </c>
      <c r="C639" t="s">
        <v>30</v>
      </c>
      <c r="D639" t="s">
        <v>12</v>
      </c>
      <c r="E639" t="s">
        <v>13</v>
      </c>
      <c r="F639" t="s">
        <v>14</v>
      </c>
      <c r="G639" t="s">
        <v>15</v>
      </c>
      <c r="H639" t="s">
        <v>16</v>
      </c>
      <c r="I639" s="9">
        <v>49990</v>
      </c>
    </row>
    <row r="640" spans="1:9" x14ac:dyDescent="0.3">
      <c r="A640" t="s">
        <v>9</v>
      </c>
      <c r="B640" t="s">
        <v>36</v>
      </c>
      <c r="C640" t="s">
        <v>30</v>
      </c>
      <c r="D640" t="s">
        <v>12</v>
      </c>
      <c r="E640" t="s">
        <v>13</v>
      </c>
      <c r="F640" t="s">
        <v>27</v>
      </c>
      <c r="G640" t="s">
        <v>37</v>
      </c>
      <c r="H640" t="s">
        <v>16</v>
      </c>
      <c r="I640" s="9">
        <v>53990</v>
      </c>
    </row>
    <row r="641" spans="1:9" x14ac:dyDescent="0.3">
      <c r="A641" t="s">
        <v>9</v>
      </c>
      <c r="B641" t="s">
        <v>419</v>
      </c>
      <c r="C641" t="s">
        <v>35</v>
      </c>
      <c r="D641" t="s">
        <v>12</v>
      </c>
      <c r="E641" t="s">
        <v>13</v>
      </c>
      <c r="F641" t="s">
        <v>27</v>
      </c>
      <c r="G641" t="s">
        <v>420</v>
      </c>
      <c r="H641" t="s">
        <v>16</v>
      </c>
      <c r="I641" s="9">
        <v>62990</v>
      </c>
    </row>
    <row r="642" spans="1:9" x14ac:dyDescent="0.3">
      <c r="A642" t="s">
        <v>52</v>
      </c>
      <c r="B642" t="s">
        <v>421</v>
      </c>
      <c r="C642" t="s">
        <v>30</v>
      </c>
      <c r="D642" t="s">
        <v>12</v>
      </c>
      <c r="E642" t="s">
        <v>13</v>
      </c>
      <c r="F642" t="s">
        <v>14</v>
      </c>
      <c r="G642" t="s">
        <v>37</v>
      </c>
      <c r="H642" t="s">
        <v>16</v>
      </c>
      <c r="I642" s="9">
        <v>46990</v>
      </c>
    </row>
    <row r="643" spans="1:9" x14ac:dyDescent="0.3">
      <c r="A643" t="s">
        <v>9</v>
      </c>
      <c r="B643" t="s">
        <v>55</v>
      </c>
      <c r="C643" t="s">
        <v>35</v>
      </c>
      <c r="D643" t="s">
        <v>12</v>
      </c>
      <c r="E643" t="s">
        <v>13</v>
      </c>
      <c r="F643" t="s">
        <v>27</v>
      </c>
      <c r="G643" t="s">
        <v>40</v>
      </c>
      <c r="H643" t="s">
        <v>16</v>
      </c>
      <c r="I643" s="9">
        <v>54990</v>
      </c>
    </row>
    <row r="644" spans="1:9" x14ac:dyDescent="0.3">
      <c r="A644" t="s">
        <v>28</v>
      </c>
      <c r="B644" t="s">
        <v>422</v>
      </c>
      <c r="C644" t="s">
        <v>26</v>
      </c>
      <c r="D644" t="s">
        <v>12</v>
      </c>
      <c r="E644" t="s">
        <v>39</v>
      </c>
      <c r="F644" t="s">
        <v>27</v>
      </c>
      <c r="G644" t="s">
        <v>40</v>
      </c>
      <c r="H644" t="s">
        <v>82</v>
      </c>
      <c r="I644" s="9">
        <v>137890</v>
      </c>
    </row>
    <row r="645" spans="1:9" x14ac:dyDescent="0.3">
      <c r="A645" t="s">
        <v>41</v>
      </c>
      <c r="B645" t="s">
        <v>121</v>
      </c>
      <c r="C645" t="s">
        <v>30</v>
      </c>
      <c r="D645" t="s">
        <v>12</v>
      </c>
      <c r="E645" t="s">
        <v>13</v>
      </c>
      <c r="F645" t="s">
        <v>14</v>
      </c>
      <c r="G645" t="s">
        <v>37</v>
      </c>
      <c r="H645" t="s">
        <v>16</v>
      </c>
      <c r="I645" s="9">
        <v>50900</v>
      </c>
    </row>
    <row r="646" spans="1:9" x14ac:dyDescent="0.3">
      <c r="A646" t="s">
        <v>28</v>
      </c>
      <c r="B646" t="s">
        <v>423</v>
      </c>
      <c r="C646" t="s">
        <v>11</v>
      </c>
      <c r="D646" t="s">
        <v>12</v>
      </c>
      <c r="E646" t="s">
        <v>22</v>
      </c>
      <c r="F646" t="s">
        <v>14</v>
      </c>
      <c r="G646" t="s">
        <v>37</v>
      </c>
      <c r="H646" t="s">
        <v>16</v>
      </c>
      <c r="I646" s="9">
        <v>39500</v>
      </c>
    </row>
    <row r="647" spans="1:9" x14ac:dyDescent="0.3">
      <c r="A647" t="s">
        <v>9</v>
      </c>
      <c r="B647" t="s">
        <v>38</v>
      </c>
      <c r="C647" t="s">
        <v>30</v>
      </c>
      <c r="D647" t="s">
        <v>12</v>
      </c>
      <c r="E647" t="s">
        <v>39</v>
      </c>
      <c r="F647" t="s">
        <v>27</v>
      </c>
      <c r="G647" t="s">
        <v>40</v>
      </c>
      <c r="H647" t="s">
        <v>16</v>
      </c>
      <c r="I647" s="9">
        <v>66999</v>
      </c>
    </row>
    <row r="648" spans="1:9" x14ac:dyDescent="0.3">
      <c r="A648" t="s">
        <v>9</v>
      </c>
      <c r="B648" t="s">
        <v>56</v>
      </c>
      <c r="C648" t="s">
        <v>30</v>
      </c>
      <c r="D648" t="s">
        <v>12</v>
      </c>
      <c r="E648" t="s">
        <v>13</v>
      </c>
      <c r="F648" t="s">
        <v>27</v>
      </c>
      <c r="G648" t="s">
        <v>15</v>
      </c>
      <c r="H648" t="s">
        <v>16</v>
      </c>
      <c r="I648" s="9">
        <v>66990</v>
      </c>
    </row>
    <row r="649" spans="1:9" x14ac:dyDescent="0.3">
      <c r="A649" t="s">
        <v>24</v>
      </c>
      <c r="B649" t="s">
        <v>166</v>
      </c>
      <c r="C649" t="s">
        <v>30</v>
      </c>
      <c r="D649" t="s">
        <v>12</v>
      </c>
      <c r="E649" t="s">
        <v>13</v>
      </c>
      <c r="F649" t="s">
        <v>27</v>
      </c>
      <c r="G649" t="s">
        <v>15</v>
      </c>
      <c r="H649" t="s">
        <v>16</v>
      </c>
      <c r="I649" s="9">
        <v>52990</v>
      </c>
    </row>
    <row r="650" spans="1:9" x14ac:dyDescent="0.3">
      <c r="A650" t="s">
        <v>9</v>
      </c>
      <c r="B650" t="s">
        <v>17</v>
      </c>
      <c r="C650" t="s">
        <v>11</v>
      </c>
      <c r="D650" t="s">
        <v>12</v>
      </c>
      <c r="E650" t="s">
        <v>13</v>
      </c>
      <c r="F650" t="s">
        <v>14</v>
      </c>
      <c r="G650" t="s">
        <v>15</v>
      </c>
      <c r="H650" t="s">
        <v>16</v>
      </c>
      <c r="I650" s="9">
        <v>37990</v>
      </c>
    </row>
    <row r="651" spans="1:9" x14ac:dyDescent="0.3">
      <c r="A651" t="s">
        <v>28</v>
      </c>
      <c r="B651" t="s">
        <v>49</v>
      </c>
      <c r="C651" t="s">
        <v>50</v>
      </c>
      <c r="D651" t="s">
        <v>12</v>
      </c>
      <c r="E651" t="s">
        <v>13</v>
      </c>
      <c r="F651" t="s">
        <v>27</v>
      </c>
      <c r="G651" t="s">
        <v>15</v>
      </c>
      <c r="H651" t="s">
        <v>16</v>
      </c>
      <c r="I651" s="9">
        <v>77990</v>
      </c>
    </row>
    <row r="652" spans="1:9" x14ac:dyDescent="0.3">
      <c r="A652" t="s">
        <v>28</v>
      </c>
      <c r="B652" t="s">
        <v>424</v>
      </c>
      <c r="C652" t="s">
        <v>184</v>
      </c>
      <c r="D652" t="s">
        <v>12</v>
      </c>
      <c r="E652" t="s">
        <v>44</v>
      </c>
      <c r="F652" t="s">
        <v>231</v>
      </c>
      <c r="G652" t="s">
        <v>99</v>
      </c>
      <c r="H652" t="s">
        <v>16</v>
      </c>
      <c r="I652" s="9">
        <v>361990</v>
      </c>
    </row>
    <row r="653" spans="1:9" x14ac:dyDescent="0.3">
      <c r="A653" t="s">
        <v>24</v>
      </c>
      <c r="B653" t="s">
        <v>243</v>
      </c>
      <c r="C653" t="s">
        <v>30</v>
      </c>
      <c r="D653" t="s">
        <v>12</v>
      </c>
      <c r="E653" t="s">
        <v>13</v>
      </c>
      <c r="F653" t="s">
        <v>27</v>
      </c>
      <c r="G653" t="s">
        <v>37</v>
      </c>
      <c r="H653" t="s">
        <v>16</v>
      </c>
      <c r="I653" s="9">
        <v>64990</v>
      </c>
    </row>
    <row r="654" spans="1:9" x14ac:dyDescent="0.3">
      <c r="A654" t="s">
        <v>9</v>
      </c>
      <c r="B654" t="s">
        <v>126</v>
      </c>
      <c r="C654" t="s">
        <v>30</v>
      </c>
      <c r="D654" t="s">
        <v>12</v>
      </c>
      <c r="E654" t="s">
        <v>13</v>
      </c>
      <c r="F654" t="s">
        <v>14</v>
      </c>
      <c r="G654" t="s">
        <v>15</v>
      </c>
      <c r="H654" t="s">
        <v>16</v>
      </c>
      <c r="I654" s="9">
        <v>60490</v>
      </c>
    </row>
    <row r="655" spans="1:9" x14ac:dyDescent="0.3">
      <c r="A655" t="s">
        <v>9</v>
      </c>
      <c r="B655" t="s">
        <v>425</v>
      </c>
      <c r="C655" t="s">
        <v>30</v>
      </c>
      <c r="D655" t="s">
        <v>365</v>
      </c>
      <c r="E655" t="s">
        <v>13</v>
      </c>
      <c r="F655" t="s">
        <v>14</v>
      </c>
      <c r="G655" t="s">
        <v>23</v>
      </c>
      <c r="H655" t="s">
        <v>82</v>
      </c>
      <c r="I655" s="9">
        <v>74419</v>
      </c>
    </row>
    <row r="656" spans="1:9" x14ac:dyDescent="0.3">
      <c r="A656" t="s">
        <v>9</v>
      </c>
      <c r="B656" t="s">
        <v>426</v>
      </c>
      <c r="C656" t="s">
        <v>30</v>
      </c>
      <c r="D656" t="s">
        <v>12</v>
      </c>
      <c r="E656" t="s">
        <v>13</v>
      </c>
      <c r="F656" t="s">
        <v>27</v>
      </c>
      <c r="G656" t="s">
        <v>427</v>
      </c>
      <c r="H656" t="s">
        <v>82</v>
      </c>
      <c r="I656" s="9">
        <v>64500</v>
      </c>
    </row>
    <row r="657" spans="1:9" x14ac:dyDescent="0.3">
      <c r="A657" t="s">
        <v>9</v>
      </c>
      <c r="B657" t="s">
        <v>10</v>
      </c>
      <c r="C657" t="s">
        <v>11</v>
      </c>
      <c r="D657" t="s">
        <v>12</v>
      </c>
      <c r="E657" t="s">
        <v>13</v>
      </c>
      <c r="F657" t="s">
        <v>14</v>
      </c>
      <c r="G657" t="s">
        <v>15</v>
      </c>
      <c r="H657" t="s">
        <v>16</v>
      </c>
      <c r="I657" s="9">
        <v>38990</v>
      </c>
    </row>
    <row r="658" spans="1:9" x14ac:dyDescent="0.3">
      <c r="A658" t="s">
        <v>9</v>
      </c>
      <c r="B658" t="s">
        <v>17</v>
      </c>
      <c r="C658" t="s">
        <v>11</v>
      </c>
      <c r="D658" t="s">
        <v>12</v>
      </c>
      <c r="E658" t="s">
        <v>13</v>
      </c>
      <c r="F658" t="s">
        <v>14</v>
      </c>
      <c r="G658" t="s">
        <v>15</v>
      </c>
      <c r="H658" t="s">
        <v>16</v>
      </c>
      <c r="I658" s="9">
        <v>37990</v>
      </c>
    </row>
    <row r="659" spans="1:9" x14ac:dyDescent="0.3">
      <c r="A659" t="s">
        <v>9</v>
      </c>
      <c r="B659" t="s">
        <v>407</v>
      </c>
      <c r="C659" t="s">
        <v>96</v>
      </c>
      <c r="D659" t="s">
        <v>12</v>
      </c>
      <c r="E659" t="s">
        <v>13</v>
      </c>
      <c r="F659" t="s">
        <v>14</v>
      </c>
      <c r="G659" t="s">
        <v>15</v>
      </c>
      <c r="H659" t="s">
        <v>16</v>
      </c>
      <c r="I659" s="9">
        <v>37750</v>
      </c>
    </row>
    <row r="660" spans="1:9" x14ac:dyDescent="0.3">
      <c r="A660" t="s">
        <v>28</v>
      </c>
      <c r="B660" t="s">
        <v>428</v>
      </c>
      <c r="C660" t="s">
        <v>30</v>
      </c>
      <c r="D660" t="s">
        <v>12</v>
      </c>
      <c r="E660" t="s">
        <v>13</v>
      </c>
      <c r="F660" t="s">
        <v>27</v>
      </c>
      <c r="G660" t="s">
        <v>37</v>
      </c>
      <c r="H660" t="s">
        <v>82</v>
      </c>
      <c r="I660" s="9">
        <v>74000</v>
      </c>
    </row>
    <row r="661" spans="1:9" x14ac:dyDescent="0.3">
      <c r="A661" t="s">
        <v>28</v>
      </c>
      <c r="B661" t="s">
        <v>237</v>
      </c>
      <c r="C661" t="s">
        <v>30</v>
      </c>
      <c r="D661" t="s">
        <v>185</v>
      </c>
      <c r="E661" t="s">
        <v>13</v>
      </c>
      <c r="F661" t="s">
        <v>14</v>
      </c>
      <c r="G661" t="s">
        <v>15</v>
      </c>
      <c r="H661" t="s">
        <v>16</v>
      </c>
      <c r="I661" s="9">
        <v>54990</v>
      </c>
    </row>
    <row r="662" spans="1:9" x14ac:dyDescent="0.3">
      <c r="A662" t="s">
        <v>41</v>
      </c>
      <c r="B662" t="s">
        <v>121</v>
      </c>
      <c r="C662" t="s">
        <v>11</v>
      </c>
      <c r="D662" t="s">
        <v>12</v>
      </c>
      <c r="E662" t="s">
        <v>39</v>
      </c>
      <c r="F662" t="s">
        <v>14</v>
      </c>
      <c r="G662" t="s">
        <v>37</v>
      </c>
      <c r="H662" t="s">
        <v>16</v>
      </c>
      <c r="I662" s="9">
        <v>46890</v>
      </c>
    </row>
    <row r="663" spans="1:9" x14ac:dyDescent="0.3">
      <c r="A663" t="s">
        <v>9</v>
      </c>
      <c r="B663" t="s">
        <v>32</v>
      </c>
      <c r="C663" t="s">
        <v>30</v>
      </c>
      <c r="D663" t="s">
        <v>12</v>
      </c>
      <c r="E663" t="s">
        <v>13</v>
      </c>
      <c r="F663" t="s">
        <v>14</v>
      </c>
      <c r="G663" t="s">
        <v>15</v>
      </c>
      <c r="H663" t="s">
        <v>16</v>
      </c>
      <c r="I663" s="9">
        <v>46990</v>
      </c>
    </row>
    <row r="664" spans="1:9" x14ac:dyDescent="0.3">
      <c r="A664" t="s">
        <v>52</v>
      </c>
      <c r="B664" t="s">
        <v>159</v>
      </c>
      <c r="C664" t="s">
        <v>11</v>
      </c>
      <c r="D664" t="s">
        <v>185</v>
      </c>
      <c r="E664" t="s">
        <v>22</v>
      </c>
      <c r="F664" t="s">
        <v>47</v>
      </c>
      <c r="G664" t="s">
        <v>37</v>
      </c>
      <c r="H664" t="s">
        <v>16</v>
      </c>
      <c r="I664" s="9">
        <v>31990</v>
      </c>
    </row>
    <row r="665" spans="1:9" x14ac:dyDescent="0.3">
      <c r="A665" t="s">
        <v>9</v>
      </c>
      <c r="B665" t="s">
        <v>405</v>
      </c>
      <c r="C665" t="s">
        <v>35</v>
      </c>
      <c r="D665" t="s">
        <v>185</v>
      </c>
      <c r="E665" t="s">
        <v>13</v>
      </c>
      <c r="F665" t="s">
        <v>27</v>
      </c>
      <c r="G665" t="s">
        <v>40</v>
      </c>
      <c r="H665" t="s">
        <v>16</v>
      </c>
      <c r="I665" s="9">
        <v>48400</v>
      </c>
    </row>
    <row r="666" spans="1:9" x14ac:dyDescent="0.3">
      <c r="A666" t="s">
        <v>9</v>
      </c>
      <c r="B666" t="s">
        <v>38</v>
      </c>
      <c r="C666" t="s">
        <v>30</v>
      </c>
      <c r="D666" t="s">
        <v>12</v>
      </c>
      <c r="E666" t="s">
        <v>39</v>
      </c>
      <c r="F666" t="s">
        <v>27</v>
      </c>
      <c r="G666" t="s">
        <v>40</v>
      </c>
      <c r="H666" t="s">
        <v>16</v>
      </c>
      <c r="I666" s="9">
        <v>66999</v>
      </c>
    </row>
    <row r="667" spans="1:9" x14ac:dyDescent="0.3">
      <c r="A667" t="s">
        <v>9</v>
      </c>
      <c r="B667" t="s">
        <v>48</v>
      </c>
      <c r="C667" t="s">
        <v>30</v>
      </c>
      <c r="D667" t="s">
        <v>12</v>
      </c>
      <c r="E667" t="s">
        <v>13</v>
      </c>
      <c r="F667" t="s">
        <v>14</v>
      </c>
      <c r="G667" t="s">
        <v>15</v>
      </c>
      <c r="H667" t="s">
        <v>16</v>
      </c>
      <c r="I667" s="9">
        <v>49990</v>
      </c>
    </row>
    <row r="668" spans="1:9" x14ac:dyDescent="0.3">
      <c r="A668" t="s">
        <v>41</v>
      </c>
      <c r="B668" t="s">
        <v>406</v>
      </c>
      <c r="C668" t="s">
        <v>26</v>
      </c>
      <c r="D668" t="s">
        <v>332</v>
      </c>
      <c r="E668" t="s">
        <v>13</v>
      </c>
      <c r="F668" t="s">
        <v>27</v>
      </c>
      <c r="G668" t="s">
        <v>40</v>
      </c>
      <c r="H668" t="s">
        <v>16</v>
      </c>
      <c r="I668" s="9">
        <v>99990</v>
      </c>
    </row>
    <row r="669" spans="1:9" x14ac:dyDescent="0.3">
      <c r="A669" t="s">
        <v>24</v>
      </c>
      <c r="B669" t="s">
        <v>404</v>
      </c>
      <c r="C669" t="s">
        <v>30</v>
      </c>
      <c r="D669" t="s">
        <v>177</v>
      </c>
      <c r="E669" t="s">
        <v>22</v>
      </c>
      <c r="F669" t="s">
        <v>14</v>
      </c>
      <c r="G669" t="s">
        <v>40</v>
      </c>
      <c r="H669" t="s">
        <v>82</v>
      </c>
      <c r="I669" s="9">
        <v>41000</v>
      </c>
    </row>
    <row r="670" spans="1:9" x14ac:dyDescent="0.3">
      <c r="A670" t="s">
        <v>28</v>
      </c>
      <c r="B670" t="s">
        <v>412</v>
      </c>
      <c r="C670" t="s">
        <v>341</v>
      </c>
      <c r="D670" t="s">
        <v>12</v>
      </c>
      <c r="E670" t="s">
        <v>22</v>
      </c>
      <c r="F670" t="s">
        <v>47</v>
      </c>
      <c r="G670" t="s">
        <v>69</v>
      </c>
      <c r="H670" t="s">
        <v>16</v>
      </c>
      <c r="I670" s="9">
        <v>26890</v>
      </c>
    </row>
    <row r="671" spans="1:9" x14ac:dyDescent="0.3">
      <c r="A671" t="s">
        <v>28</v>
      </c>
      <c r="B671" t="s">
        <v>409</v>
      </c>
      <c r="C671" t="s">
        <v>50</v>
      </c>
      <c r="D671" t="s">
        <v>12</v>
      </c>
      <c r="E671" t="s">
        <v>13</v>
      </c>
      <c r="F671" t="s">
        <v>27</v>
      </c>
      <c r="G671" t="s">
        <v>37</v>
      </c>
      <c r="H671" t="s">
        <v>82</v>
      </c>
      <c r="I671" s="9">
        <v>74990</v>
      </c>
    </row>
    <row r="672" spans="1:9" x14ac:dyDescent="0.3">
      <c r="A672" t="s">
        <v>28</v>
      </c>
      <c r="B672" t="s">
        <v>49</v>
      </c>
      <c r="C672" t="s">
        <v>50</v>
      </c>
      <c r="D672" t="s">
        <v>12</v>
      </c>
      <c r="E672" t="s">
        <v>13</v>
      </c>
      <c r="F672" t="s">
        <v>27</v>
      </c>
      <c r="G672" t="s">
        <v>15</v>
      </c>
      <c r="H672" t="s">
        <v>16</v>
      </c>
      <c r="I672" s="9">
        <v>77990</v>
      </c>
    </row>
    <row r="673" spans="1:9" x14ac:dyDescent="0.3">
      <c r="A673" t="s">
        <v>41</v>
      </c>
      <c r="B673" t="s">
        <v>410</v>
      </c>
      <c r="C673" t="s">
        <v>26</v>
      </c>
      <c r="D673" t="s">
        <v>12</v>
      </c>
      <c r="E673" t="s">
        <v>13</v>
      </c>
      <c r="F673" t="s">
        <v>27</v>
      </c>
      <c r="G673" t="s">
        <v>37</v>
      </c>
      <c r="H673" t="s">
        <v>16</v>
      </c>
      <c r="I673" s="9">
        <v>109990</v>
      </c>
    </row>
    <row r="674" spans="1:9" x14ac:dyDescent="0.3">
      <c r="A674" t="s">
        <v>24</v>
      </c>
      <c r="B674" t="s">
        <v>411</v>
      </c>
      <c r="C674" t="s">
        <v>30</v>
      </c>
      <c r="D674" t="s">
        <v>12</v>
      </c>
      <c r="E674" t="s">
        <v>13</v>
      </c>
      <c r="F674" t="s">
        <v>27</v>
      </c>
      <c r="G674" t="s">
        <v>37</v>
      </c>
      <c r="H674" t="s">
        <v>82</v>
      </c>
      <c r="I674" s="9">
        <v>48990</v>
      </c>
    </row>
    <row r="675" spans="1:9" x14ac:dyDescent="0.3">
      <c r="A675" t="s">
        <v>9</v>
      </c>
      <c r="B675" t="s">
        <v>56</v>
      </c>
      <c r="C675" t="s">
        <v>30</v>
      </c>
      <c r="D675" t="s">
        <v>12</v>
      </c>
      <c r="E675" t="s">
        <v>13</v>
      </c>
      <c r="F675" t="s">
        <v>27</v>
      </c>
      <c r="G675" t="s">
        <v>15</v>
      </c>
      <c r="H675" t="s">
        <v>16</v>
      </c>
      <c r="I675" s="9">
        <v>66990</v>
      </c>
    </row>
    <row r="676" spans="1:9" x14ac:dyDescent="0.3">
      <c r="A676" t="s">
        <v>9</v>
      </c>
      <c r="B676" t="s">
        <v>74</v>
      </c>
      <c r="C676" t="s">
        <v>30</v>
      </c>
      <c r="D676" t="s">
        <v>12</v>
      </c>
      <c r="E676" t="s">
        <v>13</v>
      </c>
      <c r="F676" t="s">
        <v>14</v>
      </c>
      <c r="G676" t="s">
        <v>37</v>
      </c>
      <c r="H676" t="s">
        <v>16</v>
      </c>
      <c r="I676" s="9">
        <v>53990</v>
      </c>
    </row>
    <row r="677" spans="1:9" x14ac:dyDescent="0.3">
      <c r="A677" t="s">
        <v>28</v>
      </c>
      <c r="B677" t="s">
        <v>408</v>
      </c>
      <c r="C677" t="s">
        <v>50</v>
      </c>
      <c r="D677" t="s">
        <v>12</v>
      </c>
      <c r="E677" t="s">
        <v>13</v>
      </c>
      <c r="F677" t="s">
        <v>27</v>
      </c>
      <c r="G677" t="s">
        <v>15</v>
      </c>
      <c r="H677" t="s">
        <v>16</v>
      </c>
      <c r="I677" s="9">
        <v>94990</v>
      </c>
    </row>
    <row r="678" spans="1:9" x14ac:dyDescent="0.3">
      <c r="A678" t="s">
        <v>9</v>
      </c>
      <c r="B678" t="s">
        <v>413</v>
      </c>
      <c r="C678" t="s">
        <v>11</v>
      </c>
      <c r="D678" t="s">
        <v>12</v>
      </c>
      <c r="E678" t="s">
        <v>13</v>
      </c>
      <c r="F678" t="s">
        <v>14</v>
      </c>
      <c r="G678" t="s">
        <v>69</v>
      </c>
      <c r="H678" t="s">
        <v>16</v>
      </c>
      <c r="I678" s="9">
        <v>44300</v>
      </c>
    </row>
    <row r="679" spans="1:9" x14ac:dyDescent="0.3">
      <c r="A679" t="s">
        <v>67</v>
      </c>
      <c r="B679" t="s">
        <v>429</v>
      </c>
      <c r="C679" t="s">
        <v>11</v>
      </c>
      <c r="D679" t="s">
        <v>12</v>
      </c>
      <c r="E679" t="s">
        <v>13</v>
      </c>
      <c r="F679" t="s">
        <v>14</v>
      </c>
      <c r="G679" t="s">
        <v>69</v>
      </c>
      <c r="H679" t="s">
        <v>16</v>
      </c>
      <c r="I679" s="9">
        <v>41990</v>
      </c>
    </row>
    <row r="680" spans="1:9" x14ac:dyDescent="0.3">
      <c r="A680" t="s">
        <v>9</v>
      </c>
      <c r="B680" t="s">
        <v>430</v>
      </c>
      <c r="C680" t="s">
        <v>26</v>
      </c>
      <c r="D680" t="s">
        <v>12</v>
      </c>
      <c r="E680" t="s">
        <v>13</v>
      </c>
      <c r="F680" t="s">
        <v>27</v>
      </c>
      <c r="G680" t="s">
        <v>37</v>
      </c>
      <c r="H680" t="s">
        <v>16</v>
      </c>
      <c r="I680" s="9">
        <v>91731</v>
      </c>
    </row>
    <row r="681" spans="1:9" x14ac:dyDescent="0.3">
      <c r="A681" t="s">
        <v>9</v>
      </c>
      <c r="B681" t="s">
        <v>10</v>
      </c>
      <c r="C681" t="s">
        <v>11</v>
      </c>
      <c r="D681" t="s">
        <v>12</v>
      </c>
      <c r="E681" t="s">
        <v>13</v>
      </c>
      <c r="F681" t="s">
        <v>14</v>
      </c>
      <c r="G681" t="s">
        <v>15</v>
      </c>
      <c r="H681" t="s">
        <v>16</v>
      </c>
      <c r="I681" s="9">
        <v>38990</v>
      </c>
    </row>
    <row r="682" spans="1:9" x14ac:dyDescent="0.3">
      <c r="A682" t="s">
        <v>9</v>
      </c>
      <c r="B682" t="s">
        <v>17</v>
      </c>
      <c r="C682" t="s">
        <v>11</v>
      </c>
      <c r="D682" t="s">
        <v>12</v>
      </c>
      <c r="E682" t="s">
        <v>13</v>
      </c>
      <c r="F682" t="s">
        <v>14</v>
      </c>
      <c r="G682" t="s">
        <v>15</v>
      </c>
      <c r="H682" t="s">
        <v>16</v>
      </c>
      <c r="I682" s="9">
        <v>37990</v>
      </c>
    </row>
    <row r="683" spans="1:9" x14ac:dyDescent="0.3">
      <c r="A683" t="s">
        <v>28</v>
      </c>
      <c r="B683" t="s">
        <v>431</v>
      </c>
      <c r="C683" t="s">
        <v>26</v>
      </c>
      <c r="D683" t="s">
        <v>12</v>
      </c>
      <c r="E683" t="s">
        <v>13</v>
      </c>
      <c r="F683" t="s">
        <v>27</v>
      </c>
      <c r="G683" t="s">
        <v>69</v>
      </c>
      <c r="H683" t="s">
        <v>16</v>
      </c>
      <c r="I683" s="9">
        <v>97990</v>
      </c>
    </row>
    <row r="684" spans="1:9" x14ac:dyDescent="0.3">
      <c r="A684" t="s">
        <v>9</v>
      </c>
      <c r="B684" t="s">
        <v>432</v>
      </c>
      <c r="C684" t="s">
        <v>35</v>
      </c>
      <c r="D684" t="s">
        <v>185</v>
      </c>
      <c r="E684" t="s">
        <v>13</v>
      </c>
      <c r="F684" t="s">
        <v>14</v>
      </c>
      <c r="G684" t="s">
        <v>427</v>
      </c>
      <c r="H684" t="s">
        <v>16</v>
      </c>
      <c r="I684" s="9">
        <v>58900</v>
      </c>
    </row>
    <row r="685" spans="1:9" x14ac:dyDescent="0.3">
      <c r="A685" t="s">
        <v>9</v>
      </c>
      <c r="B685" t="s">
        <v>32</v>
      </c>
      <c r="C685" t="s">
        <v>30</v>
      </c>
      <c r="D685" t="s">
        <v>12</v>
      </c>
      <c r="E685" t="s">
        <v>13</v>
      </c>
      <c r="F685" t="s">
        <v>14</v>
      </c>
      <c r="G685" t="s">
        <v>15</v>
      </c>
      <c r="H685" t="s">
        <v>16</v>
      </c>
      <c r="I685" s="9">
        <v>46990</v>
      </c>
    </row>
    <row r="686" spans="1:9" x14ac:dyDescent="0.3">
      <c r="A686" t="s">
        <v>9</v>
      </c>
      <c r="B686" t="s">
        <v>36</v>
      </c>
      <c r="C686" t="s">
        <v>30</v>
      </c>
      <c r="D686" t="s">
        <v>12</v>
      </c>
      <c r="E686" t="s">
        <v>13</v>
      </c>
      <c r="F686" t="s">
        <v>27</v>
      </c>
      <c r="G686" t="s">
        <v>37</v>
      </c>
      <c r="H686" t="s">
        <v>16</v>
      </c>
      <c r="I686" s="9">
        <v>53990</v>
      </c>
    </row>
    <row r="687" spans="1:9" x14ac:dyDescent="0.3">
      <c r="A687" t="s">
        <v>28</v>
      </c>
      <c r="B687" t="s">
        <v>433</v>
      </c>
      <c r="C687" t="s">
        <v>26</v>
      </c>
      <c r="D687" t="s">
        <v>12</v>
      </c>
      <c r="E687" t="s">
        <v>13</v>
      </c>
      <c r="F687" t="s">
        <v>27</v>
      </c>
      <c r="G687" t="s">
        <v>37</v>
      </c>
      <c r="H687" t="s">
        <v>82</v>
      </c>
      <c r="I687" s="9">
        <v>97289</v>
      </c>
    </row>
    <row r="688" spans="1:9" x14ac:dyDescent="0.3">
      <c r="A688" t="s">
        <v>9</v>
      </c>
      <c r="B688" t="s">
        <v>434</v>
      </c>
      <c r="C688" t="s">
        <v>11</v>
      </c>
      <c r="D688" t="s">
        <v>12</v>
      </c>
      <c r="E688" t="s">
        <v>13</v>
      </c>
      <c r="F688" t="s">
        <v>14</v>
      </c>
      <c r="G688" t="s">
        <v>37</v>
      </c>
      <c r="H688" t="s">
        <v>82</v>
      </c>
      <c r="I688" s="9">
        <v>36490</v>
      </c>
    </row>
    <row r="689" spans="1:9" x14ac:dyDescent="0.3">
      <c r="A689" t="s">
        <v>9</v>
      </c>
      <c r="B689" t="s">
        <v>405</v>
      </c>
      <c r="C689" t="s">
        <v>35</v>
      </c>
      <c r="D689" t="s">
        <v>185</v>
      </c>
      <c r="E689" t="s">
        <v>13</v>
      </c>
      <c r="F689" t="s">
        <v>27</v>
      </c>
      <c r="G689" t="s">
        <v>40</v>
      </c>
      <c r="H689" t="s">
        <v>16</v>
      </c>
      <c r="I689" s="9">
        <v>48400</v>
      </c>
    </row>
    <row r="690" spans="1:9" x14ac:dyDescent="0.3">
      <c r="A690" t="s">
        <v>18</v>
      </c>
      <c r="B690" t="s">
        <v>100</v>
      </c>
      <c r="C690" t="s">
        <v>435</v>
      </c>
      <c r="D690" t="s">
        <v>436</v>
      </c>
      <c r="E690" t="s">
        <v>39</v>
      </c>
      <c r="F690" t="s">
        <v>437</v>
      </c>
      <c r="G690" t="s">
        <v>69</v>
      </c>
      <c r="H690" t="s">
        <v>16</v>
      </c>
      <c r="I690" s="9">
        <v>239900</v>
      </c>
    </row>
    <row r="691" spans="1:9" x14ac:dyDescent="0.3">
      <c r="A691" t="s">
        <v>9</v>
      </c>
      <c r="B691" t="s">
        <v>38</v>
      </c>
      <c r="C691" t="s">
        <v>30</v>
      </c>
      <c r="D691" t="s">
        <v>12</v>
      </c>
      <c r="E691" t="s">
        <v>39</v>
      </c>
      <c r="F691" t="s">
        <v>27</v>
      </c>
      <c r="G691" t="s">
        <v>40</v>
      </c>
      <c r="H691" t="s">
        <v>16</v>
      </c>
      <c r="I691" s="9">
        <v>66999</v>
      </c>
    </row>
    <row r="692" spans="1:9" x14ac:dyDescent="0.3">
      <c r="A692" t="s">
        <v>9</v>
      </c>
      <c r="B692" t="s">
        <v>48</v>
      </c>
      <c r="C692" t="s">
        <v>30</v>
      </c>
      <c r="D692" t="s">
        <v>12</v>
      </c>
      <c r="E692" t="s">
        <v>13</v>
      </c>
      <c r="F692" t="s">
        <v>14</v>
      </c>
      <c r="G692" t="s">
        <v>15</v>
      </c>
      <c r="H692" t="s">
        <v>16</v>
      </c>
      <c r="I692" s="9">
        <v>49990</v>
      </c>
    </row>
    <row r="693" spans="1:9" x14ac:dyDescent="0.3">
      <c r="A693" t="s">
        <v>9</v>
      </c>
      <c r="B693" t="s">
        <v>329</v>
      </c>
      <c r="C693" t="s">
        <v>30</v>
      </c>
      <c r="D693" t="s">
        <v>12</v>
      </c>
      <c r="E693" t="s">
        <v>13</v>
      </c>
      <c r="F693" t="s">
        <v>14</v>
      </c>
      <c r="G693" t="s">
        <v>427</v>
      </c>
      <c r="H693" t="s">
        <v>16</v>
      </c>
      <c r="I693" s="9">
        <v>70890</v>
      </c>
    </row>
    <row r="694" spans="1:9" x14ac:dyDescent="0.3">
      <c r="A694" t="s">
        <v>28</v>
      </c>
      <c r="B694" t="s">
        <v>237</v>
      </c>
      <c r="C694" t="s">
        <v>30</v>
      </c>
      <c r="D694" t="s">
        <v>185</v>
      </c>
      <c r="E694" t="s">
        <v>13</v>
      </c>
      <c r="F694" t="s">
        <v>14</v>
      </c>
      <c r="G694" t="s">
        <v>15</v>
      </c>
      <c r="H694" t="s">
        <v>16</v>
      </c>
      <c r="I694" s="9">
        <v>54990</v>
      </c>
    </row>
    <row r="695" spans="1:9" x14ac:dyDescent="0.3">
      <c r="A695" t="s">
        <v>28</v>
      </c>
      <c r="B695" t="s">
        <v>49</v>
      </c>
      <c r="C695" t="s">
        <v>50</v>
      </c>
      <c r="D695" t="s">
        <v>12</v>
      </c>
      <c r="E695" t="s">
        <v>13</v>
      </c>
      <c r="F695" t="s">
        <v>27</v>
      </c>
      <c r="G695" t="s">
        <v>15</v>
      </c>
      <c r="H695" t="s">
        <v>16</v>
      </c>
      <c r="I695" s="9">
        <v>77990</v>
      </c>
    </row>
    <row r="696" spans="1:9" x14ac:dyDescent="0.3">
      <c r="A696" t="s">
        <v>9</v>
      </c>
      <c r="B696" t="s">
        <v>55</v>
      </c>
      <c r="C696" t="s">
        <v>35</v>
      </c>
      <c r="D696" t="s">
        <v>12</v>
      </c>
      <c r="E696" t="s">
        <v>13</v>
      </c>
      <c r="F696" t="s">
        <v>27</v>
      </c>
      <c r="G696" t="s">
        <v>40</v>
      </c>
      <c r="H696" t="s">
        <v>16</v>
      </c>
      <c r="I696" s="9">
        <v>54990</v>
      </c>
    </row>
    <row r="697" spans="1:9" x14ac:dyDescent="0.3">
      <c r="A697" t="s">
        <v>24</v>
      </c>
      <c r="B697" t="s">
        <v>94</v>
      </c>
      <c r="C697" t="s">
        <v>11</v>
      </c>
      <c r="D697" t="s">
        <v>12</v>
      </c>
      <c r="E697" t="s">
        <v>22</v>
      </c>
      <c r="F697" t="s">
        <v>14</v>
      </c>
      <c r="G697" t="s">
        <v>15</v>
      </c>
      <c r="H697" t="s">
        <v>16</v>
      </c>
      <c r="I697" s="9">
        <v>34490</v>
      </c>
    </row>
    <row r="698" spans="1:9" x14ac:dyDescent="0.3">
      <c r="A698" t="s">
        <v>9</v>
      </c>
      <c r="B698" t="s">
        <v>438</v>
      </c>
      <c r="C698" t="s">
        <v>26</v>
      </c>
      <c r="D698" t="s">
        <v>12</v>
      </c>
      <c r="E698" t="s">
        <v>13</v>
      </c>
      <c r="F698" t="s">
        <v>27</v>
      </c>
      <c r="G698" t="s">
        <v>155</v>
      </c>
      <c r="H698" t="s">
        <v>16</v>
      </c>
      <c r="I698" s="9">
        <v>131680</v>
      </c>
    </row>
    <row r="699" spans="1:9" x14ac:dyDescent="0.3">
      <c r="A699" t="s">
        <v>24</v>
      </c>
      <c r="B699" t="s">
        <v>404</v>
      </c>
      <c r="C699" t="s">
        <v>30</v>
      </c>
      <c r="D699" t="s">
        <v>177</v>
      </c>
      <c r="E699" t="s">
        <v>22</v>
      </c>
      <c r="F699" t="s">
        <v>14</v>
      </c>
      <c r="G699" t="s">
        <v>40</v>
      </c>
      <c r="H699" t="s">
        <v>82</v>
      </c>
      <c r="I699" s="9">
        <v>41000</v>
      </c>
    </row>
    <row r="700" spans="1:9" x14ac:dyDescent="0.3">
      <c r="A700" t="s">
        <v>67</v>
      </c>
      <c r="B700" t="s">
        <v>439</v>
      </c>
      <c r="C700" t="s">
        <v>30</v>
      </c>
      <c r="D700" t="s">
        <v>12</v>
      </c>
      <c r="E700" t="s">
        <v>44</v>
      </c>
      <c r="F700" t="s">
        <v>14</v>
      </c>
      <c r="G700" t="s">
        <v>15</v>
      </c>
      <c r="H700" t="s">
        <v>16</v>
      </c>
      <c r="I700" s="9">
        <v>72990</v>
      </c>
    </row>
    <row r="701" spans="1:9" x14ac:dyDescent="0.3">
      <c r="A701" t="s">
        <v>9</v>
      </c>
      <c r="B701" t="s">
        <v>56</v>
      </c>
      <c r="C701" t="s">
        <v>30</v>
      </c>
      <c r="D701" t="s">
        <v>12</v>
      </c>
      <c r="E701" t="s">
        <v>13</v>
      </c>
      <c r="F701" t="s">
        <v>27</v>
      </c>
      <c r="G701" t="s">
        <v>15</v>
      </c>
      <c r="H701" t="s">
        <v>16</v>
      </c>
      <c r="I701" s="9">
        <v>66990</v>
      </c>
    </row>
    <row r="702" spans="1:9" x14ac:dyDescent="0.3">
      <c r="A702" t="s">
        <v>9</v>
      </c>
      <c r="B702" t="s">
        <v>74</v>
      </c>
      <c r="C702" t="s">
        <v>30</v>
      </c>
      <c r="D702" t="s">
        <v>12</v>
      </c>
      <c r="E702" t="s">
        <v>13</v>
      </c>
      <c r="F702" t="s">
        <v>14</v>
      </c>
      <c r="G702" t="s">
        <v>37</v>
      </c>
      <c r="H702" t="s">
        <v>16</v>
      </c>
      <c r="I702" s="9">
        <v>53990</v>
      </c>
    </row>
    <row r="703" spans="1:9" x14ac:dyDescent="0.3">
      <c r="A703" t="s">
        <v>9</v>
      </c>
      <c r="B703" t="s">
        <v>440</v>
      </c>
      <c r="C703" t="s">
        <v>54</v>
      </c>
      <c r="D703" t="s">
        <v>12</v>
      </c>
      <c r="E703" t="s">
        <v>13</v>
      </c>
      <c r="F703" t="s">
        <v>27</v>
      </c>
      <c r="G703" t="s">
        <v>15</v>
      </c>
      <c r="H703" t="s">
        <v>16</v>
      </c>
      <c r="I703" s="9">
        <v>50090</v>
      </c>
    </row>
    <row r="704" spans="1:9" x14ac:dyDescent="0.3">
      <c r="A704" t="s">
        <v>9</v>
      </c>
      <c r="B704" t="s">
        <v>441</v>
      </c>
      <c r="C704" t="s">
        <v>50</v>
      </c>
      <c r="D704" t="s">
        <v>12</v>
      </c>
      <c r="E704" t="s">
        <v>13</v>
      </c>
      <c r="F704" t="s">
        <v>27</v>
      </c>
      <c r="G704" t="s">
        <v>69</v>
      </c>
      <c r="H704" t="s">
        <v>16</v>
      </c>
      <c r="I704" s="9">
        <v>62690</v>
      </c>
    </row>
    <row r="705" spans="1:9" x14ac:dyDescent="0.3">
      <c r="A705" t="s">
        <v>9</v>
      </c>
      <c r="B705" t="s">
        <v>17</v>
      </c>
      <c r="C705" t="s">
        <v>11</v>
      </c>
      <c r="D705" t="s">
        <v>12</v>
      </c>
      <c r="E705" t="s">
        <v>13</v>
      </c>
      <c r="F705" t="s">
        <v>14</v>
      </c>
      <c r="G705" t="s">
        <v>15</v>
      </c>
      <c r="H705" t="s">
        <v>16</v>
      </c>
      <c r="I705" s="9">
        <v>37990</v>
      </c>
    </row>
    <row r="706" spans="1:9" x14ac:dyDescent="0.3">
      <c r="A706" t="s">
        <v>9</v>
      </c>
      <c r="B706" t="s">
        <v>32</v>
      </c>
      <c r="C706" t="s">
        <v>30</v>
      </c>
      <c r="D706" t="s">
        <v>12</v>
      </c>
      <c r="E706" t="s">
        <v>13</v>
      </c>
      <c r="F706" t="s">
        <v>14</v>
      </c>
      <c r="G706" t="s">
        <v>15</v>
      </c>
      <c r="H706" t="s">
        <v>16</v>
      </c>
      <c r="I706" s="9">
        <v>46990</v>
      </c>
    </row>
    <row r="707" spans="1:9" x14ac:dyDescent="0.3">
      <c r="A707" t="s">
        <v>9</v>
      </c>
      <c r="B707" t="s">
        <v>442</v>
      </c>
      <c r="C707" t="s">
        <v>11</v>
      </c>
      <c r="D707" t="s">
        <v>12</v>
      </c>
      <c r="E707" t="s">
        <v>13</v>
      </c>
      <c r="F707" t="s">
        <v>14</v>
      </c>
      <c r="G707" t="s">
        <v>69</v>
      </c>
      <c r="H707" t="s">
        <v>16</v>
      </c>
      <c r="I707" s="9">
        <v>38490</v>
      </c>
    </row>
    <row r="708" spans="1:9" x14ac:dyDescent="0.3">
      <c r="A708" t="s">
        <v>9</v>
      </c>
      <c r="B708" t="s">
        <v>443</v>
      </c>
      <c r="C708" t="s">
        <v>26</v>
      </c>
      <c r="D708" t="s">
        <v>12</v>
      </c>
      <c r="E708" t="s">
        <v>39</v>
      </c>
      <c r="F708" t="s">
        <v>27</v>
      </c>
      <c r="G708" t="s">
        <v>40</v>
      </c>
      <c r="H708" t="s">
        <v>16</v>
      </c>
      <c r="I708" s="9">
        <v>99850</v>
      </c>
    </row>
    <row r="709" spans="1:9" x14ac:dyDescent="0.3">
      <c r="A709" t="s">
        <v>9</v>
      </c>
      <c r="B709" t="s">
        <v>444</v>
      </c>
      <c r="C709" t="s">
        <v>30</v>
      </c>
      <c r="D709" t="s">
        <v>185</v>
      </c>
      <c r="E709" t="s">
        <v>22</v>
      </c>
      <c r="F709" t="s">
        <v>14</v>
      </c>
      <c r="G709" t="s">
        <v>23</v>
      </c>
      <c r="H709" t="s">
        <v>16</v>
      </c>
      <c r="I709" s="9">
        <v>64391</v>
      </c>
    </row>
    <row r="710" spans="1:9" x14ac:dyDescent="0.3">
      <c r="A710" t="s">
        <v>52</v>
      </c>
      <c r="B710" t="s">
        <v>207</v>
      </c>
      <c r="C710" t="s">
        <v>26</v>
      </c>
      <c r="D710" t="s">
        <v>12</v>
      </c>
      <c r="E710" t="s">
        <v>39</v>
      </c>
      <c r="F710" t="s">
        <v>27</v>
      </c>
      <c r="G710" t="s">
        <v>99</v>
      </c>
      <c r="H710" t="s">
        <v>16</v>
      </c>
      <c r="I710" s="9">
        <v>137999</v>
      </c>
    </row>
    <row r="711" spans="1:9" x14ac:dyDescent="0.3">
      <c r="A711" t="s">
        <v>9</v>
      </c>
      <c r="B711" t="s">
        <v>10</v>
      </c>
      <c r="C711" t="s">
        <v>11</v>
      </c>
      <c r="D711" t="s">
        <v>12</v>
      </c>
      <c r="E711" t="s">
        <v>13</v>
      </c>
      <c r="F711" t="s">
        <v>14</v>
      </c>
      <c r="G711" t="s">
        <v>15</v>
      </c>
      <c r="H711" t="s">
        <v>16</v>
      </c>
      <c r="I711" s="9">
        <v>38990</v>
      </c>
    </row>
    <row r="712" spans="1:9" x14ac:dyDescent="0.3">
      <c r="A712" t="s">
        <v>9</v>
      </c>
      <c r="B712" t="s">
        <v>36</v>
      </c>
      <c r="C712" t="s">
        <v>30</v>
      </c>
      <c r="D712" t="s">
        <v>12</v>
      </c>
      <c r="E712" t="s">
        <v>13</v>
      </c>
      <c r="F712" t="s">
        <v>27</v>
      </c>
      <c r="G712" t="s">
        <v>37</v>
      </c>
      <c r="H712" t="s">
        <v>16</v>
      </c>
      <c r="I712" s="9">
        <v>53990</v>
      </c>
    </row>
    <row r="713" spans="1:9" x14ac:dyDescent="0.3">
      <c r="A713" t="s">
        <v>28</v>
      </c>
      <c r="B713" t="s">
        <v>445</v>
      </c>
      <c r="C713" t="s">
        <v>11</v>
      </c>
      <c r="D713" t="s">
        <v>185</v>
      </c>
      <c r="E713" t="s">
        <v>13</v>
      </c>
      <c r="F713" t="s">
        <v>47</v>
      </c>
      <c r="G713" t="s">
        <v>40</v>
      </c>
      <c r="H713" t="s">
        <v>16</v>
      </c>
      <c r="I713" s="9">
        <v>42500</v>
      </c>
    </row>
    <row r="714" spans="1:9" x14ac:dyDescent="0.3">
      <c r="A714" t="s">
        <v>9</v>
      </c>
      <c r="B714" t="s">
        <v>446</v>
      </c>
      <c r="C714" t="s">
        <v>11</v>
      </c>
      <c r="D714" t="s">
        <v>185</v>
      </c>
      <c r="E714" t="s">
        <v>13</v>
      </c>
      <c r="F714" t="s">
        <v>47</v>
      </c>
      <c r="G714" t="s">
        <v>37</v>
      </c>
      <c r="H714" t="s">
        <v>16</v>
      </c>
      <c r="I714" s="9">
        <v>31000</v>
      </c>
    </row>
    <row r="715" spans="1:9" x14ac:dyDescent="0.3">
      <c r="A715" t="s">
        <v>9</v>
      </c>
      <c r="B715" t="s">
        <v>48</v>
      </c>
      <c r="C715" t="s">
        <v>30</v>
      </c>
      <c r="D715" t="s">
        <v>12</v>
      </c>
      <c r="E715" t="s">
        <v>13</v>
      </c>
      <c r="F715" t="s">
        <v>14</v>
      </c>
      <c r="G715" t="s">
        <v>15</v>
      </c>
      <c r="H715" t="s">
        <v>16</v>
      </c>
      <c r="I715" s="9">
        <v>49990</v>
      </c>
    </row>
    <row r="716" spans="1:9" x14ac:dyDescent="0.3">
      <c r="A716" t="s">
        <v>52</v>
      </c>
      <c r="B716" t="s">
        <v>106</v>
      </c>
      <c r="C716" t="s">
        <v>11</v>
      </c>
      <c r="D716" t="s">
        <v>12</v>
      </c>
      <c r="E716" t="s">
        <v>22</v>
      </c>
      <c r="F716" t="s">
        <v>14</v>
      </c>
      <c r="G716" t="s">
        <v>37</v>
      </c>
      <c r="H716" t="s">
        <v>82</v>
      </c>
      <c r="I716" s="9">
        <v>31990</v>
      </c>
    </row>
    <row r="717" spans="1:9" x14ac:dyDescent="0.3">
      <c r="A717" t="s">
        <v>28</v>
      </c>
      <c r="B717" t="s">
        <v>447</v>
      </c>
      <c r="C717" t="s">
        <v>11</v>
      </c>
      <c r="D717" t="s">
        <v>12</v>
      </c>
      <c r="E717" t="s">
        <v>13</v>
      </c>
      <c r="F717" t="s">
        <v>14</v>
      </c>
      <c r="G717" t="s">
        <v>37</v>
      </c>
      <c r="H717" t="s">
        <v>82</v>
      </c>
      <c r="I717" s="9">
        <v>32490</v>
      </c>
    </row>
    <row r="718" spans="1:9" x14ac:dyDescent="0.3">
      <c r="A718" t="s">
        <v>58</v>
      </c>
      <c r="B718" t="s">
        <v>312</v>
      </c>
      <c r="C718" t="s">
        <v>26</v>
      </c>
      <c r="D718" t="s">
        <v>12</v>
      </c>
      <c r="E718" t="s">
        <v>39</v>
      </c>
      <c r="F718" t="s">
        <v>27</v>
      </c>
      <c r="G718" t="s">
        <v>69</v>
      </c>
      <c r="H718" t="s">
        <v>16</v>
      </c>
      <c r="I718" s="9">
        <v>140990</v>
      </c>
    </row>
    <row r="719" spans="1:9" x14ac:dyDescent="0.3">
      <c r="A719" t="s">
        <v>28</v>
      </c>
      <c r="B719" t="s">
        <v>49</v>
      </c>
      <c r="C719" t="s">
        <v>50</v>
      </c>
      <c r="D719" t="s">
        <v>12</v>
      </c>
      <c r="E719" t="s">
        <v>13</v>
      </c>
      <c r="F719" t="s">
        <v>27</v>
      </c>
      <c r="G719" t="s">
        <v>15</v>
      </c>
      <c r="H719" t="s">
        <v>16</v>
      </c>
      <c r="I719" s="9">
        <v>77990</v>
      </c>
    </row>
    <row r="720" spans="1:9" x14ac:dyDescent="0.3">
      <c r="A720" t="s">
        <v>9</v>
      </c>
      <c r="B720" t="s">
        <v>56</v>
      </c>
      <c r="C720" t="s">
        <v>30</v>
      </c>
      <c r="D720" t="s">
        <v>12</v>
      </c>
      <c r="E720" t="s">
        <v>13</v>
      </c>
      <c r="F720" t="s">
        <v>27</v>
      </c>
      <c r="G720" t="s">
        <v>15</v>
      </c>
      <c r="H720" t="s">
        <v>16</v>
      </c>
      <c r="I720" s="9">
        <v>66990</v>
      </c>
    </row>
    <row r="721" spans="1:9" x14ac:dyDescent="0.3">
      <c r="A721" t="s">
        <v>9</v>
      </c>
      <c r="B721" t="s">
        <v>74</v>
      </c>
      <c r="C721" t="s">
        <v>30</v>
      </c>
      <c r="D721" t="s">
        <v>12</v>
      </c>
      <c r="E721" t="s">
        <v>13</v>
      </c>
      <c r="F721" t="s">
        <v>14</v>
      </c>
      <c r="G721" t="s">
        <v>37</v>
      </c>
      <c r="H721" t="s">
        <v>16</v>
      </c>
      <c r="I721" s="9">
        <v>53990</v>
      </c>
    </row>
    <row r="722" spans="1:9" x14ac:dyDescent="0.3">
      <c r="A722" t="s">
        <v>198</v>
      </c>
      <c r="B722" t="s">
        <v>448</v>
      </c>
      <c r="C722" t="s">
        <v>26</v>
      </c>
      <c r="D722" t="s">
        <v>12</v>
      </c>
      <c r="E722" t="s">
        <v>13</v>
      </c>
      <c r="F722" t="s">
        <v>27</v>
      </c>
      <c r="G722" t="s">
        <v>15</v>
      </c>
      <c r="H722" t="s">
        <v>16</v>
      </c>
      <c r="I722" s="9">
        <v>50990</v>
      </c>
    </row>
    <row r="723" spans="1:9" x14ac:dyDescent="0.3">
      <c r="A723" t="s">
        <v>449</v>
      </c>
      <c r="B723" t="s">
        <v>450</v>
      </c>
      <c r="C723" t="s">
        <v>30</v>
      </c>
      <c r="D723" t="s">
        <v>12</v>
      </c>
      <c r="E723" t="s">
        <v>13</v>
      </c>
      <c r="F723" t="s">
        <v>14</v>
      </c>
      <c r="G723" t="s">
        <v>69</v>
      </c>
      <c r="H723" t="s">
        <v>16</v>
      </c>
      <c r="I723" s="9">
        <v>64762</v>
      </c>
    </row>
    <row r="724" spans="1:9" x14ac:dyDescent="0.3">
      <c r="A724" t="s">
        <v>91</v>
      </c>
      <c r="B724" t="s">
        <v>451</v>
      </c>
      <c r="C724" t="s">
        <v>119</v>
      </c>
      <c r="D724" t="s">
        <v>12</v>
      </c>
      <c r="E724" t="s">
        <v>22</v>
      </c>
      <c r="F724" t="s">
        <v>14</v>
      </c>
      <c r="G724" t="s">
        <v>93</v>
      </c>
      <c r="H724" t="s">
        <v>16</v>
      </c>
      <c r="I724" s="9">
        <v>21990</v>
      </c>
    </row>
    <row r="725" spans="1:9" x14ac:dyDescent="0.3">
      <c r="A725" t="s">
        <v>28</v>
      </c>
      <c r="B725" t="s">
        <v>452</v>
      </c>
      <c r="C725" t="s">
        <v>50</v>
      </c>
      <c r="D725" t="s">
        <v>12</v>
      </c>
      <c r="E725" t="s">
        <v>13</v>
      </c>
      <c r="F725" t="s">
        <v>27</v>
      </c>
      <c r="G725" t="s">
        <v>37</v>
      </c>
      <c r="H725" t="s">
        <v>16</v>
      </c>
      <c r="I725" s="9">
        <v>70990</v>
      </c>
    </row>
    <row r="726" spans="1:9" x14ac:dyDescent="0.3">
      <c r="A726" t="s">
        <v>9</v>
      </c>
      <c r="B726" t="s">
        <v>10</v>
      </c>
      <c r="C726" t="s">
        <v>11</v>
      </c>
      <c r="D726" t="s">
        <v>12</v>
      </c>
      <c r="E726" t="s">
        <v>13</v>
      </c>
      <c r="F726" t="s">
        <v>14</v>
      </c>
      <c r="G726" t="s">
        <v>15</v>
      </c>
      <c r="H726" t="s">
        <v>16</v>
      </c>
      <c r="I726" s="9">
        <v>38990</v>
      </c>
    </row>
    <row r="727" spans="1:9" x14ac:dyDescent="0.3">
      <c r="A727" t="s">
        <v>9</v>
      </c>
      <c r="B727" t="s">
        <v>17</v>
      </c>
      <c r="C727" t="s">
        <v>11</v>
      </c>
      <c r="D727" t="s">
        <v>12</v>
      </c>
      <c r="E727" t="s">
        <v>13</v>
      </c>
      <c r="F727" t="s">
        <v>14</v>
      </c>
      <c r="G727" t="s">
        <v>15</v>
      </c>
      <c r="H727" t="s">
        <v>16</v>
      </c>
      <c r="I727" s="9">
        <v>37990</v>
      </c>
    </row>
    <row r="728" spans="1:9" x14ac:dyDescent="0.3">
      <c r="A728" t="s">
        <v>41</v>
      </c>
      <c r="B728" t="s">
        <v>387</v>
      </c>
      <c r="C728" t="s">
        <v>30</v>
      </c>
      <c r="D728" t="s">
        <v>12</v>
      </c>
      <c r="E728" t="s">
        <v>13</v>
      </c>
      <c r="F728" t="s">
        <v>14</v>
      </c>
      <c r="G728" t="s">
        <v>40</v>
      </c>
      <c r="H728" t="s">
        <v>82</v>
      </c>
      <c r="I728" s="9">
        <v>49950</v>
      </c>
    </row>
    <row r="729" spans="1:9" x14ac:dyDescent="0.3">
      <c r="A729" t="s">
        <v>9</v>
      </c>
      <c r="B729" t="s">
        <v>32</v>
      </c>
      <c r="C729" t="s">
        <v>30</v>
      </c>
      <c r="D729" t="s">
        <v>12</v>
      </c>
      <c r="E729" t="s">
        <v>13</v>
      </c>
      <c r="F729" t="s">
        <v>14</v>
      </c>
      <c r="G729" t="s">
        <v>15</v>
      </c>
      <c r="H729" t="s">
        <v>16</v>
      </c>
      <c r="I729" s="9">
        <v>46990</v>
      </c>
    </row>
    <row r="730" spans="1:9" x14ac:dyDescent="0.3">
      <c r="A730" t="s">
        <v>9</v>
      </c>
      <c r="B730" t="s">
        <v>36</v>
      </c>
      <c r="C730" t="s">
        <v>30</v>
      </c>
      <c r="D730" t="s">
        <v>12</v>
      </c>
      <c r="E730" t="s">
        <v>13</v>
      </c>
      <c r="F730" t="s">
        <v>27</v>
      </c>
      <c r="G730" t="s">
        <v>37</v>
      </c>
      <c r="H730" t="s">
        <v>16</v>
      </c>
      <c r="I730" s="9">
        <v>53990</v>
      </c>
    </row>
    <row r="731" spans="1:9" x14ac:dyDescent="0.3">
      <c r="A731" t="s">
        <v>28</v>
      </c>
      <c r="B731" t="s">
        <v>431</v>
      </c>
      <c r="C731" t="s">
        <v>26</v>
      </c>
      <c r="D731" t="s">
        <v>12</v>
      </c>
      <c r="E731" t="s">
        <v>13</v>
      </c>
      <c r="F731" t="s">
        <v>27</v>
      </c>
      <c r="G731" t="s">
        <v>69</v>
      </c>
      <c r="H731" t="s">
        <v>16</v>
      </c>
      <c r="I731" s="9">
        <v>97990</v>
      </c>
    </row>
    <row r="732" spans="1:9" x14ac:dyDescent="0.3">
      <c r="A732" t="s">
        <v>18</v>
      </c>
      <c r="B732" t="s">
        <v>453</v>
      </c>
      <c r="C732" t="s">
        <v>454</v>
      </c>
      <c r="D732" t="s">
        <v>102</v>
      </c>
      <c r="E732" t="s">
        <v>39</v>
      </c>
      <c r="F732" t="s">
        <v>27</v>
      </c>
      <c r="G732" t="s">
        <v>455</v>
      </c>
      <c r="H732" t="s">
        <v>16</v>
      </c>
      <c r="I732" s="9">
        <v>239900</v>
      </c>
    </row>
    <row r="733" spans="1:9" x14ac:dyDescent="0.3">
      <c r="A733" t="s">
        <v>41</v>
      </c>
      <c r="B733" t="s">
        <v>121</v>
      </c>
      <c r="C733" t="s">
        <v>11</v>
      </c>
      <c r="D733" t="s">
        <v>12</v>
      </c>
      <c r="E733" t="s">
        <v>22</v>
      </c>
      <c r="F733" t="s">
        <v>14</v>
      </c>
      <c r="G733" t="s">
        <v>456</v>
      </c>
      <c r="H733" t="s">
        <v>16</v>
      </c>
      <c r="I733" s="9">
        <v>38790</v>
      </c>
    </row>
    <row r="734" spans="1:9" x14ac:dyDescent="0.3">
      <c r="A734" t="s">
        <v>9</v>
      </c>
      <c r="B734" t="s">
        <v>38</v>
      </c>
      <c r="C734" t="s">
        <v>30</v>
      </c>
      <c r="D734" t="s">
        <v>12</v>
      </c>
      <c r="E734" t="s">
        <v>39</v>
      </c>
      <c r="F734" t="s">
        <v>27</v>
      </c>
      <c r="G734" t="s">
        <v>40</v>
      </c>
      <c r="H734" t="s">
        <v>16</v>
      </c>
      <c r="I734" s="9">
        <v>66999</v>
      </c>
    </row>
    <row r="735" spans="1:9" x14ac:dyDescent="0.3">
      <c r="A735" t="s">
        <v>9</v>
      </c>
      <c r="B735" t="s">
        <v>48</v>
      </c>
      <c r="C735" t="s">
        <v>30</v>
      </c>
      <c r="D735" t="s">
        <v>12</v>
      </c>
      <c r="E735" t="s">
        <v>13</v>
      </c>
      <c r="F735" t="s">
        <v>14</v>
      </c>
      <c r="G735" t="s">
        <v>15</v>
      </c>
      <c r="H735" t="s">
        <v>16</v>
      </c>
      <c r="I735" s="9">
        <v>49990</v>
      </c>
    </row>
    <row r="736" spans="1:9" x14ac:dyDescent="0.3">
      <c r="A736" t="s">
        <v>28</v>
      </c>
      <c r="B736" t="s">
        <v>457</v>
      </c>
      <c r="C736" t="s">
        <v>30</v>
      </c>
      <c r="D736" t="s">
        <v>12</v>
      </c>
      <c r="E736" t="s">
        <v>13</v>
      </c>
      <c r="F736" t="s">
        <v>27</v>
      </c>
      <c r="G736" t="s">
        <v>37</v>
      </c>
      <c r="H736" t="s">
        <v>16</v>
      </c>
      <c r="I736" s="9">
        <v>85800</v>
      </c>
    </row>
    <row r="737" spans="1:9" x14ac:dyDescent="0.3">
      <c r="A737" t="s">
        <v>28</v>
      </c>
      <c r="B737" t="s">
        <v>49</v>
      </c>
      <c r="C737" t="s">
        <v>50</v>
      </c>
      <c r="D737" t="s">
        <v>12</v>
      </c>
      <c r="E737" t="s">
        <v>13</v>
      </c>
      <c r="F737" t="s">
        <v>27</v>
      </c>
      <c r="G737" t="s">
        <v>15</v>
      </c>
      <c r="H737" t="s">
        <v>16</v>
      </c>
      <c r="I737" s="9">
        <v>77990</v>
      </c>
    </row>
    <row r="738" spans="1:9" x14ac:dyDescent="0.3">
      <c r="A738" t="s">
        <v>9</v>
      </c>
      <c r="B738" t="s">
        <v>55</v>
      </c>
      <c r="C738" t="s">
        <v>35</v>
      </c>
      <c r="D738" t="s">
        <v>12</v>
      </c>
      <c r="E738" t="s">
        <v>13</v>
      </c>
      <c r="F738" t="s">
        <v>27</v>
      </c>
      <c r="G738" t="s">
        <v>40</v>
      </c>
      <c r="H738" t="s">
        <v>16</v>
      </c>
      <c r="I738" s="9">
        <v>54990</v>
      </c>
    </row>
    <row r="739" spans="1:9" x14ac:dyDescent="0.3">
      <c r="A739" t="s">
        <v>41</v>
      </c>
      <c r="B739" t="s">
        <v>458</v>
      </c>
      <c r="C739" t="s">
        <v>30</v>
      </c>
      <c r="D739" t="s">
        <v>185</v>
      </c>
      <c r="E739" t="s">
        <v>39</v>
      </c>
      <c r="F739" t="s">
        <v>14</v>
      </c>
      <c r="G739" t="s">
        <v>37</v>
      </c>
      <c r="H739" t="s">
        <v>16</v>
      </c>
      <c r="I739" s="9">
        <v>52199</v>
      </c>
    </row>
    <row r="740" spans="1:9" x14ac:dyDescent="0.3">
      <c r="A740" t="s">
        <v>9</v>
      </c>
      <c r="B740" t="s">
        <v>459</v>
      </c>
      <c r="C740" t="s">
        <v>11</v>
      </c>
      <c r="D740" t="s">
        <v>185</v>
      </c>
      <c r="E740" t="s">
        <v>13</v>
      </c>
      <c r="F740" t="s">
        <v>14</v>
      </c>
      <c r="G740" t="s">
        <v>37</v>
      </c>
      <c r="H740" t="s">
        <v>16</v>
      </c>
      <c r="I740" s="9">
        <v>40500</v>
      </c>
    </row>
    <row r="741" spans="1:9" x14ac:dyDescent="0.3">
      <c r="A741" t="s">
        <v>24</v>
      </c>
      <c r="B741" t="s">
        <v>460</v>
      </c>
      <c r="C741" t="s">
        <v>50</v>
      </c>
      <c r="D741" t="s">
        <v>12</v>
      </c>
      <c r="E741" t="s">
        <v>39</v>
      </c>
      <c r="F741" t="s">
        <v>27</v>
      </c>
      <c r="G741" t="s">
        <v>23</v>
      </c>
      <c r="H741" t="s">
        <v>82</v>
      </c>
      <c r="I741" s="9">
        <v>85751</v>
      </c>
    </row>
    <row r="742" spans="1:9" x14ac:dyDescent="0.3">
      <c r="A742" t="s">
        <v>9</v>
      </c>
      <c r="B742" t="s">
        <v>10</v>
      </c>
      <c r="C742" t="s">
        <v>11</v>
      </c>
      <c r="D742" t="s">
        <v>12</v>
      </c>
      <c r="E742" t="s">
        <v>13</v>
      </c>
      <c r="F742" t="s">
        <v>14</v>
      </c>
      <c r="G742" t="s">
        <v>15</v>
      </c>
      <c r="H742" t="s">
        <v>16</v>
      </c>
      <c r="I742" s="9">
        <v>38990</v>
      </c>
    </row>
    <row r="743" spans="1:9" x14ac:dyDescent="0.3">
      <c r="A743" t="s">
        <v>9</v>
      </c>
      <c r="B743" t="s">
        <v>17</v>
      </c>
      <c r="C743" t="s">
        <v>11</v>
      </c>
      <c r="D743" t="s">
        <v>12</v>
      </c>
      <c r="E743" t="s">
        <v>13</v>
      </c>
      <c r="F743" t="s">
        <v>14</v>
      </c>
      <c r="G743" t="s">
        <v>15</v>
      </c>
      <c r="H743" t="s">
        <v>16</v>
      </c>
      <c r="I743" s="9">
        <v>37990</v>
      </c>
    </row>
    <row r="744" spans="1:9" x14ac:dyDescent="0.3">
      <c r="A744" t="s">
        <v>67</v>
      </c>
      <c r="B744" t="s">
        <v>461</v>
      </c>
      <c r="C744" t="s">
        <v>26</v>
      </c>
      <c r="D744" t="s">
        <v>12</v>
      </c>
      <c r="E744" t="s">
        <v>13</v>
      </c>
      <c r="F744" t="s">
        <v>14</v>
      </c>
      <c r="G744" t="s">
        <v>69</v>
      </c>
      <c r="H744" t="s">
        <v>16</v>
      </c>
      <c r="I744" s="9">
        <v>60990</v>
      </c>
    </row>
    <row r="745" spans="1:9" x14ac:dyDescent="0.3">
      <c r="A745" t="s">
        <v>449</v>
      </c>
      <c r="B745" t="s">
        <v>450</v>
      </c>
      <c r="C745" t="s">
        <v>30</v>
      </c>
      <c r="D745" t="s">
        <v>12</v>
      </c>
      <c r="E745" t="s">
        <v>13</v>
      </c>
      <c r="F745" t="s">
        <v>14</v>
      </c>
      <c r="G745" t="s">
        <v>69</v>
      </c>
      <c r="H745" t="s">
        <v>16</v>
      </c>
      <c r="I745" s="9">
        <v>64762</v>
      </c>
    </row>
    <row r="746" spans="1:9" x14ac:dyDescent="0.3">
      <c r="A746" t="s">
        <v>9</v>
      </c>
      <c r="B746" t="s">
        <v>32</v>
      </c>
      <c r="C746" t="s">
        <v>30</v>
      </c>
      <c r="D746" t="s">
        <v>12</v>
      </c>
      <c r="E746" t="s">
        <v>13</v>
      </c>
      <c r="F746" t="s">
        <v>14</v>
      </c>
      <c r="G746" t="s">
        <v>15</v>
      </c>
      <c r="H746" t="s">
        <v>16</v>
      </c>
      <c r="I746" s="9">
        <v>46990</v>
      </c>
    </row>
    <row r="747" spans="1:9" x14ac:dyDescent="0.3">
      <c r="A747" t="s">
        <v>9</v>
      </c>
      <c r="B747" t="s">
        <v>36</v>
      </c>
      <c r="C747" t="s">
        <v>30</v>
      </c>
      <c r="D747" t="s">
        <v>12</v>
      </c>
      <c r="E747" t="s">
        <v>13</v>
      </c>
      <c r="F747" t="s">
        <v>27</v>
      </c>
      <c r="G747" t="s">
        <v>37</v>
      </c>
      <c r="H747" t="s">
        <v>16</v>
      </c>
      <c r="I747" s="9">
        <v>53990</v>
      </c>
    </row>
    <row r="748" spans="1:9" x14ac:dyDescent="0.3">
      <c r="A748" t="s">
        <v>41</v>
      </c>
      <c r="B748" t="s">
        <v>462</v>
      </c>
      <c r="C748" t="s">
        <v>30</v>
      </c>
      <c r="D748" t="s">
        <v>177</v>
      </c>
      <c r="E748" t="s">
        <v>13</v>
      </c>
      <c r="F748" t="s">
        <v>14</v>
      </c>
      <c r="G748" t="s">
        <v>40</v>
      </c>
      <c r="H748" t="s">
        <v>82</v>
      </c>
      <c r="I748" s="9">
        <v>76990</v>
      </c>
    </row>
    <row r="749" spans="1:9" x14ac:dyDescent="0.3">
      <c r="A749" t="s">
        <v>28</v>
      </c>
      <c r="B749" t="s">
        <v>463</v>
      </c>
      <c r="C749" t="s">
        <v>54</v>
      </c>
      <c r="D749" t="s">
        <v>12</v>
      </c>
      <c r="E749" t="s">
        <v>13</v>
      </c>
      <c r="F749" t="s">
        <v>27</v>
      </c>
      <c r="G749" t="s">
        <v>40</v>
      </c>
      <c r="H749" t="s">
        <v>82</v>
      </c>
      <c r="I749" s="9">
        <v>51990</v>
      </c>
    </row>
    <row r="750" spans="1:9" x14ac:dyDescent="0.3">
      <c r="A750" t="s">
        <v>18</v>
      </c>
      <c r="B750" t="s">
        <v>100</v>
      </c>
      <c r="C750" t="s">
        <v>30</v>
      </c>
      <c r="D750" t="s">
        <v>464</v>
      </c>
      <c r="E750" t="s">
        <v>13</v>
      </c>
      <c r="F750" t="s">
        <v>14</v>
      </c>
      <c r="G750" t="s">
        <v>23</v>
      </c>
      <c r="H750" t="s">
        <v>16</v>
      </c>
      <c r="I750" s="9">
        <v>162990</v>
      </c>
    </row>
    <row r="751" spans="1:9" x14ac:dyDescent="0.3">
      <c r="A751" t="s">
        <v>9</v>
      </c>
      <c r="B751" t="s">
        <v>465</v>
      </c>
      <c r="C751" t="s">
        <v>46</v>
      </c>
      <c r="D751" t="s">
        <v>12</v>
      </c>
      <c r="E751" t="s">
        <v>13</v>
      </c>
      <c r="F751" t="s">
        <v>14</v>
      </c>
      <c r="G751" t="s">
        <v>37</v>
      </c>
      <c r="H751" t="s">
        <v>16</v>
      </c>
      <c r="I751" s="9">
        <v>31964</v>
      </c>
    </row>
    <row r="752" spans="1:9" x14ac:dyDescent="0.3">
      <c r="A752" t="s">
        <v>9</v>
      </c>
      <c r="B752" t="s">
        <v>38</v>
      </c>
      <c r="C752" t="s">
        <v>30</v>
      </c>
      <c r="D752" t="s">
        <v>12</v>
      </c>
      <c r="E752" t="s">
        <v>39</v>
      </c>
      <c r="F752" t="s">
        <v>27</v>
      </c>
      <c r="G752" t="s">
        <v>40</v>
      </c>
      <c r="H752" t="s">
        <v>16</v>
      </c>
      <c r="I752" s="9">
        <v>66999</v>
      </c>
    </row>
    <row r="753" spans="1:9" x14ac:dyDescent="0.3">
      <c r="A753" t="s">
        <v>9</v>
      </c>
      <c r="B753" t="s">
        <v>48</v>
      </c>
      <c r="C753" t="s">
        <v>30</v>
      </c>
      <c r="D753" t="s">
        <v>12</v>
      </c>
      <c r="E753" t="s">
        <v>13</v>
      </c>
      <c r="F753" t="s">
        <v>14</v>
      </c>
      <c r="G753" t="s">
        <v>15</v>
      </c>
      <c r="H753" t="s">
        <v>16</v>
      </c>
      <c r="I753" s="9">
        <v>49990</v>
      </c>
    </row>
    <row r="754" spans="1:9" x14ac:dyDescent="0.3">
      <c r="A754" t="s">
        <v>28</v>
      </c>
      <c r="B754" t="s">
        <v>466</v>
      </c>
      <c r="C754" t="s">
        <v>26</v>
      </c>
      <c r="D754" t="s">
        <v>365</v>
      </c>
      <c r="E754" t="s">
        <v>39</v>
      </c>
      <c r="F754" t="s">
        <v>27</v>
      </c>
      <c r="G754" t="s">
        <v>40</v>
      </c>
      <c r="H754" t="s">
        <v>16</v>
      </c>
      <c r="I754" s="9">
        <v>152711</v>
      </c>
    </row>
    <row r="755" spans="1:9" x14ac:dyDescent="0.3">
      <c r="A755" t="s">
        <v>28</v>
      </c>
      <c r="B755" t="s">
        <v>467</v>
      </c>
      <c r="C755" t="s">
        <v>30</v>
      </c>
      <c r="D755" t="s">
        <v>12</v>
      </c>
      <c r="E755" t="s">
        <v>13</v>
      </c>
      <c r="F755" t="s">
        <v>27</v>
      </c>
      <c r="G755" t="s">
        <v>37</v>
      </c>
      <c r="H755" t="s">
        <v>82</v>
      </c>
      <c r="I755" s="9">
        <v>64200</v>
      </c>
    </row>
    <row r="756" spans="1:9" x14ac:dyDescent="0.3">
      <c r="A756" t="s">
        <v>28</v>
      </c>
      <c r="B756" t="s">
        <v>49</v>
      </c>
      <c r="C756" t="s">
        <v>50</v>
      </c>
      <c r="D756" t="s">
        <v>12</v>
      </c>
      <c r="E756" t="s">
        <v>13</v>
      </c>
      <c r="F756" t="s">
        <v>27</v>
      </c>
      <c r="G756" t="s">
        <v>15</v>
      </c>
      <c r="H756" t="s">
        <v>16</v>
      </c>
      <c r="I756" s="9">
        <v>77990</v>
      </c>
    </row>
    <row r="757" spans="1:9" x14ac:dyDescent="0.3">
      <c r="A757" t="s">
        <v>9</v>
      </c>
      <c r="B757" t="s">
        <v>55</v>
      </c>
      <c r="C757" t="s">
        <v>35</v>
      </c>
      <c r="D757" t="s">
        <v>12</v>
      </c>
      <c r="E757" t="s">
        <v>13</v>
      </c>
      <c r="F757" t="s">
        <v>27</v>
      </c>
      <c r="G757" t="s">
        <v>40</v>
      </c>
      <c r="H757" t="s">
        <v>16</v>
      </c>
      <c r="I757" s="9">
        <v>54990</v>
      </c>
    </row>
    <row r="758" spans="1:9" x14ac:dyDescent="0.3">
      <c r="A758" t="s">
        <v>28</v>
      </c>
      <c r="B758" t="s">
        <v>468</v>
      </c>
      <c r="C758" t="s">
        <v>54</v>
      </c>
      <c r="D758" t="s">
        <v>12</v>
      </c>
      <c r="E758" t="s">
        <v>13</v>
      </c>
      <c r="F758" t="s">
        <v>27</v>
      </c>
      <c r="G758" t="s">
        <v>37</v>
      </c>
      <c r="H758" t="s">
        <v>82</v>
      </c>
      <c r="I758" s="9">
        <v>56990</v>
      </c>
    </row>
    <row r="759" spans="1:9" x14ac:dyDescent="0.3">
      <c r="A759" t="s">
        <v>28</v>
      </c>
      <c r="B759" t="s">
        <v>469</v>
      </c>
      <c r="C759" t="s">
        <v>470</v>
      </c>
      <c r="D759" t="s">
        <v>12</v>
      </c>
      <c r="E759" t="s">
        <v>13</v>
      </c>
      <c r="F759" t="s">
        <v>27</v>
      </c>
      <c r="G759" t="s">
        <v>37</v>
      </c>
      <c r="H759" t="s">
        <v>82</v>
      </c>
      <c r="I759" s="9">
        <v>68200</v>
      </c>
    </row>
    <row r="760" spans="1:9" x14ac:dyDescent="0.3">
      <c r="A760" t="s">
        <v>28</v>
      </c>
      <c r="B760" t="s">
        <v>471</v>
      </c>
      <c r="C760" t="s">
        <v>30</v>
      </c>
      <c r="D760" t="s">
        <v>185</v>
      </c>
      <c r="E760" t="s">
        <v>39</v>
      </c>
      <c r="F760" t="s">
        <v>14</v>
      </c>
      <c r="G760" t="s">
        <v>37</v>
      </c>
      <c r="H760" t="s">
        <v>16</v>
      </c>
      <c r="I760" s="9">
        <v>79800</v>
      </c>
    </row>
    <row r="761" spans="1:9" x14ac:dyDescent="0.3">
      <c r="A761" t="s">
        <v>9</v>
      </c>
      <c r="B761" t="s">
        <v>56</v>
      </c>
      <c r="C761" t="s">
        <v>30</v>
      </c>
      <c r="D761" t="s">
        <v>12</v>
      </c>
      <c r="E761" t="s">
        <v>13</v>
      </c>
      <c r="F761" t="s">
        <v>27</v>
      </c>
      <c r="G761" t="s">
        <v>15</v>
      </c>
      <c r="H761" t="s">
        <v>16</v>
      </c>
      <c r="I761" s="9">
        <v>66990</v>
      </c>
    </row>
    <row r="762" spans="1:9" x14ac:dyDescent="0.3">
      <c r="A762" t="s">
        <v>9</v>
      </c>
      <c r="B762" t="s">
        <v>74</v>
      </c>
      <c r="C762" t="s">
        <v>30</v>
      </c>
      <c r="D762" t="s">
        <v>12</v>
      </c>
      <c r="E762" t="s">
        <v>13</v>
      </c>
      <c r="F762" t="s">
        <v>14</v>
      </c>
      <c r="G762" t="s">
        <v>37</v>
      </c>
      <c r="H762" t="s">
        <v>16</v>
      </c>
      <c r="I762" s="9">
        <v>53990</v>
      </c>
    </row>
    <row r="763" spans="1:9" x14ac:dyDescent="0.3">
      <c r="A763" t="s">
        <v>334</v>
      </c>
      <c r="B763" t="s">
        <v>472</v>
      </c>
      <c r="C763" t="s">
        <v>30</v>
      </c>
      <c r="D763" t="s">
        <v>12</v>
      </c>
      <c r="E763" t="s">
        <v>22</v>
      </c>
      <c r="F763" t="s">
        <v>27</v>
      </c>
      <c r="G763" t="s">
        <v>473</v>
      </c>
      <c r="H763" t="s">
        <v>82</v>
      </c>
      <c r="I763" s="9">
        <v>99990</v>
      </c>
    </row>
    <row r="764" spans="1:9" x14ac:dyDescent="0.3">
      <c r="A764" t="s">
        <v>24</v>
      </c>
      <c r="B764" t="s">
        <v>404</v>
      </c>
      <c r="C764" t="s">
        <v>30</v>
      </c>
      <c r="D764" t="s">
        <v>12</v>
      </c>
      <c r="E764" t="s">
        <v>13</v>
      </c>
      <c r="F764" t="s">
        <v>14</v>
      </c>
      <c r="G764" t="s">
        <v>40</v>
      </c>
      <c r="H764" t="s">
        <v>82</v>
      </c>
      <c r="I764" s="9">
        <v>44356</v>
      </c>
    </row>
    <row r="765" spans="1:9" x14ac:dyDescent="0.3">
      <c r="A765" t="s">
        <v>9</v>
      </c>
      <c r="B765" t="s">
        <v>17</v>
      </c>
      <c r="C765" t="s">
        <v>11</v>
      </c>
      <c r="D765" t="s">
        <v>12</v>
      </c>
      <c r="E765" t="s">
        <v>13</v>
      </c>
      <c r="F765" t="s">
        <v>14</v>
      </c>
      <c r="G765" t="s">
        <v>15</v>
      </c>
      <c r="H765" t="s">
        <v>16</v>
      </c>
      <c r="I765" s="9">
        <v>37990</v>
      </c>
    </row>
    <row r="766" spans="1:9" x14ac:dyDescent="0.3">
      <c r="A766" t="s">
        <v>9</v>
      </c>
      <c r="B766" t="s">
        <v>32</v>
      </c>
      <c r="C766" t="s">
        <v>30</v>
      </c>
      <c r="D766" t="s">
        <v>12</v>
      </c>
      <c r="E766" t="s">
        <v>13</v>
      </c>
      <c r="F766" t="s">
        <v>14</v>
      </c>
      <c r="G766" t="s">
        <v>15</v>
      </c>
      <c r="H766" t="s">
        <v>16</v>
      </c>
      <c r="I766" s="9">
        <v>46990</v>
      </c>
    </row>
    <row r="767" spans="1:9" x14ac:dyDescent="0.3">
      <c r="A767" t="s">
        <v>24</v>
      </c>
      <c r="B767" t="s">
        <v>474</v>
      </c>
      <c r="C767" t="s">
        <v>30</v>
      </c>
      <c r="D767" t="s">
        <v>12</v>
      </c>
      <c r="E767" t="s">
        <v>13</v>
      </c>
      <c r="F767" t="s">
        <v>27</v>
      </c>
      <c r="G767" t="s">
        <v>15</v>
      </c>
      <c r="H767" t="s">
        <v>16</v>
      </c>
      <c r="I767" s="9">
        <v>74990</v>
      </c>
    </row>
    <row r="768" spans="1:9" x14ac:dyDescent="0.3">
      <c r="A768" t="s">
        <v>41</v>
      </c>
      <c r="B768" t="s">
        <v>462</v>
      </c>
      <c r="C768" t="s">
        <v>11</v>
      </c>
      <c r="D768" t="s">
        <v>12</v>
      </c>
      <c r="E768" t="s">
        <v>13</v>
      </c>
      <c r="F768" t="s">
        <v>14</v>
      </c>
      <c r="G768" t="s">
        <v>40</v>
      </c>
      <c r="H768" t="s">
        <v>82</v>
      </c>
      <c r="I768" s="9">
        <v>53999</v>
      </c>
    </row>
    <row r="769" spans="1:9" x14ac:dyDescent="0.3">
      <c r="A769" t="s">
        <v>41</v>
      </c>
      <c r="B769" t="s">
        <v>475</v>
      </c>
      <c r="C769" t="s">
        <v>30</v>
      </c>
      <c r="D769" t="s">
        <v>177</v>
      </c>
      <c r="E769" t="s">
        <v>13</v>
      </c>
      <c r="F769" t="s">
        <v>27</v>
      </c>
      <c r="G769" t="s">
        <v>37</v>
      </c>
      <c r="H769" t="s">
        <v>16</v>
      </c>
      <c r="I769" s="9">
        <v>62500</v>
      </c>
    </row>
    <row r="770" spans="1:9" x14ac:dyDescent="0.3">
      <c r="A770" t="s">
        <v>9</v>
      </c>
      <c r="B770" t="s">
        <v>476</v>
      </c>
      <c r="C770" t="s">
        <v>26</v>
      </c>
      <c r="D770" t="s">
        <v>185</v>
      </c>
      <c r="E770" t="s">
        <v>13</v>
      </c>
      <c r="F770" t="s">
        <v>27</v>
      </c>
      <c r="G770" t="s">
        <v>23</v>
      </c>
      <c r="H770" t="s">
        <v>82</v>
      </c>
      <c r="I770" s="9">
        <v>220579</v>
      </c>
    </row>
    <row r="771" spans="1:9" x14ac:dyDescent="0.3">
      <c r="A771" t="s">
        <v>9</v>
      </c>
      <c r="B771" t="s">
        <v>10</v>
      </c>
      <c r="C771" t="s">
        <v>11</v>
      </c>
      <c r="D771" t="s">
        <v>12</v>
      </c>
      <c r="E771" t="s">
        <v>13</v>
      </c>
      <c r="F771" t="s">
        <v>14</v>
      </c>
      <c r="G771" t="s">
        <v>15</v>
      </c>
      <c r="H771" t="s">
        <v>16</v>
      </c>
      <c r="I771" s="9">
        <v>38990</v>
      </c>
    </row>
    <row r="772" spans="1:9" x14ac:dyDescent="0.3">
      <c r="A772" t="s">
        <v>9</v>
      </c>
      <c r="B772" t="s">
        <v>36</v>
      </c>
      <c r="C772" t="s">
        <v>30</v>
      </c>
      <c r="D772" t="s">
        <v>12</v>
      </c>
      <c r="E772" t="s">
        <v>13</v>
      </c>
      <c r="F772" t="s">
        <v>27</v>
      </c>
      <c r="G772" t="s">
        <v>37</v>
      </c>
      <c r="H772" t="s">
        <v>16</v>
      </c>
      <c r="I772" s="9">
        <v>53990</v>
      </c>
    </row>
    <row r="773" spans="1:9" x14ac:dyDescent="0.3">
      <c r="A773" t="s">
        <v>41</v>
      </c>
      <c r="B773" t="s">
        <v>340</v>
      </c>
      <c r="C773" t="s">
        <v>341</v>
      </c>
      <c r="D773" t="s">
        <v>12</v>
      </c>
      <c r="E773" t="s">
        <v>22</v>
      </c>
      <c r="F773" t="s">
        <v>14</v>
      </c>
      <c r="G773" t="s">
        <v>15</v>
      </c>
      <c r="H773" t="s">
        <v>16</v>
      </c>
      <c r="I773" s="9">
        <v>32990</v>
      </c>
    </row>
    <row r="774" spans="1:9" x14ac:dyDescent="0.3">
      <c r="A774" t="s">
        <v>28</v>
      </c>
      <c r="B774" t="s">
        <v>477</v>
      </c>
      <c r="C774" t="s">
        <v>30</v>
      </c>
      <c r="D774" t="s">
        <v>12</v>
      </c>
      <c r="E774" t="s">
        <v>13</v>
      </c>
      <c r="F774" t="s">
        <v>27</v>
      </c>
      <c r="G774" t="s">
        <v>99</v>
      </c>
      <c r="H774" t="s">
        <v>16</v>
      </c>
      <c r="I774" s="9">
        <v>76990</v>
      </c>
    </row>
    <row r="775" spans="1:9" x14ac:dyDescent="0.3">
      <c r="A775" t="s">
        <v>9</v>
      </c>
      <c r="B775" t="s">
        <v>38</v>
      </c>
      <c r="C775" t="s">
        <v>30</v>
      </c>
      <c r="D775" t="s">
        <v>12</v>
      </c>
      <c r="E775" t="s">
        <v>39</v>
      </c>
      <c r="F775" t="s">
        <v>27</v>
      </c>
      <c r="G775" t="s">
        <v>40</v>
      </c>
      <c r="H775" t="s">
        <v>16</v>
      </c>
      <c r="I775" s="9">
        <v>66999</v>
      </c>
    </row>
    <row r="776" spans="1:9" x14ac:dyDescent="0.3">
      <c r="A776" t="s">
        <v>9</v>
      </c>
      <c r="B776" t="s">
        <v>48</v>
      </c>
      <c r="C776" t="s">
        <v>30</v>
      </c>
      <c r="D776" t="s">
        <v>12</v>
      </c>
      <c r="E776" t="s">
        <v>13</v>
      </c>
      <c r="F776" t="s">
        <v>14</v>
      </c>
      <c r="G776" t="s">
        <v>15</v>
      </c>
      <c r="H776" t="s">
        <v>16</v>
      </c>
      <c r="I776" s="9">
        <v>49990</v>
      </c>
    </row>
    <row r="777" spans="1:9" x14ac:dyDescent="0.3">
      <c r="A777" t="s">
        <v>198</v>
      </c>
      <c r="B777" t="s">
        <v>448</v>
      </c>
      <c r="C777" t="s">
        <v>26</v>
      </c>
      <c r="D777" t="s">
        <v>12</v>
      </c>
      <c r="E777" t="s">
        <v>13</v>
      </c>
      <c r="F777" t="s">
        <v>27</v>
      </c>
      <c r="G777" t="s">
        <v>37</v>
      </c>
      <c r="H777" t="s">
        <v>16</v>
      </c>
      <c r="I777" s="9">
        <v>50990</v>
      </c>
    </row>
    <row r="778" spans="1:9" x14ac:dyDescent="0.3">
      <c r="A778" t="s">
        <v>41</v>
      </c>
      <c r="B778" t="s">
        <v>478</v>
      </c>
      <c r="C778" t="s">
        <v>54</v>
      </c>
      <c r="D778" t="s">
        <v>12</v>
      </c>
      <c r="E778" t="s">
        <v>39</v>
      </c>
      <c r="F778" t="s">
        <v>14</v>
      </c>
      <c r="G778" t="s">
        <v>15</v>
      </c>
      <c r="H778" t="s">
        <v>16</v>
      </c>
      <c r="I778" s="9">
        <v>49490</v>
      </c>
    </row>
    <row r="779" spans="1:9" x14ac:dyDescent="0.3">
      <c r="A779" t="s">
        <v>28</v>
      </c>
      <c r="B779" t="s">
        <v>468</v>
      </c>
      <c r="C779" t="s">
        <v>54</v>
      </c>
      <c r="D779" t="s">
        <v>12</v>
      </c>
      <c r="E779" t="s">
        <v>13</v>
      </c>
      <c r="F779" t="s">
        <v>27</v>
      </c>
      <c r="G779" t="s">
        <v>37</v>
      </c>
      <c r="H779" t="s">
        <v>82</v>
      </c>
      <c r="I779" s="9">
        <v>57754</v>
      </c>
    </row>
    <row r="780" spans="1:9" x14ac:dyDescent="0.3">
      <c r="A780" t="s">
        <v>9</v>
      </c>
      <c r="B780" t="s">
        <v>479</v>
      </c>
      <c r="C780" t="s">
        <v>480</v>
      </c>
      <c r="D780" t="s">
        <v>12</v>
      </c>
      <c r="E780" t="s">
        <v>13</v>
      </c>
      <c r="F780" t="s">
        <v>14</v>
      </c>
      <c r="G780" t="s">
        <v>40</v>
      </c>
      <c r="H780" t="s">
        <v>16</v>
      </c>
      <c r="I780" s="9">
        <v>32890</v>
      </c>
    </row>
    <row r="781" spans="1:9" x14ac:dyDescent="0.3">
      <c r="A781" t="s">
        <v>28</v>
      </c>
      <c r="B781" t="s">
        <v>49</v>
      </c>
      <c r="C781" t="s">
        <v>50</v>
      </c>
      <c r="D781" t="s">
        <v>12</v>
      </c>
      <c r="E781" t="s">
        <v>13</v>
      </c>
      <c r="F781" t="s">
        <v>27</v>
      </c>
      <c r="G781" t="s">
        <v>15</v>
      </c>
      <c r="H781" t="s">
        <v>16</v>
      </c>
      <c r="I781" s="9">
        <v>77990</v>
      </c>
    </row>
    <row r="782" spans="1:9" x14ac:dyDescent="0.3">
      <c r="A782" t="s">
        <v>9</v>
      </c>
      <c r="B782" t="s">
        <v>55</v>
      </c>
      <c r="C782" t="s">
        <v>35</v>
      </c>
      <c r="D782" t="s">
        <v>12</v>
      </c>
      <c r="E782" t="s">
        <v>13</v>
      </c>
      <c r="F782" t="s">
        <v>27</v>
      </c>
      <c r="G782" t="s">
        <v>40</v>
      </c>
      <c r="H782" t="s">
        <v>16</v>
      </c>
      <c r="I782" s="9">
        <v>54990</v>
      </c>
    </row>
    <row r="783" spans="1:9" x14ac:dyDescent="0.3">
      <c r="A783" t="s">
        <v>28</v>
      </c>
      <c r="B783" t="s">
        <v>481</v>
      </c>
      <c r="C783" t="s">
        <v>482</v>
      </c>
      <c r="D783" t="s">
        <v>12</v>
      </c>
      <c r="E783" t="s">
        <v>44</v>
      </c>
      <c r="F783" t="s">
        <v>231</v>
      </c>
      <c r="G783" t="s">
        <v>99</v>
      </c>
      <c r="H783" t="s">
        <v>16</v>
      </c>
      <c r="I783" s="9">
        <v>349990</v>
      </c>
    </row>
    <row r="784" spans="1:9" x14ac:dyDescent="0.3">
      <c r="A784" t="s">
        <v>9</v>
      </c>
      <c r="B784" t="s">
        <v>56</v>
      </c>
      <c r="C784" t="s">
        <v>30</v>
      </c>
      <c r="D784" t="s">
        <v>12</v>
      </c>
      <c r="E784" t="s">
        <v>13</v>
      </c>
      <c r="F784" t="s">
        <v>27</v>
      </c>
      <c r="G784" t="s">
        <v>15</v>
      </c>
      <c r="H784" t="s">
        <v>16</v>
      </c>
      <c r="I784" s="9">
        <v>66990</v>
      </c>
    </row>
    <row r="785" spans="1:9" x14ac:dyDescent="0.3">
      <c r="A785" t="s">
        <v>28</v>
      </c>
      <c r="B785" t="s">
        <v>483</v>
      </c>
      <c r="C785" t="s">
        <v>30</v>
      </c>
      <c r="D785" t="s">
        <v>185</v>
      </c>
      <c r="E785" t="s">
        <v>13</v>
      </c>
      <c r="F785" t="s">
        <v>14</v>
      </c>
      <c r="G785" t="s">
        <v>37</v>
      </c>
      <c r="H785" t="s">
        <v>16</v>
      </c>
      <c r="I785" s="9">
        <v>67500</v>
      </c>
    </row>
    <row r="786" spans="1:9" x14ac:dyDescent="0.3">
      <c r="A786" t="s">
        <v>9</v>
      </c>
      <c r="B786" t="s">
        <v>484</v>
      </c>
      <c r="C786" t="s">
        <v>30</v>
      </c>
      <c r="D786" t="s">
        <v>12</v>
      </c>
      <c r="E786" t="s">
        <v>13</v>
      </c>
      <c r="F786" t="s">
        <v>14</v>
      </c>
      <c r="G786" t="s">
        <v>37</v>
      </c>
      <c r="H786" t="s">
        <v>16</v>
      </c>
      <c r="I786" s="9">
        <v>68800</v>
      </c>
    </row>
    <row r="787" spans="1:9" x14ac:dyDescent="0.3">
      <c r="A787" t="s">
        <v>58</v>
      </c>
      <c r="B787" t="s">
        <v>485</v>
      </c>
      <c r="C787" t="s">
        <v>30</v>
      </c>
      <c r="D787" t="s">
        <v>12</v>
      </c>
      <c r="E787" t="s">
        <v>13</v>
      </c>
      <c r="F787" t="s">
        <v>27</v>
      </c>
      <c r="G787" t="s">
        <v>103</v>
      </c>
      <c r="H787" t="s">
        <v>16</v>
      </c>
      <c r="I787" s="9">
        <v>64990</v>
      </c>
    </row>
    <row r="788" spans="1:9" x14ac:dyDescent="0.3">
      <c r="A788" t="s">
        <v>28</v>
      </c>
      <c r="B788" t="s">
        <v>486</v>
      </c>
      <c r="C788" t="s">
        <v>35</v>
      </c>
      <c r="D788" t="s">
        <v>12</v>
      </c>
      <c r="E788" t="s">
        <v>31</v>
      </c>
      <c r="F788" t="s">
        <v>27</v>
      </c>
      <c r="G788" t="s">
        <v>69</v>
      </c>
      <c r="H788" t="s">
        <v>16</v>
      </c>
      <c r="I788" s="9">
        <v>55990</v>
      </c>
    </row>
    <row r="789" spans="1:9" x14ac:dyDescent="0.3">
      <c r="A789" t="s">
        <v>9</v>
      </c>
      <c r="B789" t="s">
        <v>191</v>
      </c>
      <c r="C789" t="s">
        <v>132</v>
      </c>
      <c r="D789" t="s">
        <v>81</v>
      </c>
      <c r="E789" t="s">
        <v>22</v>
      </c>
      <c r="F789" t="s">
        <v>47</v>
      </c>
      <c r="G789" t="s">
        <v>37</v>
      </c>
      <c r="H789" t="s">
        <v>16</v>
      </c>
      <c r="I789" s="9">
        <v>19299</v>
      </c>
    </row>
    <row r="790" spans="1:9" x14ac:dyDescent="0.3">
      <c r="A790" t="s">
        <v>24</v>
      </c>
      <c r="B790" t="s">
        <v>129</v>
      </c>
      <c r="C790" t="s">
        <v>11</v>
      </c>
      <c r="D790" t="s">
        <v>12</v>
      </c>
      <c r="E790" t="s">
        <v>31</v>
      </c>
      <c r="F790" t="s">
        <v>14</v>
      </c>
      <c r="G790" t="s">
        <v>15</v>
      </c>
      <c r="H790" t="s">
        <v>16</v>
      </c>
      <c r="I790" s="9">
        <v>32990</v>
      </c>
    </row>
    <row r="791" spans="1:9" x14ac:dyDescent="0.3">
      <c r="A791" t="s">
        <v>9</v>
      </c>
      <c r="B791" t="s">
        <v>74</v>
      </c>
      <c r="C791" t="s">
        <v>30</v>
      </c>
      <c r="D791" t="s">
        <v>12</v>
      </c>
      <c r="E791" t="s">
        <v>13</v>
      </c>
      <c r="F791" t="s">
        <v>14</v>
      </c>
      <c r="G791" t="s">
        <v>37</v>
      </c>
      <c r="H791" t="s">
        <v>16</v>
      </c>
      <c r="I791" s="9">
        <v>53990</v>
      </c>
    </row>
    <row r="792" spans="1:9" x14ac:dyDescent="0.3">
      <c r="A792" t="s">
        <v>9</v>
      </c>
      <c r="B792" t="s">
        <v>135</v>
      </c>
      <c r="C792" t="s">
        <v>80</v>
      </c>
      <c r="D792" t="s">
        <v>81</v>
      </c>
      <c r="E792" t="s">
        <v>13</v>
      </c>
      <c r="F792" t="s">
        <v>14</v>
      </c>
      <c r="G792" t="s">
        <v>37</v>
      </c>
      <c r="H792" t="s">
        <v>16</v>
      </c>
      <c r="I792" s="9">
        <v>23999</v>
      </c>
    </row>
    <row r="793" spans="1:9" x14ac:dyDescent="0.3">
      <c r="A793" t="s">
        <v>9</v>
      </c>
      <c r="B793" t="s">
        <v>220</v>
      </c>
      <c r="C793" t="s">
        <v>35</v>
      </c>
      <c r="D793" t="s">
        <v>12</v>
      </c>
      <c r="E793" t="s">
        <v>13</v>
      </c>
      <c r="F793" t="s">
        <v>14</v>
      </c>
      <c r="G793" t="s">
        <v>15</v>
      </c>
      <c r="H793" t="s">
        <v>16</v>
      </c>
      <c r="I793" s="9">
        <v>54990</v>
      </c>
    </row>
    <row r="794" spans="1:9" x14ac:dyDescent="0.3">
      <c r="A794" t="s">
        <v>9</v>
      </c>
      <c r="B794" t="s">
        <v>48</v>
      </c>
      <c r="C794" t="s">
        <v>30</v>
      </c>
      <c r="D794" t="s">
        <v>12</v>
      </c>
      <c r="E794" t="s">
        <v>13</v>
      </c>
      <c r="F794" t="s">
        <v>14</v>
      </c>
      <c r="G794" t="s">
        <v>15</v>
      </c>
      <c r="H794" t="s">
        <v>16</v>
      </c>
      <c r="I794" s="9">
        <v>49990</v>
      </c>
    </row>
    <row r="795" spans="1:9" x14ac:dyDescent="0.3">
      <c r="A795" t="s">
        <v>9</v>
      </c>
      <c r="B795" t="s">
        <v>32</v>
      </c>
      <c r="C795" t="s">
        <v>30</v>
      </c>
      <c r="D795" t="s">
        <v>12</v>
      </c>
      <c r="E795" t="s">
        <v>13</v>
      </c>
      <c r="F795" t="s">
        <v>14</v>
      </c>
      <c r="G795" t="s">
        <v>15</v>
      </c>
      <c r="H795" t="s">
        <v>16</v>
      </c>
      <c r="I795" s="9">
        <v>46990</v>
      </c>
    </row>
    <row r="796" spans="1:9" x14ac:dyDescent="0.3">
      <c r="A796" t="s">
        <v>9</v>
      </c>
      <c r="B796" t="s">
        <v>487</v>
      </c>
      <c r="C796" t="s">
        <v>30</v>
      </c>
      <c r="D796" t="s">
        <v>12</v>
      </c>
      <c r="E796" t="s">
        <v>13</v>
      </c>
      <c r="F796" t="s">
        <v>27</v>
      </c>
      <c r="G796" t="s">
        <v>15</v>
      </c>
      <c r="H796" t="s">
        <v>16</v>
      </c>
      <c r="I796" s="9">
        <v>54990</v>
      </c>
    </row>
    <row r="797" spans="1:9" x14ac:dyDescent="0.3">
      <c r="A797" t="s">
        <v>294</v>
      </c>
      <c r="B797" t="s">
        <v>488</v>
      </c>
      <c r="C797" t="s">
        <v>30</v>
      </c>
      <c r="D797" t="s">
        <v>12</v>
      </c>
      <c r="E797" t="s">
        <v>13</v>
      </c>
      <c r="F797" t="s">
        <v>27</v>
      </c>
      <c r="G797" t="s">
        <v>15</v>
      </c>
      <c r="H797" t="s">
        <v>16</v>
      </c>
      <c r="I797" s="9">
        <v>62990</v>
      </c>
    </row>
    <row r="798" spans="1:9" x14ac:dyDescent="0.3">
      <c r="A798" t="s">
        <v>75</v>
      </c>
      <c r="B798" t="s">
        <v>118</v>
      </c>
      <c r="C798" t="s">
        <v>119</v>
      </c>
      <c r="D798" t="s">
        <v>12</v>
      </c>
      <c r="E798" t="s">
        <v>13</v>
      </c>
      <c r="F798" t="s">
        <v>14</v>
      </c>
      <c r="G798" t="s">
        <v>120</v>
      </c>
      <c r="H798" t="s">
        <v>16</v>
      </c>
      <c r="I798" s="9">
        <v>23990</v>
      </c>
    </row>
    <row r="799" spans="1:9" x14ac:dyDescent="0.3">
      <c r="A799" t="s">
        <v>28</v>
      </c>
      <c r="B799" t="s">
        <v>172</v>
      </c>
      <c r="C799" t="s">
        <v>30</v>
      </c>
      <c r="D799" t="s">
        <v>12</v>
      </c>
      <c r="E799" t="s">
        <v>13</v>
      </c>
      <c r="F799" t="s">
        <v>14</v>
      </c>
      <c r="G799" t="s">
        <v>15</v>
      </c>
      <c r="H799" t="s">
        <v>16</v>
      </c>
      <c r="I799" s="9">
        <v>47990</v>
      </c>
    </row>
    <row r="800" spans="1:9" x14ac:dyDescent="0.3">
      <c r="A800" t="s">
        <v>9</v>
      </c>
      <c r="B800" t="s">
        <v>228</v>
      </c>
      <c r="C800" t="s">
        <v>30</v>
      </c>
      <c r="D800" t="s">
        <v>12</v>
      </c>
      <c r="E800" t="s">
        <v>13</v>
      </c>
      <c r="F800" t="s">
        <v>14</v>
      </c>
      <c r="G800" t="s">
        <v>40</v>
      </c>
      <c r="H800" t="s">
        <v>16</v>
      </c>
      <c r="I800" s="9">
        <v>57680</v>
      </c>
    </row>
    <row r="801" spans="1:9" x14ac:dyDescent="0.3">
      <c r="A801" t="s">
        <v>9</v>
      </c>
      <c r="B801" t="s">
        <v>55</v>
      </c>
      <c r="C801" t="s">
        <v>35</v>
      </c>
      <c r="D801" t="s">
        <v>12</v>
      </c>
      <c r="E801" t="s">
        <v>13</v>
      </c>
      <c r="F801" t="s">
        <v>27</v>
      </c>
      <c r="G801" t="s">
        <v>40</v>
      </c>
      <c r="H801" t="s">
        <v>16</v>
      </c>
      <c r="I801" s="9">
        <v>54990</v>
      </c>
    </row>
    <row r="802" spans="1:9" x14ac:dyDescent="0.3">
      <c r="A802" t="s">
        <v>9</v>
      </c>
      <c r="B802" t="s">
        <v>17</v>
      </c>
      <c r="C802" t="s">
        <v>11</v>
      </c>
      <c r="D802" t="s">
        <v>12</v>
      </c>
      <c r="E802" t="s">
        <v>13</v>
      </c>
      <c r="F802" t="s">
        <v>14</v>
      </c>
      <c r="G802" t="s">
        <v>15</v>
      </c>
      <c r="H802" t="s">
        <v>16</v>
      </c>
      <c r="I802" s="9">
        <v>37990</v>
      </c>
    </row>
    <row r="803" spans="1:9" x14ac:dyDescent="0.3">
      <c r="A803" t="s">
        <v>9</v>
      </c>
      <c r="B803" t="s">
        <v>489</v>
      </c>
      <c r="C803" t="s">
        <v>30</v>
      </c>
      <c r="D803" t="s">
        <v>12</v>
      </c>
      <c r="E803" t="s">
        <v>13</v>
      </c>
      <c r="F803" t="s">
        <v>14</v>
      </c>
      <c r="G803" t="s">
        <v>15</v>
      </c>
      <c r="H803" t="s">
        <v>16</v>
      </c>
      <c r="I803" s="9">
        <v>57990</v>
      </c>
    </row>
    <row r="804" spans="1:9" x14ac:dyDescent="0.3">
      <c r="A804" t="s">
        <v>9</v>
      </c>
      <c r="B804" t="s">
        <v>10</v>
      </c>
      <c r="C804" t="s">
        <v>11</v>
      </c>
      <c r="D804" t="s">
        <v>12</v>
      </c>
      <c r="E804" t="s">
        <v>13</v>
      </c>
      <c r="F804" t="s">
        <v>14</v>
      </c>
      <c r="G804" t="s">
        <v>15</v>
      </c>
      <c r="H804" t="s">
        <v>16</v>
      </c>
      <c r="I804" s="9">
        <v>38990</v>
      </c>
    </row>
    <row r="805" spans="1:9" x14ac:dyDescent="0.3">
      <c r="A805" t="s">
        <v>24</v>
      </c>
      <c r="B805" t="s">
        <v>490</v>
      </c>
      <c r="C805" t="s">
        <v>46</v>
      </c>
      <c r="D805" t="s">
        <v>128</v>
      </c>
      <c r="E805" t="s">
        <v>147</v>
      </c>
      <c r="F805" t="s">
        <v>47</v>
      </c>
      <c r="G805" t="s">
        <v>491</v>
      </c>
      <c r="H805" t="s">
        <v>16</v>
      </c>
      <c r="I805" s="9">
        <v>15990</v>
      </c>
    </row>
    <row r="806" spans="1:9" x14ac:dyDescent="0.3">
      <c r="A806" t="s">
        <v>9</v>
      </c>
      <c r="B806" t="s">
        <v>48</v>
      </c>
      <c r="C806" t="s">
        <v>30</v>
      </c>
      <c r="D806" t="s">
        <v>12</v>
      </c>
      <c r="E806" t="s">
        <v>13</v>
      </c>
      <c r="F806" t="s">
        <v>14</v>
      </c>
      <c r="G806" t="s">
        <v>15</v>
      </c>
      <c r="H806" t="s">
        <v>16</v>
      </c>
      <c r="I806" s="9">
        <v>49990</v>
      </c>
    </row>
    <row r="807" spans="1:9" x14ac:dyDescent="0.3">
      <c r="A807" t="s">
        <v>28</v>
      </c>
      <c r="B807" t="s">
        <v>49</v>
      </c>
      <c r="C807" t="s">
        <v>50</v>
      </c>
      <c r="D807" t="s">
        <v>12</v>
      </c>
      <c r="E807" t="s">
        <v>13</v>
      </c>
      <c r="F807" t="s">
        <v>27</v>
      </c>
      <c r="G807" t="s">
        <v>15</v>
      </c>
      <c r="H807" t="s">
        <v>16</v>
      </c>
      <c r="I807" s="9">
        <v>77990</v>
      </c>
    </row>
    <row r="808" spans="1:9" x14ac:dyDescent="0.3">
      <c r="A808" t="s">
        <v>9</v>
      </c>
      <c r="B808" t="s">
        <v>55</v>
      </c>
      <c r="C808" t="s">
        <v>35</v>
      </c>
      <c r="D808" t="s">
        <v>12</v>
      </c>
      <c r="E808" t="s">
        <v>13</v>
      </c>
      <c r="F808" t="s">
        <v>27</v>
      </c>
      <c r="G808" t="s">
        <v>40</v>
      </c>
      <c r="H808" t="s">
        <v>16</v>
      </c>
      <c r="I808" s="9">
        <v>54990</v>
      </c>
    </row>
    <row r="809" spans="1:9" x14ac:dyDescent="0.3">
      <c r="A809" t="s">
        <v>9</v>
      </c>
      <c r="B809" t="s">
        <v>255</v>
      </c>
      <c r="C809" t="s">
        <v>30</v>
      </c>
      <c r="D809" t="s">
        <v>12</v>
      </c>
      <c r="E809" t="s">
        <v>13</v>
      </c>
      <c r="F809" t="s">
        <v>27</v>
      </c>
      <c r="G809" t="s">
        <v>66</v>
      </c>
      <c r="H809" t="s">
        <v>16</v>
      </c>
      <c r="I809" s="9">
        <v>94990</v>
      </c>
    </row>
    <row r="810" spans="1:9" x14ac:dyDescent="0.3">
      <c r="A810" t="s">
        <v>9</v>
      </c>
      <c r="B810" t="s">
        <v>10</v>
      </c>
      <c r="C810" t="s">
        <v>11</v>
      </c>
      <c r="D810" t="s">
        <v>12</v>
      </c>
      <c r="E810" t="s">
        <v>13</v>
      </c>
      <c r="F810" t="s">
        <v>14</v>
      </c>
      <c r="G810" t="s">
        <v>15</v>
      </c>
      <c r="H810" t="s">
        <v>16</v>
      </c>
      <c r="I810" s="9">
        <v>38990</v>
      </c>
    </row>
    <row r="811" spans="1:9" x14ac:dyDescent="0.3">
      <c r="A811" t="s">
        <v>28</v>
      </c>
      <c r="B811" t="s">
        <v>492</v>
      </c>
      <c r="C811" t="s">
        <v>30</v>
      </c>
      <c r="D811" t="s">
        <v>12</v>
      </c>
      <c r="E811" t="s">
        <v>13</v>
      </c>
      <c r="F811" t="s">
        <v>27</v>
      </c>
      <c r="G811" t="s">
        <v>37</v>
      </c>
      <c r="H811" t="s">
        <v>82</v>
      </c>
      <c r="I811" s="9">
        <v>61500</v>
      </c>
    </row>
    <row r="812" spans="1:9" x14ac:dyDescent="0.3">
      <c r="A812" t="s">
        <v>9</v>
      </c>
      <c r="B812" t="s">
        <v>10</v>
      </c>
      <c r="C812" t="s">
        <v>11</v>
      </c>
      <c r="D812" t="s">
        <v>12</v>
      </c>
      <c r="E812" t="s">
        <v>13</v>
      </c>
      <c r="F812" t="s">
        <v>14</v>
      </c>
      <c r="G812" t="s">
        <v>15</v>
      </c>
      <c r="H812" t="s">
        <v>16</v>
      </c>
      <c r="I812" s="9">
        <v>38990</v>
      </c>
    </row>
    <row r="813" spans="1:9" x14ac:dyDescent="0.3">
      <c r="A813" t="s">
        <v>75</v>
      </c>
      <c r="B813" t="s">
        <v>253</v>
      </c>
      <c r="C813" t="s">
        <v>26</v>
      </c>
      <c r="D813" t="s">
        <v>12</v>
      </c>
      <c r="E813" t="s">
        <v>13</v>
      </c>
      <c r="F813" t="s">
        <v>27</v>
      </c>
      <c r="G813" t="s">
        <v>40</v>
      </c>
      <c r="H813" t="s">
        <v>16</v>
      </c>
      <c r="I813" s="9">
        <v>48990</v>
      </c>
    </row>
    <row r="814" spans="1:9" x14ac:dyDescent="0.3">
      <c r="A814" t="s">
        <v>9</v>
      </c>
      <c r="B814" t="s">
        <v>321</v>
      </c>
      <c r="C814" t="s">
        <v>26</v>
      </c>
      <c r="D814" t="s">
        <v>12</v>
      </c>
      <c r="E814" t="s">
        <v>39</v>
      </c>
      <c r="F814" t="s">
        <v>27</v>
      </c>
      <c r="G814" t="s">
        <v>322</v>
      </c>
      <c r="H814" t="s">
        <v>82</v>
      </c>
      <c r="I814" s="9">
        <v>141899</v>
      </c>
    </row>
    <row r="815" spans="1:9" x14ac:dyDescent="0.3">
      <c r="A815" t="s">
        <v>9</v>
      </c>
      <c r="B815" t="s">
        <v>17</v>
      </c>
      <c r="C815" t="s">
        <v>11</v>
      </c>
      <c r="D815" t="s">
        <v>12</v>
      </c>
      <c r="E815" t="s">
        <v>13</v>
      </c>
      <c r="F815" t="s">
        <v>14</v>
      </c>
      <c r="G815" t="s">
        <v>15</v>
      </c>
      <c r="H815" t="s">
        <v>16</v>
      </c>
      <c r="I815" s="9">
        <v>37990</v>
      </c>
    </row>
    <row r="816" spans="1:9" x14ac:dyDescent="0.3">
      <c r="A816" t="s">
        <v>9</v>
      </c>
      <c r="B816" t="s">
        <v>38</v>
      </c>
      <c r="C816" t="s">
        <v>30</v>
      </c>
      <c r="D816" t="s">
        <v>12</v>
      </c>
      <c r="E816" t="s">
        <v>39</v>
      </c>
      <c r="F816" t="s">
        <v>27</v>
      </c>
      <c r="G816" t="s">
        <v>40</v>
      </c>
      <c r="H816" t="s">
        <v>16</v>
      </c>
      <c r="I816" s="9">
        <v>66999</v>
      </c>
    </row>
    <row r="817" spans="1:9" x14ac:dyDescent="0.3">
      <c r="A817" t="s">
        <v>67</v>
      </c>
      <c r="B817" t="s">
        <v>439</v>
      </c>
      <c r="C817" t="s">
        <v>30</v>
      </c>
      <c r="D817" t="s">
        <v>12</v>
      </c>
      <c r="E817" t="s">
        <v>44</v>
      </c>
      <c r="F817" t="s">
        <v>14</v>
      </c>
      <c r="G817" t="s">
        <v>15</v>
      </c>
      <c r="H817" t="s">
        <v>16</v>
      </c>
      <c r="I817" s="9">
        <v>72990</v>
      </c>
    </row>
    <row r="818" spans="1:9" x14ac:dyDescent="0.3">
      <c r="A818" t="s">
        <v>9</v>
      </c>
      <c r="B818" t="s">
        <v>48</v>
      </c>
      <c r="C818" t="s">
        <v>30</v>
      </c>
      <c r="D818" t="s">
        <v>12</v>
      </c>
      <c r="E818" t="s">
        <v>13</v>
      </c>
      <c r="F818" t="s">
        <v>14</v>
      </c>
      <c r="G818" t="s">
        <v>15</v>
      </c>
      <c r="H818" t="s">
        <v>16</v>
      </c>
      <c r="I818" s="9">
        <v>49990</v>
      </c>
    </row>
    <row r="819" spans="1:9" x14ac:dyDescent="0.3">
      <c r="A819" t="s">
        <v>9</v>
      </c>
      <c r="B819" t="s">
        <v>56</v>
      </c>
      <c r="C819" t="s">
        <v>30</v>
      </c>
      <c r="D819" t="s">
        <v>12</v>
      </c>
      <c r="E819" t="s">
        <v>13</v>
      </c>
      <c r="F819" t="s">
        <v>27</v>
      </c>
      <c r="G819" t="s">
        <v>15</v>
      </c>
      <c r="H819" t="s">
        <v>16</v>
      </c>
      <c r="I819" s="9">
        <v>66990</v>
      </c>
    </row>
    <row r="820" spans="1:9" x14ac:dyDescent="0.3">
      <c r="A820" t="s">
        <v>9</v>
      </c>
      <c r="B820" t="s">
        <v>493</v>
      </c>
      <c r="C820" t="s">
        <v>26</v>
      </c>
      <c r="D820" t="s">
        <v>12</v>
      </c>
      <c r="E820" t="s">
        <v>39</v>
      </c>
      <c r="F820" t="s">
        <v>27</v>
      </c>
      <c r="G820" t="s">
        <v>40</v>
      </c>
      <c r="H820" t="s">
        <v>16</v>
      </c>
      <c r="I820" s="9">
        <v>78100</v>
      </c>
    </row>
    <row r="821" spans="1:9" x14ac:dyDescent="0.3">
      <c r="A821" t="s">
        <v>9</v>
      </c>
      <c r="B821" t="s">
        <v>32</v>
      </c>
      <c r="C821" t="s">
        <v>30</v>
      </c>
      <c r="D821" t="s">
        <v>12</v>
      </c>
      <c r="E821" t="s">
        <v>13</v>
      </c>
      <c r="F821" t="s">
        <v>14</v>
      </c>
      <c r="G821" t="s">
        <v>15</v>
      </c>
      <c r="H821" t="s">
        <v>16</v>
      </c>
      <c r="I821" s="9">
        <v>46990</v>
      </c>
    </row>
    <row r="822" spans="1:9" x14ac:dyDescent="0.3">
      <c r="A822" t="s">
        <v>9</v>
      </c>
      <c r="B822" t="s">
        <v>494</v>
      </c>
      <c r="C822" t="s">
        <v>50</v>
      </c>
      <c r="D822" t="s">
        <v>12</v>
      </c>
      <c r="E822" t="s">
        <v>13</v>
      </c>
      <c r="F822" t="s">
        <v>27</v>
      </c>
      <c r="G822" t="s">
        <v>66</v>
      </c>
      <c r="H822" t="s">
        <v>16</v>
      </c>
      <c r="I822" s="9">
        <v>88149</v>
      </c>
    </row>
    <row r="823" spans="1:9" x14ac:dyDescent="0.3">
      <c r="A823" t="s">
        <v>41</v>
      </c>
      <c r="B823" t="s">
        <v>495</v>
      </c>
      <c r="C823" t="s">
        <v>30</v>
      </c>
      <c r="D823" t="s">
        <v>12</v>
      </c>
      <c r="E823" t="s">
        <v>13</v>
      </c>
      <c r="F823" t="s">
        <v>27</v>
      </c>
      <c r="G823" t="s">
        <v>15</v>
      </c>
      <c r="H823" t="s">
        <v>16</v>
      </c>
      <c r="I823" s="9">
        <v>36607</v>
      </c>
    </row>
    <row r="824" spans="1:9" x14ac:dyDescent="0.3">
      <c r="A824" t="s">
        <v>9</v>
      </c>
      <c r="B824" t="s">
        <v>233</v>
      </c>
      <c r="C824" t="s">
        <v>54</v>
      </c>
      <c r="D824" t="s">
        <v>185</v>
      </c>
      <c r="E824" t="s">
        <v>13</v>
      </c>
      <c r="F824" t="s">
        <v>14</v>
      </c>
      <c r="G824" t="s">
        <v>37</v>
      </c>
      <c r="H824" t="s">
        <v>16</v>
      </c>
      <c r="I824" s="9">
        <v>24831</v>
      </c>
    </row>
    <row r="825" spans="1:9" x14ac:dyDescent="0.3">
      <c r="A825" t="s">
        <v>9</v>
      </c>
      <c r="B825" t="s">
        <v>496</v>
      </c>
      <c r="C825" t="s">
        <v>30</v>
      </c>
      <c r="D825" t="s">
        <v>12</v>
      </c>
      <c r="E825" t="s">
        <v>13</v>
      </c>
      <c r="F825" t="s">
        <v>14</v>
      </c>
      <c r="G825" t="s">
        <v>69</v>
      </c>
      <c r="H825" t="s">
        <v>16</v>
      </c>
      <c r="I825" s="9">
        <v>59899</v>
      </c>
    </row>
    <row r="826" spans="1:9" x14ac:dyDescent="0.3">
      <c r="A826" t="s">
        <v>52</v>
      </c>
      <c r="B826" t="s">
        <v>497</v>
      </c>
      <c r="C826" t="s">
        <v>35</v>
      </c>
      <c r="D826" t="s">
        <v>12</v>
      </c>
      <c r="E826" t="s">
        <v>13</v>
      </c>
      <c r="F826" t="s">
        <v>14</v>
      </c>
      <c r="G826" t="s">
        <v>15</v>
      </c>
      <c r="H826" t="s">
        <v>16</v>
      </c>
      <c r="I826" s="9">
        <v>67000</v>
      </c>
    </row>
    <row r="827" spans="1:9" x14ac:dyDescent="0.3">
      <c r="A827" t="s">
        <v>9</v>
      </c>
      <c r="B827" t="s">
        <v>36</v>
      </c>
      <c r="C827" t="s">
        <v>30</v>
      </c>
      <c r="D827" t="s">
        <v>12</v>
      </c>
      <c r="E827" t="s">
        <v>13</v>
      </c>
      <c r="F827" t="s">
        <v>27</v>
      </c>
      <c r="G827" t="s">
        <v>37</v>
      </c>
      <c r="H827" t="s">
        <v>16</v>
      </c>
      <c r="I827" s="9">
        <v>53990</v>
      </c>
    </row>
    <row r="828" spans="1:9" x14ac:dyDescent="0.3">
      <c r="A828" t="s">
        <v>9</v>
      </c>
      <c r="B828" t="s">
        <v>55</v>
      </c>
      <c r="C828" t="s">
        <v>35</v>
      </c>
      <c r="D828" t="s">
        <v>12</v>
      </c>
      <c r="E828" t="s">
        <v>13</v>
      </c>
      <c r="F828" t="s">
        <v>27</v>
      </c>
      <c r="G828" t="s">
        <v>40</v>
      </c>
      <c r="H828" t="s">
        <v>16</v>
      </c>
      <c r="I828" s="9">
        <v>54990</v>
      </c>
    </row>
    <row r="829" spans="1:9" x14ac:dyDescent="0.3">
      <c r="A829" t="s">
        <v>9</v>
      </c>
      <c r="B829" t="s">
        <v>38</v>
      </c>
      <c r="C829" t="s">
        <v>30</v>
      </c>
      <c r="D829" t="s">
        <v>12</v>
      </c>
      <c r="E829" t="s">
        <v>39</v>
      </c>
      <c r="F829" t="s">
        <v>27</v>
      </c>
      <c r="G829" t="s">
        <v>40</v>
      </c>
      <c r="H829" t="s">
        <v>16</v>
      </c>
      <c r="I829" s="9">
        <v>66999</v>
      </c>
    </row>
    <row r="830" spans="1:9" x14ac:dyDescent="0.3">
      <c r="A830" t="s">
        <v>41</v>
      </c>
      <c r="B830" t="s">
        <v>57</v>
      </c>
      <c r="C830" t="s">
        <v>11</v>
      </c>
      <c r="D830" t="s">
        <v>12</v>
      </c>
      <c r="E830" t="s">
        <v>13</v>
      </c>
      <c r="F830" t="s">
        <v>14</v>
      </c>
      <c r="G830" t="s">
        <v>15</v>
      </c>
      <c r="H830" t="s">
        <v>16</v>
      </c>
      <c r="I830" s="9">
        <v>39490</v>
      </c>
    </row>
    <row r="831" spans="1:9" x14ac:dyDescent="0.3">
      <c r="A831" t="s">
        <v>9</v>
      </c>
      <c r="B831" t="s">
        <v>55</v>
      </c>
      <c r="C831" t="s">
        <v>35</v>
      </c>
      <c r="D831" t="s">
        <v>12</v>
      </c>
      <c r="E831" t="s">
        <v>13</v>
      </c>
      <c r="F831" t="s">
        <v>27</v>
      </c>
      <c r="G831" t="s">
        <v>40</v>
      </c>
      <c r="H831" t="s">
        <v>16</v>
      </c>
      <c r="I831" s="9">
        <v>54990</v>
      </c>
    </row>
    <row r="832" spans="1:9" x14ac:dyDescent="0.3">
      <c r="A832" t="s">
        <v>9</v>
      </c>
      <c r="B832" t="s">
        <v>498</v>
      </c>
      <c r="C832" t="s">
        <v>11</v>
      </c>
      <c r="D832" t="s">
        <v>12</v>
      </c>
      <c r="E832" t="s">
        <v>13</v>
      </c>
      <c r="F832" t="s">
        <v>14</v>
      </c>
      <c r="G832" t="s">
        <v>37</v>
      </c>
      <c r="H832" t="s">
        <v>82</v>
      </c>
      <c r="I832" s="9">
        <v>44400</v>
      </c>
    </row>
    <row r="833" spans="1:9" x14ac:dyDescent="0.3">
      <c r="A833" t="s">
        <v>41</v>
      </c>
      <c r="B833" t="s">
        <v>229</v>
      </c>
      <c r="C833" t="s">
        <v>11</v>
      </c>
      <c r="D833" t="s">
        <v>12</v>
      </c>
      <c r="E833" t="s">
        <v>13</v>
      </c>
      <c r="F833" t="s">
        <v>14</v>
      </c>
      <c r="G833" t="s">
        <v>37</v>
      </c>
      <c r="H833" t="s">
        <v>82</v>
      </c>
      <c r="I833" s="9">
        <v>38490</v>
      </c>
    </row>
    <row r="834" spans="1:9" x14ac:dyDescent="0.3">
      <c r="A834" t="s">
        <v>9</v>
      </c>
      <c r="B834" t="s">
        <v>79</v>
      </c>
      <c r="C834" t="s">
        <v>35</v>
      </c>
      <c r="D834" t="s">
        <v>12</v>
      </c>
      <c r="E834" t="s">
        <v>13</v>
      </c>
      <c r="F834" t="s">
        <v>14</v>
      </c>
      <c r="G834" t="s">
        <v>37</v>
      </c>
      <c r="H834" t="s">
        <v>16</v>
      </c>
      <c r="I834" s="9">
        <v>42990</v>
      </c>
    </row>
    <row r="835" spans="1:9" x14ac:dyDescent="0.3">
      <c r="A835" t="s">
        <v>41</v>
      </c>
      <c r="B835" t="s">
        <v>499</v>
      </c>
      <c r="C835" t="s">
        <v>11</v>
      </c>
      <c r="D835" t="s">
        <v>12</v>
      </c>
      <c r="E835" t="s">
        <v>39</v>
      </c>
      <c r="F835" t="s">
        <v>14</v>
      </c>
      <c r="G835" t="s">
        <v>40</v>
      </c>
      <c r="H835" t="s">
        <v>82</v>
      </c>
      <c r="I835" s="9">
        <v>60490</v>
      </c>
    </row>
    <row r="836" spans="1:9" x14ac:dyDescent="0.3">
      <c r="A836" t="s">
        <v>67</v>
      </c>
      <c r="B836" t="s">
        <v>500</v>
      </c>
      <c r="C836" t="s">
        <v>26</v>
      </c>
      <c r="D836" t="s">
        <v>12</v>
      </c>
      <c r="E836" t="s">
        <v>78</v>
      </c>
      <c r="F836" t="s">
        <v>27</v>
      </c>
      <c r="G836" t="s">
        <v>216</v>
      </c>
      <c r="H836" t="s">
        <v>16</v>
      </c>
      <c r="I836" s="9">
        <v>88990</v>
      </c>
    </row>
    <row r="837" spans="1:9" x14ac:dyDescent="0.3">
      <c r="A837" t="s">
        <v>75</v>
      </c>
      <c r="B837" t="s">
        <v>213</v>
      </c>
      <c r="C837" t="s">
        <v>30</v>
      </c>
      <c r="D837" t="s">
        <v>12</v>
      </c>
      <c r="E837" t="s">
        <v>13</v>
      </c>
      <c r="F837" t="s">
        <v>14</v>
      </c>
      <c r="G837" t="s">
        <v>15</v>
      </c>
      <c r="H837" t="s">
        <v>16</v>
      </c>
      <c r="I837" s="9">
        <v>37990</v>
      </c>
    </row>
    <row r="838" spans="1:9" x14ac:dyDescent="0.3">
      <c r="A838" t="s">
        <v>9</v>
      </c>
      <c r="B838" t="s">
        <v>501</v>
      </c>
      <c r="C838" t="s">
        <v>35</v>
      </c>
      <c r="D838" t="s">
        <v>185</v>
      </c>
      <c r="E838" t="s">
        <v>13</v>
      </c>
      <c r="F838" t="s">
        <v>27</v>
      </c>
      <c r="G838" t="s">
        <v>23</v>
      </c>
      <c r="H838" t="s">
        <v>16</v>
      </c>
      <c r="I838" s="9">
        <v>70500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L24"/>
  <sheetViews>
    <sheetView topLeftCell="A3" workbookViewId="0">
      <selection activeCell="J27" sqref="J27"/>
    </sheetView>
  </sheetViews>
  <sheetFormatPr defaultRowHeight="14.4" x14ac:dyDescent="0.3"/>
  <cols>
    <col min="3" max="3" width="11.88671875" bestFit="1" customWidth="1"/>
    <col min="5" max="5" width="12.21875" bestFit="1" customWidth="1"/>
    <col min="6" max="6" width="16" bestFit="1" customWidth="1"/>
    <col min="8" max="8" width="15.33203125" bestFit="1" customWidth="1"/>
    <col min="9" max="9" width="10.33203125" bestFit="1" customWidth="1"/>
    <col min="10" max="10" width="12.88671875" bestFit="1" customWidth="1"/>
    <col min="11" max="11" width="16.44140625" bestFit="1" customWidth="1"/>
  </cols>
  <sheetData>
    <row r="4" spans="2:12" x14ac:dyDescent="0.3">
      <c r="B4" s="1" t="s">
        <v>0</v>
      </c>
      <c r="C4" s="1" t="s">
        <v>1</v>
      </c>
      <c r="D4" s="1" t="s">
        <v>2</v>
      </c>
      <c r="E4" s="1"/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2:12" x14ac:dyDescent="0.3">
      <c r="B5" s="2" t="s">
        <v>9</v>
      </c>
    </row>
    <row r="6" spans="2:12" x14ac:dyDescent="0.3">
      <c r="B6" s="2" t="s">
        <v>9</v>
      </c>
    </row>
    <row r="7" spans="2:12" x14ac:dyDescent="0.3">
      <c r="B7" s="2" t="s">
        <v>18</v>
      </c>
    </row>
    <row r="8" spans="2:12" x14ac:dyDescent="0.3">
      <c r="B8" s="2" t="s">
        <v>18</v>
      </c>
    </row>
    <row r="9" spans="2:12" x14ac:dyDescent="0.3">
      <c r="B9" s="2" t="s">
        <v>18</v>
      </c>
    </row>
    <row r="10" spans="2:12" x14ac:dyDescent="0.3">
      <c r="B10" s="2" t="s">
        <v>24</v>
      </c>
    </row>
    <row r="11" spans="2:12" x14ac:dyDescent="0.3">
      <c r="B11" s="2" t="s">
        <v>28</v>
      </c>
      <c r="K11" t="s">
        <v>502</v>
      </c>
      <c r="L11" s="1"/>
    </row>
    <row r="12" spans="2:12" x14ac:dyDescent="0.3">
      <c r="B12" s="2" t="s">
        <v>9</v>
      </c>
    </row>
    <row r="13" spans="2:12" x14ac:dyDescent="0.3">
      <c r="B13" s="2" t="s">
        <v>28</v>
      </c>
      <c r="K13" t="s">
        <v>503</v>
      </c>
      <c r="L13" s="2"/>
    </row>
    <row r="15" spans="2:12" x14ac:dyDescent="0.3">
      <c r="F15" s="3" t="s">
        <v>504</v>
      </c>
    </row>
    <row r="18" spans="3:11" x14ac:dyDescent="0.3">
      <c r="D18" t="s">
        <v>505</v>
      </c>
      <c r="E18" s="6" t="s">
        <v>506</v>
      </c>
      <c r="F18" t="s">
        <v>505</v>
      </c>
      <c r="G18" t="s">
        <v>505</v>
      </c>
      <c r="H18" t="s">
        <v>505</v>
      </c>
    </row>
    <row r="19" spans="3:11" x14ac:dyDescent="0.3">
      <c r="C19" t="s">
        <v>507</v>
      </c>
      <c r="D19" t="s">
        <v>0</v>
      </c>
      <c r="F19" s="5" t="s">
        <v>1</v>
      </c>
      <c r="G19" s="5" t="s">
        <v>2</v>
      </c>
      <c r="H19" s="5" t="s">
        <v>3</v>
      </c>
      <c r="K19" s="8" t="s">
        <v>508</v>
      </c>
    </row>
    <row r="20" spans="3:11" ht="28.8" x14ac:dyDescent="0.3">
      <c r="C20" t="s">
        <v>509</v>
      </c>
      <c r="D20" t="s">
        <v>9</v>
      </c>
      <c r="F20" t="s">
        <v>10</v>
      </c>
      <c r="G20" t="s">
        <v>11</v>
      </c>
      <c r="H20" s="4" t="s">
        <v>12</v>
      </c>
      <c r="I20" s="7" t="s">
        <v>510</v>
      </c>
      <c r="K20" t="s">
        <v>12</v>
      </c>
    </row>
    <row r="21" spans="3:11" x14ac:dyDescent="0.3">
      <c r="I21" s="6" t="s">
        <v>511</v>
      </c>
    </row>
    <row r="22" spans="3:11" ht="28.8" x14ac:dyDescent="0.3">
      <c r="C22" t="s">
        <v>509</v>
      </c>
      <c r="D22" t="s">
        <v>9</v>
      </c>
      <c r="F22" t="s">
        <v>17</v>
      </c>
      <c r="G22" t="s">
        <v>11</v>
      </c>
      <c r="H22" s="4" t="s">
        <v>12</v>
      </c>
    </row>
    <row r="23" spans="3:11" x14ac:dyDescent="0.3">
      <c r="C23" t="s">
        <v>509</v>
      </c>
      <c r="D23" t="s">
        <v>18</v>
      </c>
      <c r="F23" t="s">
        <v>19</v>
      </c>
      <c r="G23" t="s">
        <v>20</v>
      </c>
      <c r="H23" t="s">
        <v>21</v>
      </c>
    </row>
    <row r="24" spans="3:11" x14ac:dyDescent="0.3">
      <c r="C24" t="s">
        <v>509</v>
      </c>
      <c r="D24" t="s">
        <v>18</v>
      </c>
      <c r="F24" t="s">
        <v>19</v>
      </c>
      <c r="G24" t="s">
        <v>20</v>
      </c>
      <c r="H2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6CBE4-900A-4E72-B2E4-384471E2CA3A}">
  <dimension ref="B4:X35"/>
  <sheetViews>
    <sheetView topLeftCell="H13" zoomScale="124" workbookViewId="0">
      <selection activeCell="I23" sqref="I23:O27"/>
    </sheetView>
  </sheetViews>
  <sheetFormatPr defaultRowHeight="14.4" x14ac:dyDescent="0.3"/>
  <cols>
    <col min="5" max="5" width="11.21875" bestFit="1" customWidth="1"/>
    <col min="9" max="9" width="15" bestFit="1" customWidth="1"/>
    <col min="17" max="17" width="12.33203125" bestFit="1" customWidth="1"/>
  </cols>
  <sheetData>
    <row r="4" spans="2:19" x14ac:dyDescent="0.3">
      <c r="B4" t="s">
        <v>4</v>
      </c>
      <c r="C4" t="s">
        <v>8</v>
      </c>
      <c r="D4" s="10" t="s">
        <v>512</v>
      </c>
      <c r="E4" s="10" t="s">
        <v>513</v>
      </c>
      <c r="F4" s="10" t="s">
        <v>514</v>
      </c>
      <c r="G4" s="10" t="s">
        <v>515</v>
      </c>
      <c r="I4" s="11" t="s">
        <v>0</v>
      </c>
      <c r="J4" s="11" t="s">
        <v>9</v>
      </c>
      <c r="K4" s="11" t="s">
        <v>18</v>
      </c>
      <c r="L4" s="11" t="s">
        <v>24</v>
      </c>
      <c r="M4" s="11" t="s">
        <v>41</v>
      </c>
      <c r="N4" s="11" t="s">
        <v>28</v>
      </c>
      <c r="O4" s="7" t="s">
        <v>520</v>
      </c>
      <c r="P4" s="11" t="s">
        <v>521</v>
      </c>
    </row>
    <row r="5" spans="2:19" x14ac:dyDescent="0.3">
      <c r="B5">
        <v>512</v>
      </c>
      <c r="C5" s="9">
        <v>3</v>
      </c>
      <c r="D5" s="9">
        <f>B5+C5</f>
        <v>515</v>
      </c>
      <c r="E5" s="9">
        <f>B5-C5</f>
        <v>509</v>
      </c>
      <c r="F5">
        <f>B5*C5</f>
        <v>1536</v>
      </c>
      <c r="G5">
        <f>B5/C5</f>
        <v>170.66666666666666</v>
      </c>
      <c r="I5" s="12" t="s">
        <v>516</v>
      </c>
      <c r="J5" s="9">
        <v>38990</v>
      </c>
      <c r="K5" s="9">
        <v>70990</v>
      </c>
      <c r="L5" s="9">
        <v>49990</v>
      </c>
      <c r="M5" s="9">
        <v>45999</v>
      </c>
      <c r="N5" s="9">
        <v>47990</v>
      </c>
      <c r="O5" s="9">
        <f>SUM(J5:N5)</f>
        <v>253959</v>
      </c>
      <c r="P5" s="9">
        <f>O5+$L$11</f>
        <v>253969</v>
      </c>
      <c r="Q5" s="9">
        <f>P5+$L$11</f>
        <v>253979</v>
      </c>
      <c r="R5" s="9">
        <f>Q5+$L$11</f>
        <v>253989</v>
      </c>
      <c r="S5" s="9">
        <f>R5+$L$11</f>
        <v>253999</v>
      </c>
    </row>
    <row r="6" spans="2:19" x14ac:dyDescent="0.3">
      <c r="B6">
        <v>-23</v>
      </c>
      <c r="C6">
        <v>4</v>
      </c>
      <c r="D6">
        <f>B6+C6</f>
        <v>-19</v>
      </c>
      <c r="E6" s="9">
        <f>B6-C6</f>
        <v>-27</v>
      </c>
      <c r="F6">
        <f>B6*C6</f>
        <v>-92</v>
      </c>
      <c r="G6">
        <f>B6/C6</f>
        <v>-5.75</v>
      </c>
      <c r="I6" s="12" t="s">
        <v>517</v>
      </c>
      <c r="J6">
        <v>40000</v>
      </c>
      <c r="K6">
        <v>100000</v>
      </c>
      <c r="L6">
        <v>59000</v>
      </c>
      <c r="M6">
        <v>60200</v>
      </c>
      <c r="N6">
        <v>55000</v>
      </c>
      <c r="O6" s="9">
        <f t="shared" ref="O6:O8" si="0">SUM(J6:N6)</f>
        <v>314200</v>
      </c>
      <c r="P6" s="9">
        <f t="shared" ref="P6:P7" si="1">O6+L$11</f>
        <v>314210</v>
      </c>
    </row>
    <row r="7" spans="2:19" x14ac:dyDescent="0.3">
      <c r="I7" s="12" t="s">
        <v>518</v>
      </c>
      <c r="J7">
        <v>30000</v>
      </c>
      <c r="K7">
        <v>50000</v>
      </c>
      <c r="L7">
        <v>42000</v>
      </c>
      <c r="M7">
        <v>38500</v>
      </c>
      <c r="N7">
        <v>40000</v>
      </c>
      <c r="O7" s="9">
        <f t="shared" si="0"/>
        <v>200500</v>
      </c>
      <c r="P7" s="9">
        <f t="shared" si="1"/>
        <v>200510</v>
      </c>
    </row>
    <row r="8" spans="2:19" x14ac:dyDescent="0.3">
      <c r="I8" s="12" t="s">
        <v>519</v>
      </c>
      <c r="J8">
        <v>35000</v>
      </c>
      <c r="K8">
        <v>60010</v>
      </c>
      <c r="L8">
        <v>50100</v>
      </c>
      <c r="M8">
        <v>41000</v>
      </c>
      <c r="N8">
        <v>42000</v>
      </c>
      <c r="O8" s="9">
        <f t="shared" si="0"/>
        <v>228110</v>
      </c>
      <c r="P8" s="9">
        <f>O8+L$11</f>
        <v>228120</v>
      </c>
    </row>
    <row r="10" spans="2:19" x14ac:dyDescent="0.3">
      <c r="B10" t="s">
        <v>4</v>
      </c>
      <c r="C10" t="s">
        <v>8</v>
      </c>
      <c r="D10" t="s">
        <v>5</v>
      </c>
    </row>
    <row r="11" spans="2:19" x14ac:dyDescent="0.3">
      <c r="B11">
        <v>512</v>
      </c>
      <c r="C11" s="9">
        <v>3</v>
      </c>
      <c r="D11">
        <v>8</v>
      </c>
      <c r="E11" s="9">
        <f>B11+C11+D11</f>
        <v>523</v>
      </c>
      <c r="K11" s="2" t="s">
        <v>522</v>
      </c>
      <c r="L11">
        <v>10</v>
      </c>
    </row>
    <row r="14" spans="2:19" x14ac:dyDescent="0.3">
      <c r="I14" s="11" t="s">
        <v>0</v>
      </c>
      <c r="J14" s="11" t="s">
        <v>9</v>
      </c>
      <c r="K14" s="11" t="s">
        <v>18</v>
      </c>
      <c r="L14" s="11" t="s">
        <v>24</v>
      </c>
      <c r="M14" s="11" t="s">
        <v>41</v>
      </c>
      <c r="N14" s="11" t="s">
        <v>28</v>
      </c>
      <c r="O14" s="7" t="s">
        <v>523</v>
      </c>
    </row>
    <row r="15" spans="2:19" x14ac:dyDescent="0.3">
      <c r="I15" s="12" t="s">
        <v>516</v>
      </c>
      <c r="J15" s="9">
        <v>38990</v>
      </c>
      <c r="K15" s="9">
        <v>70990</v>
      </c>
      <c r="L15" s="9">
        <v>49990</v>
      </c>
      <c r="M15" s="9">
        <v>45999</v>
      </c>
      <c r="N15" s="9">
        <v>47990</v>
      </c>
      <c r="O15" s="9">
        <f>SUM(J15,K15,L15,M15,N15)</f>
        <v>253959</v>
      </c>
    </row>
    <row r="16" spans="2:19" x14ac:dyDescent="0.3">
      <c r="I16" s="12" t="s">
        <v>517</v>
      </c>
      <c r="J16">
        <v>40000</v>
      </c>
      <c r="K16">
        <v>100000</v>
      </c>
      <c r="L16">
        <v>59000</v>
      </c>
      <c r="M16">
        <v>60200</v>
      </c>
      <c r="N16">
        <v>55000</v>
      </c>
      <c r="O16" s="9">
        <f t="shared" ref="O16:O18" si="2">SUM(J16,K16,L16,M16,N16)</f>
        <v>314200</v>
      </c>
    </row>
    <row r="17" spans="9:24" x14ac:dyDescent="0.3">
      <c r="I17" s="12" t="s">
        <v>518</v>
      </c>
      <c r="J17">
        <v>30000</v>
      </c>
      <c r="K17">
        <v>50000</v>
      </c>
      <c r="L17">
        <v>42000</v>
      </c>
      <c r="M17">
        <v>38500</v>
      </c>
      <c r="N17">
        <v>40000</v>
      </c>
      <c r="O17" s="9">
        <f t="shared" si="2"/>
        <v>200500</v>
      </c>
    </row>
    <row r="18" spans="9:24" x14ac:dyDescent="0.3">
      <c r="I18" s="12" t="s">
        <v>519</v>
      </c>
      <c r="J18">
        <v>35000</v>
      </c>
      <c r="K18">
        <v>60010</v>
      </c>
      <c r="L18">
        <v>50100</v>
      </c>
      <c r="M18">
        <v>41000</v>
      </c>
      <c r="N18">
        <v>42000</v>
      </c>
      <c r="O18" s="9">
        <f t="shared" si="2"/>
        <v>228110</v>
      </c>
    </row>
    <row r="20" spans="9:24" x14ac:dyDescent="0.3">
      <c r="L20" s="14" t="s">
        <v>524</v>
      </c>
    </row>
    <row r="21" spans="9:24" x14ac:dyDescent="0.3">
      <c r="W21" t="s">
        <v>526</v>
      </c>
      <c r="X21" t="s">
        <v>8</v>
      </c>
    </row>
    <row r="22" spans="9:24" x14ac:dyDescent="0.3">
      <c r="V22" s="11" t="s">
        <v>9</v>
      </c>
      <c r="W22">
        <v>2</v>
      </c>
      <c r="X22">
        <f>W22*J24</f>
        <v>77980</v>
      </c>
    </row>
    <row r="23" spans="9:24" x14ac:dyDescent="0.3">
      <c r="I23" s="11" t="s">
        <v>0</v>
      </c>
      <c r="J23" s="11" t="s">
        <v>9</v>
      </c>
      <c r="K23" s="11" t="s">
        <v>18</v>
      </c>
      <c r="L23" s="11" t="s">
        <v>24</v>
      </c>
      <c r="M23" s="11" t="s">
        <v>41</v>
      </c>
      <c r="N23" s="11" t="s">
        <v>28</v>
      </c>
      <c r="O23" s="7" t="s">
        <v>520</v>
      </c>
      <c r="P23" s="11" t="s">
        <v>521</v>
      </c>
      <c r="Q23" s="11" t="s">
        <v>524</v>
      </c>
      <c r="R23" s="11" t="s">
        <v>525</v>
      </c>
      <c r="V23" s="11" t="s">
        <v>18</v>
      </c>
      <c r="W23">
        <v>3</v>
      </c>
      <c r="X23">
        <f>W23*K24</f>
        <v>212970</v>
      </c>
    </row>
    <row r="24" spans="9:24" x14ac:dyDescent="0.3">
      <c r="I24" s="12" t="s">
        <v>516</v>
      </c>
      <c r="J24" s="9">
        <v>38990</v>
      </c>
      <c r="K24" s="9">
        <v>70990</v>
      </c>
      <c r="L24" s="9">
        <v>49990</v>
      </c>
      <c r="M24" s="9">
        <v>45999</v>
      </c>
      <c r="N24" s="9">
        <v>47990</v>
      </c>
      <c r="O24" s="9">
        <f>SUM(J24:N24)</f>
        <v>253959</v>
      </c>
      <c r="P24" s="9">
        <f>O24+$L$11</f>
        <v>253969</v>
      </c>
      <c r="Q24">
        <f>_xlfn.RANK.AVG(P24,$P$24:$P$27,1)</f>
        <v>2.5</v>
      </c>
      <c r="R24">
        <f>_xlfn.RANK.EQ(Q24,$Q$24:$Q$27,1)</f>
        <v>2</v>
      </c>
      <c r="V24" s="11" t="s">
        <v>24</v>
      </c>
      <c r="W24">
        <v>5</v>
      </c>
      <c r="X24">
        <f>W24*L24</f>
        <v>249950</v>
      </c>
    </row>
    <row r="25" spans="9:24" x14ac:dyDescent="0.3">
      <c r="I25" s="12" t="s">
        <v>517</v>
      </c>
      <c r="J25">
        <v>40000</v>
      </c>
      <c r="K25">
        <v>100000</v>
      </c>
      <c r="L25">
        <v>59000</v>
      </c>
      <c r="M25">
        <v>60200</v>
      </c>
      <c r="N25">
        <v>55000</v>
      </c>
      <c r="O25" s="9">
        <f t="shared" ref="O25:O27" si="3">SUM(J25:N25)</f>
        <v>314200</v>
      </c>
      <c r="P25" s="9">
        <f t="shared" ref="P25:P26" si="4">O25+L$11</f>
        <v>314210</v>
      </c>
      <c r="Q25">
        <f t="shared" ref="Q25:Q27" si="5">_xlfn.RANK.AVG(P25,$P$24:$P$27,1)</f>
        <v>4</v>
      </c>
      <c r="R25">
        <f t="shared" ref="R25:R27" si="6">_xlfn.RANK.EQ(Q25,$Q$24:$Q$27,1)</f>
        <v>4</v>
      </c>
      <c r="V25" s="11" t="s">
        <v>41</v>
      </c>
      <c r="W25">
        <v>4</v>
      </c>
      <c r="X25">
        <f>W25*M24</f>
        <v>183996</v>
      </c>
    </row>
    <row r="26" spans="9:24" x14ac:dyDescent="0.3">
      <c r="I26" s="12" t="s">
        <v>518</v>
      </c>
      <c r="J26">
        <v>30000</v>
      </c>
      <c r="K26">
        <v>50000</v>
      </c>
      <c r="L26">
        <v>42000</v>
      </c>
      <c r="M26">
        <v>38500</v>
      </c>
      <c r="N26">
        <v>40000</v>
      </c>
      <c r="O26" s="9">
        <f t="shared" si="3"/>
        <v>200500</v>
      </c>
      <c r="P26" s="9">
        <f t="shared" si="4"/>
        <v>200510</v>
      </c>
      <c r="Q26">
        <f t="shared" si="5"/>
        <v>1</v>
      </c>
      <c r="R26">
        <f t="shared" si="6"/>
        <v>1</v>
      </c>
      <c r="V26" s="11" t="s">
        <v>28</v>
      </c>
      <c r="W26">
        <v>1</v>
      </c>
      <c r="X26">
        <f>W26*N24</f>
        <v>47990</v>
      </c>
    </row>
    <row r="27" spans="9:24" x14ac:dyDescent="0.3">
      <c r="I27" s="12" t="s">
        <v>519</v>
      </c>
      <c r="J27">
        <v>35000</v>
      </c>
      <c r="K27">
        <v>85859</v>
      </c>
      <c r="L27">
        <v>50100</v>
      </c>
      <c r="M27">
        <v>41000</v>
      </c>
      <c r="N27">
        <v>42000</v>
      </c>
      <c r="O27" s="9">
        <f t="shared" si="3"/>
        <v>253959</v>
      </c>
      <c r="P27" s="9">
        <f>O27+L$11</f>
        <v>253969</v>
      </c>
      <c r="Q27">
        <f t="shared" si="5"/>
        <v>2.5</v>
      </c>
      <c r="R27">
        <f t="shared" si="6"/>
        <v>2</v>
      </c>
      <c r="V27" s="11" t="s">
        <v>520</v>
      </c>
      <c r="W27">
        <f>SUM(W22:W26)</f>
        <v>15</v>
      </c>
      <c r="X27">
        <f>SUM(X22:X26)</f>
        <v>772886</v>
      </c>
    </row>
    <row r="32" spans="9:24" x14ac:dyDescent="0.3">
      <c r="L32" s="42" t="s">
        <v>527</v>
      </c>
      <c r="M32" s="42"/>
      <c r="N32">
        <f>SUMPRODUCT(J24:N24,J35:N35)</f>
        <v>772886</v>
      </c>
      <c r="Q32" s="8" t="s">
        <v>530</v>
      </c>
      <c r="R32">
        <f ca="1">RAND()*1000</f>
        <v>636.9630822379911</v>
      </c>
    </row>
    <row r="33" spans="9:18" x14ac:dyDescent="0.3">
      <c r="Q33" s="8" t="s">
        <v>529</v>
      </c>
      <c r="R33">
        <f ca="1">RANDBETWEEN(4,15)</f>
        <v>4</v>
      </c>
    </row>
    <row r="34" spans="9:18" x14ac:dyDescent="0.3">
      <c r="I34" t="s">
        <v>528</v>
      </c>
      <c r="J34" s="11" t="s">
        <v>9</v>
      </c>
      <c r="K34" s="11" t="s">
        <v>18</v>
      </c>
      <c r="L34" s="11" t="s">
        <v>24</v>
      </c>
      <c r="M34" s="11" t="s">
        <v>41</v>
      </c>
      <c r="N34" s="11" t="s">
        <v>28</v>
      </c>
      <c r="O34" s="11" t="s">
        <v>520</v>
      </c>
    </row>
    <row r="35" spans="9:18" x14ac:dyDescent="0.3">
      <c r="J35">
        <v>2</v>
      </c>
      <c r="K35">
        <v>3</v>
      </c>
      <c r="L35">
        <v>5</v>
      </c>
      <c r="M35">
        <v>4</v>
      </c>
      <c r="N35">
        <v>1</v>
      </c>
      <c r="O35">
        <f>SUM(J35:N35)</f>
        <v>15</v>
      </c>
    </row>
  </sheetData>
  <mergeCells count="1">
    <mergeCell ref="L32:M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8FD3-BBC3-49EE-90D3-3D2D83E6ED2B}">
  <dimension ref="B4:N8"/>
  <sheetViews>
    <sheetView zoomScale="122" workbookViewId="0">
      <selection activeCell="G15" sqref="G15"/>
    </sheetView>
  </sheetViews>
  <sheetFormatPr defaultRowHeight="14.4" x14ac:dyDescent="0.3"/>
  <cols>
    <col min="10" max="10" width="10.33203125" bestFit="1" customWidth="1"/>
  </cols>
  <sheetData>
    <row r="4" spans="2:14" x14ac:dyDescent="0.3">
      <c r="B4" s="11" t="s">
        <v>0</v>
      </c>
      <c r="C4" s="11" t="s">
        <v>9</v>
      </c>
      <c r="D4" s="11" t="s">
        <v>18</v>
      </c>
      <c r="E4" s="11" t="s">
        <v>24</v>
      </c>
      <c r="F4" s="11" t="s">
        <v>41</v>
      </c>
      <c r="G4" s="11" t="s">
        <v>28</v>
      </c>
      <c r="H4" s="7" t="s">
        <v>520</v>
      </c>
      <c r="I4" s="11" t="s">
        <v>539</v>
      </c>
      <c r="J4" s="11" t="s">
        <v>540</v>
      </c>
      <c r="K4" s="11" t="s">
        <v>541</v>
      </c>
      <c r="M4" s="43" t="s">
        <v>537</v>
      </c>
      <c r="N4" s="43"/>
    </row>
    <row r="5" spans="2:14" x14ac:dyDescent="0.3">
      <c r="B5" s="12" t="s">
        <v>516</v>
      </c>
      <c r="C5" s="9">
        <v>38990</v>
      </c>
      <c r="D5" s="9">
        <v>70990</v>
      </c>
      <c r="E5" s="9">
        <v>49990</v>
      </c>
      <c r="F5" s="9">
        <v>45999</v>
      </c>
      <c r="G5" s="9">
        <v>47990</v>
      </c>
      <c r="H5" s="9">
        <f>SUM(C5:G5)</f>
        <v>253959</v>
      </c>
      <c r="I5" t="b">
        <f>H5=M$5</f>
        <v>1</v>
      </c>
      <c r="J5" t="b">
        <f>H5&gt;M$8</f>
        <v>0</v>
      </c>
      <c r="K5" t="b">
        <f>H5&lt;M$8</f>
        <v>1</v>
      </c>
      <c r="M5" s="43">
        <v>253959</v>
      </c>
      <c r="N5" s="43"/>
    </row>
    <row r="6" spans="2:14" x14ac:dyDescent="0.3">
      <c r="B6" s="12" t="s">
        <v>517</v>
      </c>
      <c r="C6">
        <v>40000</v>
      </c>
      <c r="D6">
        <v>100000</v>
      </c>
      <c r="E6">
        <v>59000</v>
      </c>
      <c r="F6">
        <v>60200</v>
      </c>
      <c r="G6">
        <v>55000</v>
      </c>
      <c r="H6" s="9">
        <f t="shared" ref="H6:H8" si="0">SUM(C6:G6)</f>
        <v>314200</v>
      </c>
      <c r="I6" t="b">
        <f t="shared" ref="I6:I8" si="1">H6=M$5</f>
        <v>0</v>
      </c>
      <c r="J6" t="b">
        <f t="shared" ref="J6:J8" si="2">H6&gt;M$8</f>
        <v>1</v>
      </c>
      <c r="K6" t="b">
        <f t="shared" ref="K6:K8" si="3">H6&lt;M$8</f>
        <v>0</v>
      </c>
    </row>
    <row r="7" spans="2:14" x14ac:dyDescent="0.3">
      <c r="B7" s="12" t="s">
        <v>518</v>
      </c>
      <c r="C7">
        <v>30000</v>
      </c>
      <c r="D7">
        <v>50000</v>
      </c>
      <c r="E7">
        <v>42000</v>
      </c>
      <c r="F7">
        <v>38500</v>
      </c>
      <c r="G7">
        <v>40000</v>
      </c>
      <c r="H7" s="9">
        <f t="shared" si="0"/>
        <v>200500</v>
      </c>
      <c r="I7" t="b">
        <f t="shared" si="1"/>
        <v>0</v>
      </c>
      <c r="J7" t="b">
        <f t="shared" si="2"/>
        <v>0</v>
      </c>
      <c r="K7" t="b">
        <f t="shared" si="3"/>
        <v>1</v>
      </c>
      <c r="M7" s="43" t="s">
        <v>538</v>
      </c>
      <c r="N7" s="43"/>
    </row>
    <row r="8" spans="2:14" x14ac:dyDescent="0.3">
      <c r="B8" s="12" t="s">
        <v>519</v>
      </c>
      <c r="C8">
        <v>35000</v>
      </c>
      <c r="D8">
        <v>85859</v>
      </c>
      <c r="E8">
        <v>50100</v>
      </c>
      <c r="F8">
        <v>41000</v>
      </c>
      <c r="G8">
        <v>42000</v>
      </c>
      <c r="H8" s="9">
        <f t="shared" si="0"/>
        <v>253959</v>
      </c>
      <c r="I8" t="b">
        <f t="shared" si="1"/>
        <v>1</v>
      </c>
      <c r="J8" t="b">
        <f t="shared" si="2"/>
        <v>0</v>
      </c>
      <c r="K8" t="b">
        <f t="shared" si="3"/>
        <v>1</v>
      </c>
      <c r="M8" s="43">
        <v>300000</v>
      </c>
      <c r="N8" s="43"/>
    </row>
  </sheetData>
  <mergeCells count="4">
    <mergeCell ref="M4:N4"/>
    <mergeCell ref="M5:N5"/>
    <mergeCell ref="M7:N7"/>
    <mergeCell ref="M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0CA7-FE5E-4161-ADD6-F222367F6B1D}">
  <dimension ref="B4:I19"/>
  <sheetViews>
    <sheetView topLeftCell="A3" zoomScale="151" workbookViewId="0">
      <selection activeCell="C22" sqref="C22"/>
    </sheetView>
  </sheetViews>
  <sheetFormatPr defaultRowHeight="14.4" x14ac:dyDescent="0.3"/>
  <cols>
    <col min="2" max="2" width="18.77734375" bestFit="1" customWidth="1"/>
    <col min="3" max="3" width="35.88671875" bestFit="1" customWidth="1"/>
    <col min="4" max="4" width="10.33203125" bestFit="1" customWidth="1"/>
    <col min="6" max="6" width="12.21875" bestFit="1" customWidth="1"/>
  </cols>
  <sheetData>
    <row r="4" spans="2:9" x14ac:dyDescent="0.3">
      <c r="B4" s="9"/>
      <c r="G4" s="9"/>
      <c r="H4" s="9"/>
    </row>
    <row r="5" spans="2:9" x14ac:dyDescent="0.3">
      <c r="B5" s="9"/>
      <c r="C5" s="16" t="s">
        <v>1</v>
      </c>
      <c r="D5" s="16" t="s">
        <v>2</v>
      </c>
      <c r="E5" s="9"/>
      <c r="F5" s="9"/>
      <c r="G5" s="9"/>
      <c r="H5" s="9"/>
      <c r="I5" s="9"/>
    </row>
    <row r="6" spans="2:9" x14ac:dyDescent="0.3">
      <c r="C6" t="s">
        <v>533</v>
      </c>
      <c r="D6" t="s">
        <v>532</v>
      </c>
      <c r="H6" s="9"/>
      <c r="I6" s="9"/>
    </row>
    <row r="7" spans="2:9" x14ac:dyDescent="0.3">
      <c r="B7" s="10" t="s">
        <v>531</v>
      </c>
      <c r="C7" t="str">
        <f>TRIM(C6)</f>
        <v>15s fq5007TU</v>
      </c>
      <c r="D7" t="str">
        <f>TRIM(D6)</f>
        <v>Core i3</v>
      </c>
      <c r="H7" s="9"/>
      <c r="I7" s="9"/>
    </row>
    <row r="8" spans="2:9" x14ac:dyDescent="0.3">
      <c r="B8" s="12" t="s">
        <v>534</v>
      </c>
      <c r="C8" t="str">
        <f>CONCATENATE(D7, " is a processor of ",C7)</f>
        <v>Core i3 is a processor of 15s fq5007TU</v>
      </c>
    </row>
    <row r="9" spans="2:9" x14ac:dyDescent="0.3">
      <c r="B9" s="2" t="s">
        <v>535</v>
      </c>
      <c r="C9" t="str">
        <f>_xlfn.CONCAT(" ' ",D7," ' ", " is a processor of ",C7)</f>
        <v xml:space="preserve"> ' Core i3 '  is a processor of 15s fq5007TU</v>
      </c>
    </row>
    <row r="10" spans="2:9" x14ac:dyDescent="0.3">
      <c r="B10" s="15" t="s">
        <v>536</v>
      </c>
      <c r="C10" t="str">
        <f>D7&amp;"  is a processor of  "&amp;C7</f>
        <v>Core i3  is a processor of  15s fq5007TU</v>
      </c>
    </row>
    <row r="12" spans="2:9" x14ac:dyDescent="0.3">
      <c r="B12" s="17" t="s">
        <v>542</v>
      </c>
      <c r="C12" t="str">
        <f>RIGHT(C10,6)</f>
        <v>5007TU</v>
      </c>
    </row>
    <row r="13" spans="2:9" x14ac:dyDescent="0.3">
      <c r="B13" s="11" t="s">
        <v>543</v>
      </c>
      <c r="C13" t="str">
        <f>LEFT(C10,7)</f>
        <v>Core i3</v>
      </c>
    </row>
    <row r="14" spans="2:9" x14ac:dyDescent="0.3">
      <c r="B14" s="18" t="s">
        <v>544</v>
      </c>
      <c r="C14" t="str">
        <f>MID(C10,6,12)</f>
        <v>i3  is a pro</v>
      </c>
      <c r="F14" s="9" t="s">
        <v>549</v>
      </c>
    </row>
    <row r="15" spans="2:9" x14ac:dyDescent="0.3">
      <c r="B15" s="19" t="s">
        <v>545</v>
      </c>
      <c r="C15" t="str">
        <f>UPPER(C10)</f>
        <v>CORE I3  IS A PROCESSOR OF  15S FQ5007TU</v>
      </c>
    </row>
    <row r="16" spans="2:9" x14ac:dyDescent="0.3">
      <c r="B16" s="20" t="s">
        <v>546</v>
      </c>
      <c r="C16" t="str">
        <f>LOWER(C10)</f>
        <v>core i3  is a processor of  15s fq5007tu</v>
      </c>
    </row>
    <row r="17" spans="2:3" x14ac:dyDescent="0.3">
      <c r="B17" s="21" t="s">
        <v>547</v>
      </c>
      <c r="C17" t="str">
        <f>SUBSTITUTE(C10," i3 "," i5 ")</f>
        <v>Core i5  is a processor of  15s fq5007TU</v>
      </c>
    </row>
    <row r="18" spans="2:3" x14ac:dyDescent="0.3">
      <c r="B18" s="15" t="s">
        <v>548</v>
      </c>
      <c r="C18" t="str">
        <f>SUBSTITUTE(F14,9,4,2)</f>
        <v>7 0 9 4 0 3 9 0</v>
      </c>
    </row>
    <row r="19" spans="2:3" x14ac:dyDescent="0.3">
      <c r="C19" t="str">
        <f>SUBSTITUTE(F14,0,2)</f>
        <v>7 2 9 9 2 3 9 2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0E3A-8117-40CF-9FFE-B9A40E2A47CB}">
  <dimension ref="B2:O855"/>
  <sheetViews>
    <sheetView workbookViewId="0">
      <selection activeCell="K31" sqref="K31"/>
    </sheetView>
  </sheetViews>
  <sheetFormatPr defaultRowHeight="14.4" x14ac:dyDescent="0.3"/>
  <cols>
    <col min="2" max="2" width="19" customWidth="1"/>
    <col min="4" max="4" width="13.77734375" bestFit="1" customWidth="1"/>
    <col min="9" max="9" width="20.77734375" customWidth="1"/>
    <col min="10" max="10" width="15.109375" customWidth="1"/>
  </cols>
  <sheetData>
    <row r="2" spans="2:12" x14ac:dyDescent="0.3">
      <c r="I2" t="s">
        <v>550</v>
      </c>
      <c r="J2">
        <v>300000</v>
      </c>
    </row>
    <row r="4" spans="2:12" x14ac:dyDescent="0.3">
      <c r="B4" s="11" t="s">
        <v>0</v>
      </c>
      <c r="C4" s="11" t="s">
        <v>9</v>
      </c>
      <c r="D4" s="11" t="s">
        <v>18</v>
      </c>
      <c r="E4" s="11" t="s">
        <v>24</v>
      </c>
      <c r="F4" s="11" t="s">
        <v>41</v>
      </c>
      <c r="G4" s="11" t="s">
        <v>28</v>
      </c>
      <c r="H4" s="7" t="s">
        <v>520</v>
      </c>
      <c r="I4" s="11" t="s">
        <v>551</v>
      </c>
      <c r="K4" s="42" t="s">
        <v>557</v>
      </c>
      <c r="L4" s="42"/>
    </row>
    <row r="5" spans="2:12" x14ac:dyDescent="0.3">
      <c r="B5" s="12" t="s">
        <v>516</v>
      </c>
      <c r="C5" s="9">
        <v>38990</v>
      </c>
      <c r="D5" s="9">
        <v>70990</v>
      </c>
      <c r="E5" s="9">
        <v>49990</v>
      </c>
      <c r="F5" s="9">
        <v>45999</v>
      </c>
      <c r="G5" s="9">
        <v>47990</v>
      </c>
      <c r="H5" s="9">
        <f>SUM(C5:G5)</f>
        <v>253959</v>
      </c>
      <c r="I5" t="str">
        <f>IF(H5&lt;J$2," we can purchase", "Can't purchase")</f>
        <v xml:space="preserve"> we can purchase</v>
      </c>
    </row>
    <row r="6" spans="2:12" x14ac:dyDescent="0.3">
      <c r="B6" s="12" t="s">
        <v>517</v>
      </c>
      <c r="C6">
        <v>40000</v>
      </c>
      <c r="D6">
        <v>100000</v>
      </c>
      <c r="E6">
        <v>59000</v>
      </c>
      <c r="F6">
        <v>60200</v>
      </c>
      <c r="G6">
        <v>55000</v>
      </c>
      <c r="H6" s="9">
        <f t="shared" ref="H6:H8" si="0">SUM(C6:G6)</f>
        <v>314200</v>
      </c>
      <c r="I6" t="str">
        <f t="shared" ref="I6:I8" si="1">IF(H6&lt;J$2," we can purchase", "Can't purchase")</f>
        <v>Can't purchase</v>
      </c>
    </row>
    <row r="7" spans="2:12" x14ac:dyDescent="0.3">
      <c r="B7" s="12" t="s">
        <v>518</v>
      </c>
      <c r="C7">
        <v>30000</v>
      </c>
      <c r="D7">
        <v>50000</v>
      </c>
      <c r="E7">
        <v>42000</v>
      </c>
      <c r="F7">
        <v>38500</v>
      </c>
      <c r="G7">
        <v>40000</v>
      </c>
      <c r="H7" s="9">
        <f t="shared" si="0"/>
        <v>200500</v>
      </c>
      <c r="I7" t="str">
        <f t="shared" si="1"/>
        <v xml:space="preserve"> we can purchase</v>
      </c>
    </row>
    <row r="8" spans="2:12" x14ac:dyDescent="0.3">
      <c r="B8" s="12" t="s">
        <v>519</v>
      </c>
      <c r="C8">
        <v>35000</v>
      </c>
      <c r="D8">
        <v>85859</v>
      </c>
      <c r="E8">
        <v>50100</v>
      </c>
      <c r="F8">
        <v>41000</v>
      </c>
      <c r="G8">
        <v>42000</v>
      </c>
      <c r="H8" s="9">
        <f t="shared" si="0"/>
        <v>253959</v>
      </c>
      <c r="I8" t="str">
        <f t="shared" si="1"/>
        <v xml:space="preserve"> we can purchase</v>
      </c>
    </row>
    <row r="11" spans="2:12" x14ac:dyDescent="0.3">
      <c r="B11" s="45" t="s">
        <v>552</v>
      </c>
      <c r="C11" s="45"/>
      <c r="D11" s="45"/>
      <c r="E11" s="45"/>
      <c r="F11" t="b">
        <f>OR(E5&gt;50000,E6&gt;50000,E7&gt;50000,E8&gt;50000)</f>
        <v>1</v>
      </c>
      <c r="G11" s="42" t="s">
        <v>555</v>
      </c>
      <c r="H11" s="42"/>
    </row>
    <row r="13" spans="2:12" x14ac:dyDescent="0.3">
      <c r="B13" s="46" t="s">
        <v>553</v>
      </c>
      <c r="C13" s="46"/>
      <c r="D13" s="46"/>
      <c r="E13" t="b">
        <f>AND(C5&lt;D15,C6&lt;D15,C7&lt;D15,C8&lt;D15)</f>
        <v>0</v>
      </c>
      <c r="G13" s="42" t="s">
        <v>556</v>
      </c>
      <c r="H13" s="42"/>
    </row>
    <row r="15" spans="2:12" x14ac:dyDescent="0.3">
      <c r="B15" s="43" t="s">
        <v>554</v>
      </c>
      <c r="C15" s="43"/>
      <c r="D15">
        <v>35000</v>
      </c>
    </row>
    <row r="18" spans="2:15" x14ac:dyDescent="0.3">
      <c r="B18" s="11" t="s">
        <v>0</v>
      </c>
      <c r="C18" s="11" t="s">
        <v>8</v>
      </c>
      <c r="D18" s="22" t="s">
        <v>569</v>
      </c>
    </row>
    <row r="19" spans="2:15" x14ac:dyDescent="0.3">
      <c r="B19" t="s">
        <v>9</v>
      </c>
      <c r="C19" s="9">
        <v>38990</v>
      </c>
      <c r="D19" t="str">
        <f>IF(C19&lt;30000,"Low cost",IF(C19&lt;50000," Moderate",IF(C19&lt;70000,"High cost",IF(C19&lt;100000,"More Expensive", "Not Affordable"))))</f>
        <v xml:space="preserve"> Moderate</v>
      </c>
      <c r="E19" s="42" t="s">
        <v>558</v>
      </c>
      <c r="F19" s="42"/>
      <c r="I19" s="7" t="s">
        <v>559</v>
      </c>
      <c r="J19" s="7" t="s">
        <v>569</v>
      </c>
      <c r="K19" s="42" t="s">
        <v>570</v>
      </c>
      <c r="L19" s="42"/>
      <c r="M19" s="7" t="s">
        <v>520</v>
      </c>
    </row>
    <row r="20" spans="2:15" x14ac:dyDescent="0.3">
      <c r="B20" t="s">
        <v>9</v>
      </c>
      <c r="C20" s="9">
        <v>37990</v>
      </c>
      <c r="D20" t="str">
        <f t="shared" ref="D20:D83" si="2">IF(C20&lt;30000,"Low cost",IF(C20&lt;50000," Moderate",IF(C20&lt;70000,"High cost",IF(C20&lt;100000,"More Expensive", "Not Affordable"))))</f>
        <v xml:space="preserve"> Moderate</v>
      </c>
      <c r="I20" t="s">
        <v>561</v>
      </c>
      <c r="J20" t="s">
        <v>560</v>
      </c>
      <c r="K20">
        <f>COUNTIF(D$18:D855,J20)</f>
        <v>60</v>
      </c>
      <c r="M20" s="9">
        <v>253</v>
      </c>
    </row>
    <row r="21" spans="2:15" x14ac:dyDescent="0.3">
      <c r="B21" t="s">
        <v>18</v>
      </c>
      <c r="C21" s="9">
        <v>70990</v>
      </c>
      <c r="D21" t="str">
        <f t="shared" si="2"/>
        <v>More Expensive</v>
      </c>
      <c r="I21" t="s">
        <v>562</v>
      </c>
      <c r="J21" t="s">
        <v>571</v>
      </c>
      <c r="K21">
        <f>COUNTIF(D$18:D856,J21)</f>
        <v>315</v>
      </c>
      <c r="M21" s="9">
        <f t="shared" ref="M21:M23" si="3">SUM(H21:L21)</f>
        <v>315</v>
      </c>
    </row>
    <row r="22" spans="2:15" x14ac:dyDescent="0.3">
      <c r="B22" t="s">
        <v>18</v>
      </c>
      <c r="C22" s="9">
        <v>100990</v>
      </c>
      <c r="D22" t="str">
        <f t="shared" si="2"/>
        <v>Not Affordable</v>
      </c>
      <c r="I22" t="s">
        <v>563</v>
      </c>
      <c r="J22" t="s">
        <v>564</v>
      </c>
      <c r="K22">
        <f>COUNTIF(D$18:D857,J22)</f>
        <v>296</v>
      </c>
      <c r="M22" s="9">
        <f t="shared" si="3"/>
        <v>296</v>
      </c>
    </row>
    <row r="23" spans="2:15" x14ac:dyDescent="0.3">
      <c r="B23" t="s">
        <v>18</v>
      </c>
      <c r="C23" s="9">
        <v>120290</v>
      </c>
      <c r="D23" t="str">
        <f t="shared" si="2"/>
        <v>Not Affordable</v>
      </c>
      <c r="I23" t="s">
        <v>565</v>
      </c>
      <c r="J23" t="s">
        <v>566</v>
      </c>
      <c r="K23">
        <f>COUNTIF(D$18:D858,J23)</f>
        <v>113</v>
      </c>
      <c r="M23" s="9">
        <f t="shared" si="3"/>
        <v>113</v>
      </c>
    </row>
    <row r="24" spans="2:15" x14ac:dyDescent="0.3">
      <c r="B24" t="s">
        <v>24</v>
      </c>
      <c r="C24" s="9">
        <v>49990</v>
      </c>
      <c r="D24" t="str">
        <f>IF(C24&lt;30000,"Low cost",IF(C24&lt;50000," Moderate",IF(C24&lt;70000,"High cost",IF(C24&lt;100000,"More Expensive", "Not Affordable"))))</f>
        <v xml:space="preserve"> Moderate</v>
      </c>
      <c r="I24" t="s">
        <v>567</v>
      </c>
      <c r="J24" t="s">
        <v>568</v>
      </c>
      <c r="K24">
        <f>COUNTIF(D$18:D859,J24)</f>
        <v>53</v>
      </c>
      <c r="M24">
        <v>45</v>
      </c>
    </row>
    <row r="25" spans="2:15" x14ac:dyDescent="0.3">
      <c r="B25" t="s">
        <v>28</v>
      </c>
      <c r="C25" s="9">
        <v>40990</v>
      </c>
      <c r="D25" t="str">
        <f t="shared" si="2"/>
        <v xml:space="preserve"> Moderate</v>
      </c>
    </row>
    <row r="26" spans="2:15" x14ac:dyDescent="0.3">
      <c r="B26" t="s">
        <v>9</v>
      </c>
      <c r="C26" s="9">
        <v>46990</v>
      </c>
      <c r="D26" t="str">
        <f t="shared" si="2"/>
        <v xml:space="preserve"> Moderate</v>
      </c>
      <c r="I26" t="s">
        <v>572</v>
      </c>
      <c r="J26" t="s">
        <v>573</v>
      </c>
    </row>
    <row r="27" spans="2:15" x14ac:dyDescent="0.3">
      <c r="B27" t="s">
        <v>28</v>
      </c>
      <c r="C27" s="9">
        <v>27990</v>
      </c>
      <c r="D27" t="str">
        <f t="shared" si="2"/>
        <v>Low cost</v>
      </c>
    </row>
    <row r="28" spans="2:15" x14ac:dyDescent="0.3">
      <c r="B28" t="s">
        <v>9</v>
      </c>
      <c r="C28" s="9">
        <v>45990</v>
      </c>
      <c r="D28" t="str">
        <f t="shared" si="2"/>
        <v xml:space="preserve"> Moderate</v>
      </c>
      <c r="I28" s="44" t="s">
        <v>574</v>
      </c>
      <c r="J28" s="44"/>
      <c r="K28">
        <f>COUNTIFS(C18:C855,J26)</f>
        <v>611</v>
      </c>
      <c r="L28" s="42" t="s">
        <v>575</v>
      </c>
      <c r="M28" s="42"/>
    </row>
    <row r="29" spans="2:15" x14ac:dyDescent="0.3">
      <c r="B29" t="s">
        <v>9</v>
      </c>
      <c r="C29" s="9">
        <v>53990</v>
      </c>
      <c r="D29" t="str">
        <f t="shared" si="2"/>
        <v>High cost</v>
      </c>
    </row>
    <row r="30" spans="2:15" x14ac:dyDescent="0.3">
      <c r="B30" t="s">
        <v>9</v>
      </c>
      <c r="C30" s="9">
        <v>66999</v>
      </c>
      <c r="D30" t="str">
        <f t="shared" si="2"/>
        <v>High cost</v>
      </c>
    </row>
    <row r="31" spans="2:15" x14ac:dyDescent="0.3">
      <c r="B31" t="s">
        <v>41</v>
      </c>
      <c r="C31" s="9">
        <v>45999</v>
      </c>
      <c r="D31" t="str">
        <f t="shared" si="2"/>
        <v xml:space="preserve"> Moderate</v>
      </c>
      <c r="N31" s="42" t="s">
        <v>589</v>
      </c>
      <c r="O31" s="42"/>
    </row>
    <row r="32" spans="2:15" x14ac:dyDescent="0.3">
      <c r="B32" t="s">
        <v>28</v>
      </c>
      <c r="C32" s="9">
        <v>47990</v>
      </c>
      <c r="D32" t="str">
        <f t="shared" si="2"/>
        <v xml:space="preserve"> Moderate</v>
      </c>
      <c r="I32" t="s">
        <v>560</v>
      </c>
      <c r="J32">
        <f>COUNTIF(D$18:D867,I32)</f>
        <v>60</v>
      </c>
      <c r="L32" t="s">
        <v>588</v>
      </c>
      <c r="N32">
        <f>SUMIF(K20:K24,J32,M20:M24)</f>
        <v>253</v>
      </c>
    </row>
    <row r="33" spans="2:10" x14ac:dyDescent="0.3">
      <c r="B33" t="s">
        <v>28</v>
      </c>
      <c r="C33" s="9">
        <v>19990</v>
      </c>
      <c r="D33" t="str">
        <f t="shared" si="2"/>
        <v>Low cost</v>
      </c>
      <c r="I33" t="s">
        <v>571</v>
      </c>
      <c r="J33">
        <f>COUNTIF(D$18:D868,I33)</f>
        <v>315</v>
      </c>
    </row>
    <row r="34" spans="2:10" x14ac:dyDescent="0.3">
      <c r="B34" t="s">
        <v>9</v>
      </c>
      <c r="C34" s="9">
        <v>49990</v>
      </c>
      <c r="D34" t="str">
        <f t="shared" si="2"/>
        <v xml:space="preserve"> Moderate</v>
      </c>
      <c r="I34" t="s">
        <v>564</v>
      </c>
      <c r="J34">
        <f>COUNTIF(D$18:D869,I34)</f>
        <v>296</v>
      </c>
    </row>
    <row r="35" spans="2:10" x14ac:dyDescent="0.3">
      <c r="B35" t="s">
        <v>28</v>
      </c>
      <c r="C35" s="9">
        <v>77990</v>
      </c>
      <c r="D35" t="str">
        <f t="shared" si="2"/>
        <v>More Expensive</v>
      </c>
    </row>
    <row r="36" spans="2:10" x14ac:dyDescent="0.3">
      <c r="B36" t="s">
        <v>24</v>
      </c>
      <c r="C36" s="9">
        <v>22990</v>
      </c>
      <c r="D36" t="str">
        <f t="shared" si="2"/>
        <v>Low cost</v>
      </c>
    </row>
    <row r="37" spans="2:10" x14ac:dyDescent="0.3">
      <c r="B37" t="s">
        <v>52</v>
      </c>
      <c r="C37" s="9">
        <v>29990</v>
      </c>
      <c r="D37" t="str">
        <f t="shared" si="2"/>
        <v>Low cost</v>
      </c>
    </row>
    <row r="38" spans="2:10" x14ac:dyDescent="0.3">
      <c r="B38" t="s">
        <v>9</v>
      </c>
      <c r="C38" s="9">
        <v>54990</v>
      </c>
      <c r="D38" t="str">
        <f t="shared" si="2"/>
        <v>High cost</v>
      </c>
    </row>
    <row r="39" spans="2:10" x14ac:dyDescent="0.3">
      <c r="B39" t="s">
        <v>9</v>
      </c>
      <c r="C39" s="9">
        <v>66990</v>
      </c>
      <c r="D39" t="str">
        <f t="shared" si="2"/>
        <v>High cost</v>
      </c>
    </row>
    <row r="40" spans="2:10" x14ac:dyDescent="0.3">
      <c r="B40" t="s">
        <v>41</v>
      </c>
      <c r="C40" s="9">
        <v>35980</v>
      </c>
      <c r="D40" t="str">
        <f t="shared" si="2"/>
        <v xml:space="preserve"> Moderate</v>
      </c>
    </row>
    <row r="41" spans="2:10" x14ac:dyDescent="0.3">
      <c r="B41" t="s">
        <v>58</v>
      </c>
      <c r="C41" s="9">
        <v>47990</v>
      </c>
      <c r="D41" t="str">
        <f t="shared" si="2"/>
        <v xml:space="preserve"> Moderate</v>
      </c>
    </row>
    <row r="42" spans="2:10" x14ac:dyDescent="0.3">
      <c r="B42" t="s">
        <v>28</v>
      </c>
      <c r="C42" s="9">
        <v>39990</v>
      </c>
      <c r="D42" t="str">
        <f t="shared" si="2"/>
        <v xml:space="preserve"> Moderate</v>
      </c>
    </row>
    <row r="43" spans="2:10" x14ac:dyDescent="0.3">
      <c r="B43" t="s">
        <v>9</v>
      </c>
      <c r="C43" s="9">
        <v>38990</v>
      </c>
      <c r="D43" t="str">
        <f t="shared" si="2"/>
        <v xml:space="preserve"> Moderate</v>
      </c>
    </row>
    <row r="44" spans="2:10" x14ac:dyDescent="0.3">
      <c r="B44" t="s">
        <v>9</v>
      </c>
      <c r="C44" s="9">
        <v>37990</v>
      </c>
      <c r="D44" t="str">
        <f t="shared" si="2"/>
        <v xml:space="preserve"> Moderate</v>
      </c>
    </row>
    <row r="45" spans="2:10" x14ac:dyDescent="0.3">
      <c r="B45" t="s">
        <v>41</v>
      </c>
      <c r="C45" s="9">
        <v>36480</v>
      </c>
      <c r="D45" t="str">
        <f t="shared" si="2"/>
        <v xml:space="preserve"> Moderate</v>
      </c>
    </row>
    <row r="46" spans="2:10" x14ac:dyDescent="0.3">
      <c r="B46" t="s">
        <v>24</v>
      </c>
      <c r="C46" s="9">
        <v>35990</v>
      </c>
      <c r="D46" t="str">
        <f t="shared" si="2"/>
        <v xml:space="preserve"> Moderate</v>
      </c>
    </row>
    <row r="47" spans="2:10" x14ac:dyDescent="0.3">
      <c r="B47" t="s">
        <v>9</v>
      </c>
      <c r="C47" s="9">
        <v>46990</v>
      </c>
      <c r="D47" t="str">
        <f t="shared" si="2"/>
        <v xml:space="preserve"> Moderate</v>
      </c>
    </row>
    <row r="48" spans="2:10" x14ac:dyDescent="0.3">
      <c r="B48" t="s">
        <v>9</v>
      </c>
      <c r="C48" s="9">
        <v>53990</v>
      </c>
      <c r="D48" t="str">
        <f t="shared" si="2"/>
        <v>High cost</v>
      </c>
    </row>
    <row r="49" spans="2:4" x14ac:dyDescent="0.3">
      <c r="B49" t="s">
        <v>9</v>
      </c>
      <c r="C49" s="9">
        <v>38990</v>
      </c>
      <c r="D49" t="str">
        <f t="shared" si="2"/>
        <v xml:space="preserve"> Moderate</v>
      </c>
    </row>
    <row r="50" spans="2:4" x14ac:dyDescent="0.3">
      <c r="B50" t="s">
        <v>9</v>
      </c>
      <c r="C50" s="9">
        <v>88407</v>
      </c>
      <c r="D50" t="str">
        <f t="shared" si="2"/>
        <v>More Expensive</v>
      </c>
    </row>
    <row r="51" spans="2:4" x14ac:dyDescent="0.3">
      <c r="B51" t="s">
        <v>67</v>
      </c>
      <c r="C51" s="9">
        <v>33990</v>
      </c>
      <c r="D51" t="str">
        <f t="shared" si="2"/>
        <v xml:space="preserve"> Moderate</v>
      </c>
    </row>
    <row r="52" spans="2:4" x14ac:dyDescent="0.3">
      <c r="B52" t="s">
        <v>9</v>
      </c>
      <c r="C52" s="9">
        <v>66999</v>
      </c>
      <c r="D52" t="str">
        <f t="shared" si="2"/>
        <v>High cost</v>
      </c>
    </row>
    <row r="53" spans="2:4" x14ac:dyDescent="0.3">
      <c r="B53" t="s">
        <v>9</v>
      </c>
      <c r="C53" s="9">
        <v>49990</v>
      </c>
      <c r="D53" t="str">
        <f t="shared" si="2"/>
        <v xml:space="preserve"> Moderate</v>
      </c>
    </row>
    <row r="54" spans="2:4" x14ac:dyDescent="0.3">
      <c r="B54" t="s">
        <v>28</v>
      </c>
      <c r="C54" s="9">
        <v>33990</v>
      </c>
      <c r="D54" t="str">
        <f t="shared" si="2"/>
        <v xml:space="preserve"> Moderate</v>
      </c>
    </row>
    <row r="55" spans="2:4" x14ac:dyDescent="0.3">
      <c r="B55" t="s">
        <v>67</v>
      </c>
      <c r="C55" s="9">
        <v>52990</v>
      </c>
      <c r="D55" t="str">
        <f t="shared" si="2"/>
        <v>High cost</v>
      </c>
    </row>
    <row r="56" spans="2:4" x14ac:dyDescent="0.3">
      <c r="B56" t="s">
        <v>28</v>
      </c>
      <c r="C56" s="9">
        <v>77990</v>
      </c>
      <c r="D56" t="str">
        <f t="shared" si="2"/>
        <v>More Expensive</v>
      </c>
    </row>
    <row r="57" spans="2:4" x14ac:dyDescent="0.3">
      <c r="B57" t="s">
        <v>9</v>
      </c>
      <c r="C57" s="9">
        <v>54990</v>
      </c>
      <c r="D57" t="str">
        <f t="shared" si="2"/>
        <v>High cost</v>
      </c>
    </row>
    <row r="58" spans="2:4" x14ac:dyDescent="0.3">
      <c r="B58" t="s">
        <v>41</v>
      </c>
      <c r="C58" s="9">
        <v>35980</v>
      </c>
      <c r="D58" t="str">
        <f t="shared" si="2"/>
        <v xml:space="preserve"> Moderate</v>
      </c>
    </row>
    <row r="59" spans="2:4" x14ac:dyDescent="0.3">
      <c r="B59" t="s">
        <v>67</v>
      </c>
      <c r="C59" s="9">
        <v>54990</v>
      </c>
      <c r="D59" t="str">
        <f t="shared" si="2"/>
        <v>High cost</v>
      </c>
    </row>
    <row r="60" spans="2:4" x14ac:dyDescent="0.3">
      <c r="B60" t="s">
        <v>67</v>
      </c>
      <c r="C60" s="9">
        <v>28990</v>
      </c>
      <c r="D60" t="str">
        <f t="shared" si="2"/>
        <v>Low cost</v>
      </c>
    </row>
    <row r="61" spans="2:4" x14ac:dyDescent="0.3">
      <c r="B61" t="s">
        <v>28</v>
      </c>
      <c r="C61" s="9">
        <v>36990</v>
      </c>
      <c r="D61" t="str">
        <f t="shared" si="2"/>
        <v xml:space="preserve"> Moderate</v>
      </c>
    </row>
    <row r="62" spans="2:4" x14ac:dyDescent="0.3">
      <c r="B62" t="s">
        <v>9</v>
      </c>
      <c r="C62" s="9">
        <v>66990</v>
      </c>
      <c r="D62" t="str">
        <f t="shared" si="2"/>
        <v>High cost</v>
      </c>
    </row>
    <row r="63" spans="2:4" x14ac:dyDescent="0.3">
      <c r="B63" t="s">
        <v>9</v>
      </c>
      <c r="C63" s="9">
        <v>53990</v>
      </c>
      <c r="D63" t="str">
        <f t="shared" si="2"/>
        <v>High cost</v>
      </c>
    </row>
    <row r="64" spans="2:4" x14ac:dyDescent="0.3">
      <c r="B64" t="s">
        <v>75</v>
      </c>
      <c r="C64" s="9">
        <v>27990</v>
      </c>
      <c r="D64" t="str">
        <f t="shared" si="2"/>
        <v>Low cost</v>
      </c>
    </row>
    <row r="65" spans="2:4" x14ac:dyDescent="0.3">
      <c r="B65" t="s">
        <v>67</v>
      </c>
      <c r="C65" s="9">
        <v>66780</v>
      </c>
      <c r="D65" t="str">
        <f t="shared" si="2"/>
        <v>High cost</v>
      </c>
    </row>
    <row r="66" spans="2:4" x14ac:dyDescent="0.3">
      <c r="B66" t="s">
        <v>9</v>
      </c>
      <c r="C66" s="9">
        <v>38990</v>
      </c>
      <c r="D66" t="str">
        <f t="shared" si="2"/>
        <v xml:space="preserve"> Moderate</v>
      </c>
    </row>
    <row r="67" spans="2:4" x14ac:dyDescent="0.3">
      <c r="B67" t="s">
        <v>9</v>
      </c>
      <c r="C67" s="9">
        <v>37990</v>
      </c>
      <c r="D67" t="str">
        <f t="shared" si="2"/>
        <v xml:space="preserve"> Moderate</v>
      </c>
    </row>
    <row r="68" spans="2:4" x14ac:dyDescent="0.3">
      <c r="B68" t="s">
        <v>9</v>
      </c>
      <c r="C68" s="9">
        <v>30500</v>
      </c>
      <c r="D68" t="str">
        <f t="shared" si="2"/>
        <v xml:space="preserve"> Moderate</v>
      </c>
    </row>
    <row r="69" spans="2:4" x14ac:dyDescent="0.3">
      <c r="B69" t="s">
        <v>83</v>
      </c>
      <c r="C69" s="9">
        <v>11990</v>
      </c>
      <c r="D69" t="str">
        <f t="shared" si="2"/>
        <v>Low cost</v>
      </c>
    </row>
    <row r="70" spans="2:4" x14ac:dyDescent="0.3">
      <c r="B70" t="s">
        <v>52</v>
      </c>
      <c r="C70" s="9">
        <v>57990</v>
      </c>
      <c r="D70" t="str">
        <f t="shared" si="2"/>
        <v>High cost</v>
      </c>
    </row>
    <row r="71" spans="2:4" x14ac:dyDescent="0.3">
      <c r="B71" t="s">
        <v>9</v>
      </c>
      <c r="C71" s="9">
        <v>46990</v>
      </c>
      <c r="D71" t="str">
        <f t="shared" si="2"/>
        <v xml:space="preserve"> Moderate</v>
      </c>
    </row>
    <row r="72" spans="2:4" x14ac:dyDescent="0.3">
      <c r="B72" t="s">
        <v>9</v>
      </c>
      <c r="C72" s="9">
        <v>53990</v>
      </c>
      <c r="D72" t="str">
        <f t="shared" si="2"/>
        <v>High cost</v>
      </c>
    </row>
    <row r="73" spans="2:4" x14ac:dyDescent="0.3">
      <c r="B73" t="s">
        <v>52</v>
      </c>
      <c r="C73" s="9">
        <v>89990</v>
      </c>
      <c r="D73" t="str">
        <f t="shared" si="2"/>
        <v>More Expensive</v>
      </c>
    </row>
    <row r="74" spans="2:4" x14ac:dyDescent="0.3">
      <c r="B74" t="s">
        <v>28</v>
      </c>
      <c r="C74" s="9">
        <v>36990</v>
      </c>
      <c r="D74" t="str">
        <f t="shared" si="2"/>
        <v xml:space="preserve"> Moderate</v>
      </c>
    </row>
    <row r="75" spans="2:4" x14ac:dyDescent="0.3">
      <c r="B75" t="s">
        <v>9</v>
      </c>
      <c r="C75" s="9">
        <v>66999</v>
      </c>
      <c r="D75" t="str">
        <f t="shared" si="2"/>
        <v>High cost</v>
      </c>
    </row>
    <row r="76" spans="2:4" x14ac:dyDescent="0.3">
      <c r="B76" t="s">
        <v>9</v>
      </c>
      <c r="C76" s="9">
        <v>49990</v>
      </c>
      <c r="D76" t="str">
        <f t="shared" si="2"/>
        <v xml:space="preserve"> Moderate</v>
      </c>
    </row>
    <row r="77" spans="2:4" x14ac:dyDescent="0.3">
      <c r="B77" t="s">
        <v>28</v>
      </c>
      <c r="C77" s="9">
        <v>445534</v>
      </c>
      <c r="D77" t="str">
        <f t="shared" si="2"/>
        <v>Not Affordable</v>
      </c>
    </row>
    <row r="78" spans="2:4" x14ac:dyDescent="0.3">
      <c r="B78" t="s">
        <v>91</v>
      </c>
      <c r="C78" s="9">
        <v>18990</v>
      </c>
      <c r="D78" t="str">
        <f t="shared" si="2"/>
        <v>Low cost</v>
      </c>
    </row>
    <row r="79" spans="2:4" x14ac:dyDescent="0.3">
      <c r="B79" t="s">
        <v>24</v>
      </c>
      <c r="C79" s="9">
        <v>32840</v>
      </c>
      <c r="D79" t="str">
        <f t="shared" si="2"/>
        <v xml:space="preserve"> Moderate</v>
      </c>
    </row>
    <row r="80" spans="2:4" x14ac:dyDescent="0.3">
      <c r="B80" t="s">
        <v>24</v>
      </c>
      <c r="C80" s="9">
        <v>44990</v>
      </c>
      <c r="D80" t="str">
        <f t="shared" si="2"/>
        <v xml:space="preserve"> Moderate</v>
      </c>
    </row>
    <row r="81" spans="2:4" x14ac:dyDescent="0.3">
      <c r="B81" t="s">
        <v>28</v>
      </c>
      <c r="C81" s="9">
        <v>77990</v>
      </c>
      <c r="D81" t="str">
        <f t="shared" si="2"/>
        <v>More Expensive</v>
      </c>
    </row>
    <row r="82" spans="2:4" x14ac:dyDescent="0.3">
      <c r="B82" t="s">
        <v>9</v>
      </c>
      <c r="C82" s="9">
        <v>54990</v>
      </c>
      <c r="D82" t="str">
        <f t="shared" si="2"/>
        <v>High cost</v>
      </c>
    </row>
    <row r="83" spans="2:4" x14ac:dyDescent="0.3">
      <c r="B83" t="s">
        <v>28</v>
      </c>
      <c r="C83" s="9">
        <v>33990</v>
      </c>
      <c r="D83" t="str">
        <f t="shared" si="2"/>
        <v xml:space="preserve"> Moderate</v>
      </c>
    </row>
    <row r="84" spans="2:4" x14ac:dyDescent="0.3">
      <c r="B84" t="s">
        <v>28</v>
      </c>
      <c r="C84" s="9">
        <v>65990</v>
      </c>
      <c r="D84" t="str">
        <f t="shared" ref="D84:D147" si="4">IF(C84&lt;30000,"Low cost",IF(C84&lt;50000," Moderate",IF(C84&lt;70000,"High cost",IF(C84&lt;100000,"More Expensive", "Not Affordable"))))</f>
        <v>High cost</v>
      </c>
    </row>
    <row r="85" spans="2:4" x14ac:dyDescent="0.3">
      <c r="B85" t="s">
        <v>9</v>
      </c>
      <c r="C85" s="9">
        <v>66990</v>
      </c>
      <c r="D85" t="str">
        <f t="shared" si="4"/>
        <v>High cost</v>
      </c>
    </row>
    <row r="86" spans="2:4" x14ac:dyDescent="0.3">
      <c r="B86" t="s">
        <v>9</v>
      </c>
      <c r="C86" s="9">
        <v>53990</v>
      </c>
      <c r="D86" t="str">
        <f t="shared" si="4"/>
        <v>High cost</v>
      </c>
    </row>
    <row r="87" spans="2:4" x14ac:dyDescent="0.3">
      <c r="B87" t="s">
        <v>41</v>
      </c>
      <c r="C87" s="9">
        <v>49990</v>
      </c>
      <c r="D87" t="str">
        <f t="shared" si="4"/>
        <v xml:space="preserve"> Moderate</v>
      </c>
    </row>
    <row r="88" spans="2:4" x14ac:dyDescent="0.3">
      <c r="B88" t="s">
        <v>24</v>
      </c>
      <c r="C88" s="9">
        <v>61190</v>
      </c>
      <c r="D88" t="str">
        <f t="shared" si="4"/>
        <v>High cost</v>
      </c>
    </row>
    <row r="89" spans="2:4" x14ac:dyDescent="0.3">
      <c r="B89" t="s">
        <v>18</v>
      </c>
      <c r="C89" s="9">
        <v>99990</v>
      </c>
      <c r="D89" t="str">
        <f t="shared" si="4"/>
        <v>More Expensive</v>
      </c>
    </row>
    <row r="90" spans="2:4" x14ac:dyDescent="0.3">
      <c r="B90" t="s">
        <v>58</v>
      </c>
      <c r="C90" s="9">
        <v>69990</v>
      </c>
      <c r="D90" t="str">
        <f t="shared" si="4"/>
        <v>High cost</v>
      </c>
    </row>
    <row r="91" spans="2:4" x14ac:dyDescent="0.3">
      <c r="B91" t="s">
        <v>9</v>
      </c>
      <c r="C91" s="9">
        <v>37990</v>
      </c>
      <c r="D91" t="str">
        <f t="shared" si="4"/>
        <v xml:space="preserve"> Moderate</v>
      </c>
    </row>
    <row r="92" spans="2:4" x14ac:dyDescent="0.3">
      <c r="B92" t="s">
        <v>9</v>
      </c>
      <c r="C92" s="9">
        <v>46990</v>
      </c>
      <c r="D92" t="str">
        <f t="shared" si="4"/>
        <v xml:space="preserve"> Moderate</v>
      </c>
    </row>
    <row r="93" spans="2:4" x14ac:dyDescent="0.3">
      <c r="B93" t="s">
        <v>24</v>
      </c>
      <c r="C93" s="9">
        <v>45990</v>
      </c>
      <c r="D93" t="str">
        <f t="shared" si="4"/>
        <v xml:space="preserve"> Moderate</v>
      </c>
    </row>
    <row r="94" spans="2:4" x14ac:dyDescent="0.3">
      <c r="B94" t="s">
        <v>9</v>
      </c>
      <c r="C94" s="9">
        <v>40490</v>
      </c>
      <c r="D94" t="str">
        <f t="shared" si="4"/>
        <v xml:space="preserve"> Moderate</v>
      </c>
    </row>
    <row r="95" spans="2:4" x14ac:dyDescent="0.3">
      <c r="B95" t="s">
        <v>9</v>
      </c>
      <c r="C95" s="9">
        <v>53990</v>
      </c>
      <c r="D95" t="str">
        <f t="shared" si="4"/>
        <v>High cost</v>
      </c>
    </row>
    <row r="96" spans="2:4" x14ac:dyDescent="0.3">
      <c r="B96" t="s">
        <v>9</v>
      </c>
      <c r="C96" s="9">
        <v>66999</v>
      </c>
      <c r="D96" t="str">
        <f t="shared" si="4"/>
        <v>High cost</v>
      </c>
    </row>
    <row r="97" spans="2:4" x14ac:dyDescent="0.3">
      <c r="B97" t="s">
        <v>52</v>
      </c>
      <c r="C97" s="9">
        <v>29980</v>
      </c>
      <c r="D97" t="str">
        <f t="shared" si="4"/>
        <v>Low cost</v>
      </c>
    </row>
    <row r="98" spans="2:4" x14ac:dyDescent="0.3">
      <c r="B98" t="s">
        <v>75</v>
      </c>
      <c r="C98" s="9">
        <v>25990</v>
      </c>
      <c r="D98" t="str">
        <f t="shared" si="4"/>
        <v>Low cost</v>
      </c>
    </row>
    <row r="99" spans="2:4" x14ac:dyDescent="0.3">
      <c r="B99" t="s">
        <v>28</v>
      </c>
      <c r="C99" s="9">
        <v>47990</v>
      </c>
      <c r="D99" t="str">
        <f t="shared" si="4"/>
        <v xml:space="preserve"> Moderate</v>
      </c>
    </row>
    <row r="100" spans="2:4" x14ac:dyDescent="0.3">
      <c r="B100" t="s">
        <v>9</v>
      </c>
      <c r="C100" s="9">
        <v>66990</v>
      </c>
      <c r="D100" t="str">
        <f t="shared" si="4"/>
        <v>High cost</v>
      </c>
    </row>
    <row r="101" spans="2:4" x14ac:dyDescent="0.3">
      <c r="B101" t="s">
        <v>9</v>
      </c>
      <c r="C101" s="9">
        <v>49990</v>
      </c>
      <c r="D101" t="str">
        <f t="shared" si="4"/>
        <v xml:space="preserve"> Moderate</v>
      </c>
    </row>
    <row r="102" spans="2:4" x14ac:dyDescent="0.3">
      <c r="B102" t="s">
        <v>28</v>
      </c>
      <c r="C102" s="9">
        <v>77990</v>
      </c>
      <c r="D102" t="str">
        <f t="shared" si="4"/>
        <v>More Expensive</v>
      </c>
    </row>
    <row r="103" spans="2:4" x14ac:dyDescent="0.3">
      <c r="B103" t="s">
        <v>28</v>
      </c>
      <c r="C103" s="9">
        <v>64990</v>
      </c>
      <c r="D103" t="str">
        <f t="shared" si="4"/>
        <v>High cost</v>
      </c>
    </row>
    <row r="104" spans="2:4" x14ac:dyDescent="0.3">
      <c r="B104" t="s">
        <v>9</v>
      </c>
      <c r="C104" s="9">
        <v>43490</v>
      </c>
      <c r="D104" t="str">
        <f t="shared" si="4"/>
        <v xml:space="preserve"> Moderate</v>
      </c>
    </row>
    <row r="105" spans="2:4" x14ac:dyDescent="0.3">
      <c r="B105" t="s">
        <v>9</v>
      </c>
      <c r="C105" s="9">
        <v>54990</v>
      </c>
      <c r="D105" t="str">
        <f t="shared" si="4"/>
        <v>High cost</v>
      </c>
    </row>
    <row r="106" spans="2:4" x14ac:dyDescent="0.3">
      <c r="B106" t="s">
        <v>9</v>
      </c>
      <c r="C106" s="9">
        <v>53990</v>
      </c>
      <c r="D106" t="str">
        <f t="shared" si="4"/>
        <v>High cost</v>
      </c>
    </row>
    <row r="107" spans="2:4" x14ac:dyDescent="0.3">
      <c r="B107" t="s">
        <v>28</v>
      </c>
      <c r="C107" s="9">
        <v>45990</v>
      </c>
      <c r="D107" t="str">
        <f t="shared" si="4"/>
        <v xml:space="preserve"> Moderate</v>
      </c>
    </row>
    <row r="108" spans="2:4" x14ac:dyDescent="0.3">
      <c r="B108" t="s">
        <v>28</v>
      </c>
      <c r="C108" s="9">
        <v>35990</v>
      </c>
      <c r="D108" t="str">
        <f t="shared" si="4"/>
        <v xml:space="preserve"> Moderate</v>
      </c>
    </row>
    <row r="109" spans="2:4" x14ac:dyDescent="0.3">
      <c r="B109" t="s">
        <v>75</v>
      </c>
      <c r="C109" s="9">
        <v>34990</v>
      </c>
      <c r="D109" t="str">
        <f t="shared" si="4"/>
        <v xml:space="preserve"> Moderate</v>
      </c>
    </row>
    <row r="110" spans="2:4" x14ac:dyDescent="0.3">
      <c r="B110" t="s">
        <v>9</v>
      </c>
      <c r="C110" s="9">
        <v>88690</v>
      </c>
      <c r="D110" t="str">
        <f t="shared" si="4"/>
        <v>More Expensive</v>
      </c>
    </row>
    <row r="111" spans="2:4" x14ac:dyDescent="0.3">
      <c r="B111" t="s">
        <v>9</v>
      </c>
      <c r="C111" s="9">
        <v>38990</v>
      </c>
      <c r="D111" t="str">
        <f t="shared" si="4"/>
        <v xml:space="preserve"> Moderate</v>
      </c>
    </row>
    <row r="112" spans="2:4" x14ac:dyDescent="0.3">
      <c r="B112" t="s">
        <v>9</v>
      </c>
      <c r="C112" s="9">
        <v>37990</v>
      </c>
      <c r="D112" t="str">
        <f t="shared" si="4"/>
        <v xml:space="preserve"> Moderate</v>
      </c>
    </row>
    <row r="113" spans="2:4" x14ac:dyDescent="0.3">
      <c r="B113" t="s">
        <v>52</v>
      </c>
      <c r="C113" s="9">
        <v>56990</v>
      </c>
      <c r="D113" t="str">
        <f t="shared" si="4"/>
        <v>High cost</v>
      </c>
    </row>
    <row r="114" spans="2:4" x14ac:dyDescent="0.3">
      <c r="B114" t="s">
        <v>52</v>
      </c>
      <c r="C114" s="9">
        <v>86990</v>
      </c>
      <c r="D114" t="str">
        <f t="shared" si="4"/>
        <v>More Expensive</v>
      </c>
    </row>
    <row r="115" spans="2:4" x14ac:dyDescent="0.3">
      <c r="B115" t="s">
        <v>9</v>
      </c>
      <c r="C115" s="9">
        <v>46990</v>
      </c>
      <c r="D115" t="str">
        <f t="shared" si="4"/>
        <v xml:space="preserve"> Moderate</v>
      </c>
    </row>
    <row r="116" spans="2:4" x14ac:dyDescent="0.3">
      <c r="B116" t="s">
        <v>9</v>
      </c>
      <c r="C116" s="9">
        <v>53990</v>
      </c>
      <c r="D116" t="str">
        <f t="shared" si="4"/>
        <v>High cost</v>
      </c>
    </row>
    <row r="117" spans="2:4" x14ac:dyDescent="0.3">
      <c r="B117" t="s">
        <v>67</v>
      </c>
      <c r="C117" s="9">
        <v>36990</v>
      </c>
      <c r="D117" t="str">
        <f t="shared" si="4"/>
        <v xml:space="preserve"> Moderate</v>
      </c>
    </row>
    <row r="118" spans="2:4" x14ac:dyDescent="0.3">
      <c r="B118" t="s">
        <v>28</v>
      </c>
      <c r="C118" s="9">
        <v>57390</v>
      </c>
      <c r="D118" t="str">
        <f t="shared" si="4"/>
        <v>High cost</v>
      </c>
    </row>
    <row r="119" spans="2:4" x14ac:dyDescent="0.3">
      <c r="B119" t="s">
        <v>75</v>
      </c>
      <c r="C119" s="9">
        <v>23990</v>
      </c>
      <c r="D119" t="str">
        <f t="shared" si="4"/>
        <v>Low cost</v>
      </c>
    </row>
    <row r="120" spans="2:4" x14ac:dyDescent="0.3">
      <c r="B120" t="s">
        <v>9</v>
      </c>
      <c r="C120" s="9">
        <v>54990</v>
      </c>
      <c r="D120" t="str">
        <f t="shared" si="4"/>
        <v>High cost</v>
      </c>
    </row>
    <row r="121" spans="2:4" x14ac:dyDescent="0.3">
      <c r="B121" t="s">
        <v>9</v>
      </c>
      <c r="C121" s="9">
        <v>66999</v>
      </c>
      <c r="D121" t="str">
        <f t="shared" si="4"/>
        <v>High cost</v>
      </c>
    </row>
    <row r="122" spans="2:4" x14ac:dyDescent="0.3">
      <c r="B122" t="s">
        <v>9</v>
      </c>
      <c r="C122" s="9">
        <v>49990</v>
      </c>
      <c r="D122" t="str">
        <f t="shared" si="4"/>
        <v xml:space="preserve"> Moderate</v>
      </c>
    </row>
    <row r="123" spans="2:4" x14ac:dyDescent="0.3">
      <c r="B123" t="s">
        <v>41</v>
      </c>
      <c r="C123" s="9">
        <v>45990</v>
      </c>
      <c r="D123" t="str">
        <f t="shared" si="4"/>
        <v xml:space="preserve"> Moderate</v>
      </c>
    </row>
    <row r="124" spans="2:4" x14ac:dyDescent="0.3">
      <c r="B124" t="s">
        <v>28</v>
      </c>
      <c r="C124" s="9">
        <v>27990</v>
      </c>
      <c r="D124" t="str">
        <f t="shared" si="4"/>
        <v>Low cost</v>
      </c>
    </row>
    <row r="125" spans="2:4" x14ac:dyDescent="0.3">
      <c r="B125" t="s">
        <v>28</v>
      </c>
      <c r="C125" s="9">
        <v>77990</v>
      </c>
      <c r="D125" t="str">
        <f t="shared" si="4"/>
        <v>More Expensive</v>
      </c>
    </row>
    <row r="126" spans="2:4" x14ac:dyDescent="0.3">
      <c r="B126" t="s">
        <v>9</v>
      </c>
      <c r="C126" s="9">
        <v>66990</v>
      </c>
      <c r="D126" t="str">
        <f t="shared" si="4"/>
        <v>High cost</v>
      </c>
    </row>
    <row r="127" spans="2:4" x14ac:dyDescent="0.3">
      <c r="B127" t="s">
        <v>9</v>
      </c>
      <c r="C127" s="9">
        <v>30999</v>
      </c>
      <c r="D127" t="str">
        <f t="shared" si="4"/>
        <v xml:space="preserve"> Moderate</v>
      </c>
    </row>
    <row r="128" spans="2:4" x14ac:dyDescent="0.3">
      <c r="B128" t="s">
        <v>9</v>
      </c>
      <c r="C128" s="9">
        <v>58800</v>
      </c>
      <c r="D128" t="str">
        <f t="shared" si="4"/>
        <v>High cost</v>
      </c>
    </row>
    <row r="129" spans="2:4" x14ac:dyDescent="0.3">
      <c r="B129" t="s">
        <v>9</v>
      </c>
      <c r="C129" s="9">
        <v>43349</v>
      </c>
      <c r="D129" t="str">
        <f t="shared" si="4"/>
        <v xml:space="preserve"> Moderate</v>
      </c>
    </row>
    <row r="130" spans="2:4" x14ac:dyDescent="0.3">
      <c r="B130" t="s">
        <v>9</v>
      </c>
      <c r="C130" s="9">
        <v>60490</v>
      </c>
      <c r="D130" t="str">
        <f t="shared" si="4"/>
        <v>High cost</v>
      </c>
    </row>
    <row r="131" spans="2:4" x14ac:dyDescent="0.3">
      <c r="B131" t="s">
        <v>9</v>
      </c>
      <c r="C131" s="9">
        <v>62990</v>
      </c>
      <c r="D131" t="str">
        <f t="shared" si="4"/>
        <v>High cost</v>
      </c>
    </row>
    <row r="132" spans="2:4" x14ac:dyDescent="0.3">
      <c r="B132" t="s">
        <v>9</v>
      </c>
      <c r="C132" s="9">
        <v>37990</v>
      </c>
      <c r="D132" t="str">
        <f t="shared" si="4"/>
        <v xml:space="preserve"> Moderate</v>
      </c>
    </row>
    <row r="133" spans="2:4" x14ac:dyDescent="0.3">
      <c r="B133" t="s">
        <v>9</v>
      </c>
      <c r="C133" s="9">
        <v>46990</v>
      </c>
      <c r="D133" t="str">
        <f t="shared" si="4"/>
        <v xml:space="preserve"> Moderate</v>
      </c>
    </row>
    <row r="134" spans="2:4" x14ac:dyDescent="0.3">
      <c r="B134" t="s">
        <v>24</v>
      </c>
      <c r="C134" s="9">
        <v>32990</v>
      </c>
      <c r="D134" t="str">
        <f t="shared" si="4"/>
        <v xml:space="preserve"> Moderate</v>
      </c>
    </row>
    <row r="135" spans="2:4" x14ac:dyDescent="0.3">
      <c r="B135" t="s">
        <v>67</v>
      </c>
      <c r="C135" s="9">
        <v>37990</v>
      </c>
      <c r="D135" t="str">
        <f t="shared" si="4"/>
        <v xml:space="preserve"> Moderate</v>
      </c>
    </row>
    <row r="136" spans="2:4" x14ac:dyDescent="0.3">
      <c r="B136" t="s">
        <v>9</v>
      </c>
      <c r="C136" s="9">
        <v>30690</v>
      </c>
      <c r="D136" t="str">
        <f t="shared" si="4"/>
        <v xml:space="preserve"> Moderate</v>
      </c>
    </row>
    <row r="137" spans="2:4" x14ac:dyDescent="0.3">
      <c r="B137" t="s">
        <v>9</v>
      </c>
      <c r="C137" s="9">
        <v>38990</v>
      </c>
      <c r="D137" t="str">
        <f t="shared" si="4"/>
        <v xml:space="preserve"> Moderate</v>
      </c>
    </row>
    <row r="138" spans="2:4" x14ac:dyDescent="0.3">
      <c r="B138" t="s">
        <v>9</v>
      </c>
      <c r="C138" s="9">
        <v>53990</v>
      </c>
      <c r="D138" t="str">
        <f t="shared" si="4"/>
        <v>High cost</v>
      </c>
    </row>
    <row r="139" spans="2:4" x14ac:dyDescent="0.3">
      <c r="B139" t="s">
        <v>18</v>
      </c>
      <c r="C139" s="9">
        <v>104990</v>
      </c>
      <c r="D139" t="str">
        <f t="shared" si="4"/>
        <v>Not Affordable</v>
      </c>
    </row>
    <row r="140" spans="2:4" x14ac:dyDescent="0.3">
      <c r="B140" t="s">
        <v>9</v>
      </c>
      <c r="C140" s="9">
        <v>23999</v>
      </c>
      <c r="D140" t="str">
        <f t="shared" si="4"/>
        <v>Low cost</v>
      </c>
    </row>
    <row r="141" spans="2:4" x14ac:dyDescent="0.3">
      <c r="B141" t="s">
        <v>9</v>
      </c>
      <c r="C141" s="9">
        <v>66999</v>
      </c>
      <c r="D141" t="str">
        <f t="shared" si="4"/>
        <v>High cost</v>
      </c>
    </row>
    <row r="142" spans="2:4" x14ac:dyDescent="0.3">
      <c r="B142" t="s">
        <v>9</v>
      </c>
      <c r="C142" s="9">
        <v>62990</v>
      </c>
      <c r="D142" t="str">
        <f t="shared" si="4"/>
        <v>High cost</v>
      </c>
    </row>
    <row r="143" spans="2:4" x14ac:dyDescent="0.3">
      <c r="B143" t="s">
        <v>28</v>
      </c>
      <c r="C143" s="9">
        <v>39990</v>
      </c>
      <c r="D143" t="str">
        <f t="shared" si="4"/>
        <v xml:space="preserve"> Moderate</v>
      </c>
    </row>
    <row r="144" spans="2:4" x14ac:dyDescent="0.3">
      <c r="B144" t="s">
        <v>24</v>
      </c>
      <c r="C144" s="9">
        <v>34990</v>
      </c>
      <c r="D144" t="str">
        <f t="shared" si="4"/>
        <v xml:space="preserve"> Moderate</v>
      </c>
    </row>
    <row r="145" spans="2:4" x14ac:dyDescent="0.3">
      <c r="B145" t="s">
        <v>28</v>
      </c>
      <c r="C145" s="9">
        <v>39990</v>
      </c>
      <c r="D145" t="str">
        <f t="shared" si="4"/>
        <v xml:space="preserve"> Moderate</v>
      </c>
    </row>
    <row r="146" spans="2:4" x14ac:dyDescent="0.3">
      <c r="B146" t="s">
        <v>28</v>
      </c>
      <c r="C146" s="9">
        <v>77990</v>
      </c>
      <c r="D146" t="str">
        <f t="shared" si="4"/>
        <v>More Expensive</v>
      </c>
    </row>
    <row r="147" spans="2:4" x14ac:dyDescent="0.3">
      <c r="B147" t="s">
        <v>9</v>
      </c>
      <c r="C147" s="9">
        <v>54990</v>
      </c>
      <c r="D147" t="str">
        <f t="shared" si="4"/>
        <v>High cost</v>
      </c>
    </row>
    <row r="148" spans="2:4" x14ac:dyDescent="0.3">
      <c r="B148" t="s">
        <v>9</v>
      </c>
      <c r="C148" s="9">
        <v>37990</v>
      </c>
      <c r="D148" t="str">
        <f t="shared" ref="D148:D211" si="5">IF(C148&lt;30000,"Low cost",IF(C148&lt;50000," Moderate",IF(C148&lt;70000,"High cost",IF(C148&lt;100000,"More Expensive", "Not Affordable"))))</f>
        <v xml:space="preserve"> Moderate</v>
      </c>
    </row>
    <row r="149" spans="2:4" x14ac:dyDescent="0.3">
      <c r="B149" t="s">
        <v>9</v>
      </c>
      <c r="C149" s="9">
        <v>35990</v>
      </c>
      <c r="D149" t="str">
        <f t="shared" si="5"/>
        <v xml:space="preserve"> Moderate</v>
      </c>
    </row>
    <row r="150" spans="2:4" x14ac:dyDescent="0.3">
      <c r="B150" t="s">
        <v>9</v>
      </c>
      <c r="C150" s="9">
        <v>66990</v>
      </c>
      <c r="D150" t="str">
        <f t="shared" si="5"/>
        <v>High cost</v>
      </c>
    </row>
    <row r="151" spans="2:4" x14ac:dyDescent="0.3">
      <c r="B151" t="s">
        <v>9</v>
      </c>
      <c r="C151" s="9">
        <v>60490</v>
      </c>
      <c r="D151" t="str">
        <f t="shared" si="5"/>
        <v>High cost</v>
      </c>
    </row>
    <row r="152" spans="2:4" x14ac:dyDescent="0.3">
      <c r="B152" t="s">
        <v>9</v>
      </c>
      <c r="C152" s="9">
        <v>53990</v>
      </c>
      <c r="D152" t="str">
        <f t="shared" si="5"/>
        <v>High cost</v>
      </c>
    </row>
    <row r="153" spans="2:4" x14ac:dyDescent="0.3">
      <c r="B153" t="s">
        <v>24</v>
      </c>
      <c r="C153" s="9">
        <v>44990</v>
      </c>
      <c r="D153" t="str">
        <f t="shared" si="5"/>
        <v xml:space="preserve"> Moderate</v>
      </c>
    </row>
    <row r="154" spans="2:4" x14ac:dyDescent="0.3">
      <c r="B154" t="s">
        <v>9</v>
      </c>
      <c r="C154" s="9">
        <v>63999</v>
      </c>
      <c r="D154" t="str">
        <f t="shared" si="5"/>
        <v>High cost</v>
      </c>
    </row>
    <row r="155" spans="2:4" x14ac:dyDescent="0.3">
      <c r="B155" t="s">
        <v>28</v>
      </c>
      <c r="C155" s="9">
        <v>76990</v>
      </c>
      <c r="D155" t="str">
        <f t="shared" si="5"/>
        <v>More Expensive</v>
      </c>
    </row>
    <row r="156" spans="2:4" x14ac:dyDescent="0.3">
      <c r="B156" t="s">
        <v>9</v>
      </c>
      <c r="C156" s="9">
        <v>38990</v>
      </c>
      <c r="D156" t="str">
        <f t="shared" si="5"/>
        <v xml:space="preserve"> Moderate</v>
      </c>
    </row>
    <row r="157" spans="2:4" x14ac:dyDescent="0.3">
      <c r="B157" t="s">
        <v>9</v>
      </c>
      <c r="C157" s="9">
        <v>37990</v>
      </c>
      <c r="D157" t="str">
        <f t="shared" si="5"/>
        <v xml:space="preserve"> Moderate</v>
      </c>
    </row>
    <row r="158" spans="2:4" x14ac:dyDescent="0.3">
      <c r="B158" t="s">
        <v>144</v>
      </c>
      <c r="C158" s="9">
        <v>27990</v>
      </c>
      <c r="D158" t="str">
        <f t="shared" si="5"/>
        <v>Low cost</v>
      </c>
    </row>
    <row r="159" spans="2:4" x14ac:dyDescent="0.3">
      <c r="B159" t="s">
        <v>9</v>
      </c>
      <c r="C159" s="9">
        <v>24500</v>
      </c>
      <c r="D159" t="str">
        <f t="shared" si="5"/>
        <v>Low cost</v>
      </c>
    </row>
    <row r="160" spans="2:4" x14ac:dyDescent="0.3">
      <c r="B160" t="s">
        <v>9</v>
      </c>
      <c r="C160" s="9">
        <v>46990</v>
      </c>
      <c r="D160" t="str">
        <f t="shared" si="5"/>
        <v xml:space="preserve"> Moderate</v>
      </c>
    </row>
    <row r="161" spans="2:4" x14ac:dyDescent="0.3">
      <c r="B161" t="s">
        <v>9</v>
      </c>
      <c r="C161" s="9">
        <v>53990</v>
      </c>
      <c r="D161" t="str">
        <f t="shared" si="5"/>
        <v>High cost</v>
      </c>
    </row>
    <row r="162" spans="2:4" x14ac:dyDescent="0.3">
      <c r="B162" t="s">
        <v>24</v>
      </c>
      <c r="C162" s="9">
        <v>101990</v>
      </c>
      <c r="D162" t="str">
        <f t="shared" si="5"/>
        <v>Not Affordable</v>
      </c>
    </row>
    <row r="163" spans="2:4" x14ac:dyDescent="0.3">
      <c r="B163" t="s">
        <v>83</v>
      </c>
      <c r="C163" s="9">
        <v>19990</v>
      </c>
      <c r="D163" t="str">
        <f t="shared" si="5"/>
        <v>Low cost</v>
      </c>
    </row>
    <row r="164" spans="2:4" x14ac:dyDescent="0.3">
      <c r="B164" t="s">
        <v>28</v>
      </c>
      <c r="C164" s="9">
        <v>55990</v>
      </c>
      <c r="D164" t="str">
        <f t="shared" si="5"/>
        <v>High cost</v>
      </c>
    </row>
    <row r="165" spans="2:4" x14ac:dyDescent="0.3">
      <c r="B165" t="s">
        <v>75</v>
      </c>
      <c r="C165" s="9">
        <v>48990</v>
      </c>
      <c r="D165" t="str">
        <f t="shared" si="5"/>
        <v xml:space="preserve"> Moderate</v>
      </c>
    </row>
    <row r="166" spans="2:4" x14ac:dyDescent="0.3">
      <c r="B166" t="s">
        <v>9</v>
      </c>
      <c r="C166" s="9">
        <v>66999</v>
      </c>
      <c r="D166" t="str">
        <f t="shared" si="5"/>
        <v>High cost</v>
      </c>
    </row>
    <row r="167" spans="2:4" x14ac:dyDescent="0.3">
      <c r="B167" t="s">
        <v>9</v>
      </c>
      <c r="C167" s="9">
        <v>49990</v>
      </c>
      <c r="D167" t="str">
        <f t="shared" si="5"/>
        <v xml:space="preserve"> Moderate</v>
      </c>
    </row>
    <row r="168" spans="2:4" x14ac:dyDescent="0.3">
      <c r="B168" t="s">
        <v>75</v>
      </c>
      <c r="C168" s="9">
        <v>29990</v>
      </c>
      <c r="D168" t="str">
        <f t="shared" si="5"/>
        <v>Low cost</v>
      </c>
    </row>
    <row r="169" spans="2:4" x14ac:dyDescent="0.3">
      <c r="B169" t="s">
        <v>91</v>
      </c>
      <c r="C169" s="9">
        <v>33990</v>
      </c>
      <c r="D169" t="str">
        <f t="shared" si="5"/>
        <v xml:space="preserve"> Moderate</v>
      </c>
    </row>
    <row r="170" spans="2:4" x14ac:dyDescent="0.3">
      <c r="B170" t="s">
        <v>28</v>
      </c>
      <c r="C170" s="9">
        <v>77990</v>
      </c>
      <c r="D170" t="str">
        <f t="shared" si="5"/>
        <v>More Expensive</v>
      </c>
    </row>
    <row r="171" spans="2:4" x14ac:dyDescent="0.3">
      <c r="B171" t="s">
        <v>9</v>
      </c>
      <c r="C171" s="9">
        <v>54990</v>
      </c>
      <c r="D171" t="str">
        <f t="shared" si="5"/>
        <v>High cost</v>
      </c>
    </row>
    <row r="172" spans="2:4" x14ac:dyDescent="0.3">
      <c r="B172" t="s">
        <v>28</v>
      </c>
      <c r="C172" s="9">
        <v>65990</v>
      </c>
      <c r="D172" t="str">
        <f t="shared" si="5"/>
        <v>High cost</v>
      </c>
    </row>
    <row r="173" spans="2:4" x14ac:dyDescent="0.3">
      <c r="B173" t="s">
        <v>67</v>
      </c>
      <c r="C173" s="9">
        <v>79990</v>
      </c>
      <c r="D173" t="str">
        <f t="shared" si="5"/>
        <v>More Expensive</v>
      </c>
    </row>
    <row r="174" spans="2:4" x14ac:dyDescent="0.3">
      <c r="B174" t="s">
        <v>28</v>
      </c>
      <c r="C174" s="9">
        <v>35990</v>
      </c>
      <c r="D174" t="str">
        <f t="shared" si="5"/>
        <v xml:space="preserve"> Moderate</v>
      </c>
    </row>
    <row r="175" spans="2:4" x14ac:dyDescent="0.3">
      <c r="B175" t="s">
        <v>52</v>
      </c>
      <c r="C175" s="9">
        <v>44990</v>
      </c>
      <c r="D175" t="str">
        <f t="shared" si="5"/>
        <v xml:space="preserve"> Moderate</v>
      </c>
    </row>
    <row r="176" spans="2:4" x14ac:dyDescent="0.3">
      <c r="B176" t="s">
        <v>9</v>
      </c>
      <c r="C176" s="9">
        <v>66990</v>
      </c>
      <c r="D176" t="str">
        <f t="shared" si="5"/>
        <v>High cost</v>
      </c>
    </row>
    <row r="177" spans="2:4" x14ac:dyDescent="0.3">
      <c r="B177" t="s">
        <v>9</v>
      </c>
      <c r="C177" s="9">
        <v>53990</v>
      </c>
      <c r="D177" t="str">
        <f t="shared" si="5"/>
        <v>High cost</v>
      </c>
    </row>
    <row r="178" spans="2:4" x14ac:dyDescent="0.3">
      <c r="B178" t="s">
        <v>28</v>
      </c>
      <c r="C178" s="9">
        <v>53990</v>
      </c>
      <c r="D178" t="str">
        <f t="shared" si="5"/>
        <v>High cost</v>
      </c>
    </row>
    <row r="179" spans="2:4" x14ac:dyDescent="0.3">
      <c r="B179" t="s">
        <v>24</v>
      </c>
      <c r="C179" s="9">
        <v>56990</v>
      </c>
      <c r="D179" t="str">
        <f t="shared" si="5"/>
        <v>High cost</v>
      </c>
    </row>
    <row r="180" spans="2:4" x14ac:dyDescent="0.3">
      <c r="B180" t="s">
        <v>9</v>
      </c>
      <c r="C180" s="9">
        <v>37990</v>
      </c>
      <c r="D180" t="str">
        <f t="shared" si="5"/>
        <v xml:space="preserve"> Moderate</v>
      </c>
    </row>
    <row r="181" spans="2:4" x14ac:dyDescent="0.3">
      <c r="B181" t="s">
        <v>9</v>
      </c>
      <c r="C181" s="9">
        <v>66999</v>
      </c>
      <c r="D181" t="str">
        <f t="shared" si="5"/>
        <v>High cost</v>
      </c>
    </row>
    <row r="182" spans="2:4" x14ac:dyDescent="0.3">
      <c r="B182" t="s">
        <v>67</v>
      </c>
      <c r="C182" s="9">
        <v>74990</v>
      </c>
      <c r="D182" t="str">
        <f t="shared" si="5"/>
        <v>More Expensive</v>
      </c>
    </row>
    <row r="183" spans="2:4" x14ac:dyDescent="0.3">
      <c r="B183" t="s">
        <v>28</v>
      </c>
      <c r="C183" s="9">
        <v>60990</v>
      </c>
      <c r="D183" t="str">
        <f t="shared" si="5"/>
        <v>High cost</v>
      </c>
    </row>
    <row r="184" spans="2:4" x14ac:dyDescent="0.3">
      <c r="B184" t="s">
        <v>9</v>
      </c>
      <c r="C184" s="9">
        <v>57990</v>
      </c>
      <c r="D184" t="str">
        <f t="shared" si="5"/>
        <v>High cost</v>
      </c>
    </row>
    <row r="185" spans="2:4" x14ac:dyDescent="0.3">
      <c r="B185" t="s">
        <v>9</v>
      </c>
      <c r="C185" s="9">
        <v>53990</v>
      </c>
      <c r="D185" t="str">
        <f t="shared" si="5"/>
        <v>High cost</v>
      </c>
    </row>
    <row r="186" spans="2:4" x14ac:dyDescent="0.3">
      <c r="B186" t="s">
        <v>9</v>
      </c>
      <c r="C186" s="9">
        <v>38990</v>
      </c>
      <c r="D186" t="str">
        <f t="shared" si="5"/>
        <v xml:space="preserve"> Moderate</v>
      </c>
    </row>
    <row r="187" spans="2:4" x14ac:dyDescent="0.3">
      <c r="B187" t="s">
        <v>9</v>
      </c>
      <c r="C187" s="9">
        <v>49990</v>
      </c>
      <c r="D187" t="str">
        <f t="shared" si="5"/>
        <v xml:space="preserve"> Moderate</v>
      </c>
    </row>
    <row r="188" spans="2:4" x14ac:dyDescent="0.3">
      <c r="B188" t="s">
        <v>28</v>
      </c>
      <c r="C188" s="9">
        <v>77990</v>
      </c>
      <c r="D188" t="str">
        <f t="shared" si="5"/>
        <v>More Expensive</v>
      </c>
    </row>
    <row r="189" spans="2:4" x14ac:dyDescent="0.3">
      <c r="B189" t="s">
        <v>9</v>
      </c>
      <c r="C189" s="9">
        <v>79590</v>
      </c>
      <c r="D189" t="str">
        <f t="shared" si="5"/>
        <v>More Expensive</v>
      </c>
    </row>
    <row r="190" spans="2:4" x14ac:dyDescent="0.3">
      <c r="B190" t="s">
        <v>24</v>
      </c>
      <c r="C190" s="9">
        <v>50990</v>
      </c>
      <c r="D190" t="str">
        <f t="shared" si="5"/>
        <v>High cost</v>
      </c>
    </row>
    <row r="191" spans="2:4" x14ac:dyDescent="0.3">
      <c r="B191" t="s">
        <v>9</v>
      </c>
      <c r="C191" s="9">
        <v>54990</v>
      </c>
      <c r="D191" t="str">
        <f t="shared" si="5"/>
        <v>High cost</v>
      </c>
    </row>
    <row r="192" spans="2:4" x14ac:dyDescent="0.3">
      <c r="B192" t="s">
        <v>9</v>
      </c>
      <c r="C192" s="9">
        <v>66990</v>
      </c>
      <c r="D192" t="str">
        <f t="shared" si="5"/>
        <v>High cost</v>
      </c>
    </row>
    <row r="193" spans="2:4" x14ac:dyDescent="0.3">
      <c r="B193" t="s">
        <v>75</v>
      </c>
      <c r="C193" s="9">
        <v>24990</v>
      </c>
      <c r="D193" t="str">
        <f t="shared" si="5"/>
        <v>Low cost</v>
      </c>
    </row>
    <row r="194" spans="2:4" x14ac:dyDescent="0.3">
      <c r="B194" t="s">
        <v>24</v>
      </c>
      <c r="C194" s="9">
        <v>67890</v>
      </c>
      <c r="D194" t="str">
        <f t="shared" si="5"/>
        <v>High cost</v>
      </c>
    </row>
    <row r="195" spans="2:4" x14ac:dyDescent="0.3">
      <c r="B195" t="s">
        <v>9</v>
      </c>
      <c r="C195" s="9">
        <v>53990</v>
      </c>
      <c r="D195" t="str">
        <f t="shared" si="5"/>
        <v>High cost</v>
      </c>
    </row>
    <row r="196" spans="2:4" x14ac:dyDescent="0.3">
      <c r="B196" t="s">
        <v>9</v>
      </c>
      <c r="C196" s="9">
        <v>60490</v>
      </c>
      <c r="D196" t="str">
        <f t="shared" si="5"/>
        <v>High cost</v>
      </c>
    </row>
    <row r="197" spans="2:4" x14ac:dyDescent="0.3">
      <c r="B197" t="s">
        <v>41</v>
      </c>
      <c r="C197" s="9">
        <v>36990</v>
      </c>
      <c r="D197" t="str">
        <f t="shared" si="5"/>
        <v xml:space="preserve"> Moderate</v>
      </c>
    </row>
    <row r="198" spans="2:4" x14ac:dyDescent="0.3">
      <c r="B198" t="s">
        <v>9</v>
      </c>
      <c r="C198" s="9">
        <v>50990</v>
      </c>
      <c r="D198" t="str">
        <f t="shared" si="5"/>
        <v>High cost</v>
      </c>
    </row>
    <row r="199" spans="2:4" x14ac:dyDescent="0.3">
      <c r="B199" t="s">
        <v>24</v>
      </c>
      <c r="C199" s="9">
        <v>44990</v>
      </c>
      <c r="D199" t="str">
        <f t="shared" si="5"/>
        <v xml:space="preserve"> Moderate</v>
      </c>
    </row>
    <row r="200" spans="2:4" x14ac:dyDescent="0.3">
      <c r="B200" t="s">
        <v>67</v>
      </c>
      <c r="C200" s="9">
        <v>50990</v>
      </c>
      <c r="D200" t="str">
        <f t="shared" si="5"/>
        <v>High cost</v>
      </c>
    </row>
    <row r="201" spans="2:4" x14ac:dyDescent="0.3">
      <c r="B201" t="s">
        <v>24</v>
      </c>
      <c r="C201" s="9">
        <v>35990</v>
      </c>
      <c r="D201" t="str">
        <f t="shared" si="5"/>
        <v xml:space="preserve"> Moderate</v>
      </c>
    </row>
    <row r="202" spans="2:4" x14ac:dyDescent="0.3">
      <c r="B202" t="s">
        <v>9</v>
      </c>
      <c r="C202" s="9">
        <v>38990</v>
      </c>
      <c r="D202" t="str">
        <f t="shared" si="5"/>
        <v xml:space="preserve"> Moderate</v>
      </c>
    </row>
    <row r="203" spans="2:4" x14ac:dyDescent="0.3">
      <c r="B203" t="s">
        <v>28</v>
      </c>
      <c r="C203" s="9">
        <v>60990</v>
      </c>
      <c r="D203" t="str">
        <f t="shared" si="5"/>
        <v>High cost</v>
      </c>
    </row>
    <row r="204" spans="2:4" x14ac:dyDescent="0.3">
      <c r="B204" t="s">
        <v>9</v>
      </c>
      <c r="C204" s="9">
        <v>57990</v>
      </c>
      <c r="D204" t="str">
        <f t="shared" si="5"/>
        <v>High cost</v>
      </c>
    </row>
    <row r="205" spans="2:4" x14ac:dyDescent="0.3">
      <c r="B205" t="s">
        <v>9</v>
      </c>
      <c r="C205" s="9">
        <v>37990</v>
      </c>
      <c r="D205" t="str">
        <f t="shared" si="5"/>
        <v xml:space="preserve"> Moderate</v>
      </c>
    </row>
    <row r="206" spans="2:4" x14ac:dyDescent="0.3">
      <c r="B206" t="s">
        <v>9</v>
      </c>
      <c r="C206" s="9">
        <v>46990</v>
      </c>
      <c r="D206" t="str">
        <f t="shared" si="5"/>
        <v xml:space="preserve"> Moderate</v>
      </c>
    </row>
    <row r="207" spans="2:4" x14ac:dyDescent="0.3">
      <c r="B207" t="s">
        <v>28</v>
      </c>
      <c r="C207" s="9">
        <v>53990</v>
      </c>
      <c r="D207" t="str">
        <f t="shared" si="5"/>
        <v>High cost</v>
      </c>
    </row>
    <row r="208" spans="2:4" x14ac:dyDescent="0.3">
      <c r="B208" t="s">
        <v>28</v>
      </c>
      <c r="C208" s="9">
        <v>47990</v>
      </c>
      <c r="D208" t="str">
        <f t="shared" si="5"/>
        <v xml:space="preserve"> Moderate</v>
      </c>
    </row>
    <row r="209" spans="2:4" x14ac:dyDescent="0.3">
      <c r="B209" t="s">
        <v>9</v>
      </c>
      <c r="C209" s="9">
        <v>88690</v>
      </c>
      <c r="D209" t="str">
        <f t="shared" si="5"/>
        <v>More Expensive</v>
      </c>
    </row>
    <row r="210" spans="2:4" x14ac:dyDescent="0.3">
      <c r="B210" t="s">
        <v>28</v>
      </c>
      <c r="C210" s="9">
        <v>77990</v>
      </c>
      <c r="D210" t="str">
        <f t="shared" si="5"/>
        <v>More Expensive</v>
      </c>
    </row>
    <row r="211" spans="2:4" x14ac:dyDescent="0.3">
      <c r="B211" t="s">
        <v>9</v>
      </c>
      <c r="C211" s="9">
        <v>53990</v>
      </c>
      <c r="D211" t="str">
        <f t="shared" si="5"/>
        <v>High cost</v>
      </c>
    </row>
    <row r="212" spans="2:4" x14ac:dyDescent="0.3">
      <c r="B212" t="s">
        <v>9</v>
      </c>
      <c r="C212" s="9">
        <v>66999</v>
      </c>
      <c r="D212" t="str">
        <f t="shared" ref="D212:D275" si="6">IF(C212&lt;30000,"Low cost",IF(C212&lt;50000," Moderate",IF(C212&lt;70000,"High cost",IF(C212&lt;100000,"More Expensive", "Not Affordable"))))</f>
        <v>High cost</v>
      </c>
    </row>
    <row r="213" spans="2:4" x14ac:dyDescent="0.3">
      <c r="B213" t="s">
        <v>67</v>
      </c>
      <c r="C213" s="9">
        <v>74990</v>
      </c>
      <c r="D213" t="str">
        <f t="shared" si="6"/>
        <v>More Expensive</v>
      </c>
    </row>
    <row r="214" spans="2:4" x14ac:dyDescent="0.3">
      <c r="B214" t="s">
        <v>75</v>
      </c>
      <c r="C214" s="9">
        <v>23990</v>
      </c>
      <c r="D214" t="str">
        <f t="shared" si="6"/>
        <v>Low cost</v>
      </c>
    </row>
    <row r="215" spans="2:4" x14ac:dyDescent="0.3">
      <c r="B215" t="s">
        <v>9</v>
      </c>
      <c r="C215" s="9">
        <v>49990</v>
      </c>
      <c r="D215" t="str">
        <f t="shared" si="6"/>
        <v xml:space="preserve"> Moderate</v>
      </c>
    </row>
    <row r="216" spans="2:4" x14ac:dyDescent="0.3">
      <c r="B216" t="s">
        <v>9</v>
      </c>
      <c r="C216" s="9">
        <v>54990</v>
      </c>
      <c r="D216" t="str">
        <f t="shared" si="6"/>
        <v>High cost</v>
      </c>
    </row>
    <row r="217" spans="2:4" x14ac:dyDescent="0.3">
      <c r="B217" t="s">
        <v>28</v>
      </c>
      <c r="C217" s="9">
        <v>58990</v>
      </c>
      <c r="D217" t="str">
        <f t="shared" si="6"/>
        <v>High cost</v>
      </c>
    </row>
    <row r="218" spans="2:4" x14ac:dyDescent="0.3">
      <c r="B218" t="s">
        <v>41</v>
      </c>
      <c r="C218" s="9">
        <v>43990</v>
      </c>
      <c r="D218" t="str">
        <f t="shared" si="6"/>
        <v xml:space="preserve"> Moderate</v>
      </c>
    </row>
    <row r="219" spans="2:4" x14ac:dyDescent="0.3">
      <c r="B219" t="s">
        <v>58</v>
      </c>
      <c r="C219" s="9">
        <v>89990</v>
      </c>
      <c r="D219" t="str">
        <f t="shared" si="6"/>
        <v>More Expensive</v>
      </c>
    </row>
    <row r="220" spans="2:4" x14ac:dyDescent="0.3">
      <c r="B220" t="s">
        <v>9</v>
      </c>
      <c r="C220" s="9">
        <v>38990</v>
      </c>
      <c r="D220" t="str">
        <f t="shared" si="6"/>
        <v xml:space="preserve"> Moderate</v>
      </c>
    </row>
    <row r="221" spans="2:4" x14ac:dyDescent="0.3">
      <c r="B221" t="s">
        <v>9</v>
      </c>
      <c r="C221" s="9">
        <v>37990</v>
      </c>
      <c r="D221" t="str">
        <f t="shared" si="6"/>
        <v xml:space="preserve"> Moderate</v>
      </c>
    </row>
    <row r="222" spans="2:4" x14ac:dyDescent="0.3">
      <c r="B222" t="s">
        <v>9</v>
      </c>
      <c r="C222" s="9">
        <v>52990</v>
      </c>
      <c r="D222" t="str">
        <f t="shared" si="6"/>
        <v>High cost</v>
      </c>
    </row>
    <row r="223" spans="2:4" x14ac:dyDescent="0.3">
      <c r="B223" t="s">
        <v>28</v>
      </c>
      <c r="C223" s="9">
        <v>49990</v>
      </c>
      <c r="D223" t="str">
        <f t="shared" si="6"/>
        <v xml:space="preserve"> Moderate</v>
      </c>
    </row>
    <row r="224" spans="2:4" x14ac:dyDescent="0.3">
      <c r="B224" t="s">
        <v>9</v>
      </c>
      <c r="C224" s="9">
        <v>46990</v>
      </c>
      <c r="D224" t="str">
        <f t="shared" si="6"/>
        <v xml:space="preserve"> Moderate</v>
      </c>
    </row>
    <row r="225" spans="2:4" x14ac:dyDescent="0.3">
      <c r="B225" t="s">
        <v>9</v>
      </c>
      <c r="C225" s="9">
        <v>53990</v>
      </c>
      <c r="D225" t="str">
        <f t="shared" si="6"/>
        <v>High cost</v>
      </c>
    </row>
    <row r="226" spans="2:4" x14ac:dyDescent="0.3">
      <c r="B226" t="s">
        <v>58</v>
      </c>
      <c r="C226" s="9">
        <v>74990</v>
      </c>
      <c r="D226" t="str">
        <f t="shared" si="6"/>
        <v>More Expensive</v>
      </c>
    </row>
    <row r="227" spans="2:4" x14ac:dyDescent="0.3">
      <c r="B227" t="s">
        <v>41</v>
      </c>
      <c r="C227" s="9">
        <v>34990</v>
      </c>
      <c r="D227" t="str">
        <f t="shared" si="6"/>
        <v xml:space="preserve"> Moderate</v>
      </c>
    </row>
    <row r="228" spans="2:4" x14ac:dyDescent="0.3">
      <c r="B228" t="s">
        <v>75</v>
      </c>
      <c r="C228" s="9">
        <v>40990</v>
      </c>
      <c r="D228" t="str">
        <f t="shared" si="6"/>
        <v xml:space="preserve"> Moderate</v>
      </c>
    </row>
    <row r="229" spans="2:4" x14ac:dyDescent="0.3">
      <c r="B229" t="s">
        <v>28</v>
      </c>
      <c r="C229" s="9">
        <v>34499</v>
      </c>
      <c r="D229" t="str">
        <f t="shared" si="6"/>
        <v xml:space="preserve"> Moderate</v>
      </c>
    </row>
    <row r="230" spans="2:4" x14ac:dyDescent="0.3">
      <c r="B230" t="s">
        <v>9</v>
      </c>
      <c r="C230" s="9">
        <v>66999</v>
      </c>
      <c r="D230" t="str">
        <f t="shared" si="6"/>
        <v>High cost</v>
      </c>
    </row>
    <row r="231" spans="2:4" x14ac:dyDescent="0.3">
      <c r="B231" t="s">
        <v>9</v>
      </c>
      <c r="C231" s="9">
        <v>49990</v>
      </c>
      <c r="D231" t="str">
        <f t="shared" si="6"/>
        <v xml:space="preserve"> Moderate</v>
      </c>
    </row>
    <row r="232" spans="2:4" x14ac:dyDescent="0.3">
      <c r="B232" t="s">
        <v>75</v>
      </c>
      <c r="C232" s="9">
        <v>27490</v>
      </c>
      <c r="D232" t="str">
        <f t="shared" si="6"/>
        <v>Low cost</v>
      </c>
    </row>
    <row r="233" spans="2:4" x14ac:dyDescent="0.3">
      <c r="B233" t="s">
        <v>41</v>
      </c>
      <c r="C233" s="9">
        <v>53480</v>
      </c>
      <c r="D233" t="str">
        <f t="shared" si="6"/>
        <v>High cost</v>
      </c>
    </row>
    <row r="234" spans="2:4" x14ac:dyDescent="0.3">
      <c r="B234" t="s">
        <v>9</v>
      </c>
      <c r="C234" s="9">
        <v>38990</v>
      </c>
      <c r="D234" t="str">
        <f t="shared" si="6"/>
        <v xml:space="preserve"> Moderate</v>
      </c>
    </row>
    <row r="235" spans="2:4" x14ac:dyDescent="0.3">
      <c r="B235" t="s">
        <v>9</v>
      </c>
      <c r="C235" s="9">
        <v>37990</v>
      </c>
      <c r="D235" t="str">
        <f t="shared" si="6"/>
        <v xml:space="preserve"> Moderate</v>
      </c>
    </row>
    <row r="236" spans="2:4" x14ac:dyDescent="0.3">
      <c r="B236" t="s">
        <v>9</v>
      </c>
      <c r="C236" s="9">
        <v>35990</v>
      </c>
      <c r="D236" t="str">
        <f t="shared" si="6"/>
        <v xml:space="preserve"> Moderate</v>
      </c>
    </row>
    <row r="237" spans="2:4" x14ac:dyDescent="0.3">
      <c r="B237" t="s">
        <v>28</v>
      </c>
      <c r="C237" s="9">
        <v>89990</v>
      </c>
      <c r="D237" t="str">
        <f t="shared" si="6"/>
        <v>More Expensive</v>
      </c>
    </row>
    <row r="238" spans="2:4" x14ac:dyDescent="0.3">
      <c r="B238" t="s">
        <v>9</v>
      </c>
      <c r="C238" s="9">
        <v>46990</v>
      </c>
      <c r="D238" t="str">
        <f t="shared" si="6"/>
        <v xml:space="preserve"> Moderate</v>
      </c>
    </row>
    <row r="239" spans="2:4" x14ac:dyDescent="0.3">
      <c r="B239" t="s">
        <v>9</v>
      </c>
      <c r="C239" s="9">
        <v>53990</v>
      </c>
      <c r="D239" t="str">
        <f t="shared" si="6"/>
        <v>High cost</v>
      </c>
    </row>
    <row r="240" spans="2:4" x14ac:dyDescent="0.3">
      <c r="B240" t="s">
        <v>144</v>
      </c>
      <c r="C240" s="9">
        <v>27990</v>
      </c>
      <c r="D240" t="str">
        <f t="shared" si="6"/>
        <v>Low cost</v>
      </c>
    </row>
    <row r="241" spans="2:4" x14ac:dyDescent="0.3">
      <c r="B241" t="s">
        <v>24</v>
      </c>
      <c r="C241" s="9">
        <v>29800</v>
      </c>
      <c r="D241" t="str">
        <f t="shared" si="6"/>
        <v>Low cost</v>
      </c>
    </row>
    <row r="242" spans="2:4" x14ac:dyDescent="0.3">
      <c r="B242" t="s">
        <v>28</v>
      </c>
      <c r="C242" s="9">
        <v>24990</v>
      </c>
      <c r="D242" t="str">
        <f t="shared" si="6"/>
        <v>Low cost</v>
      </c>
    </row>
    <row r="243" spans="2:4" x14ac:dyDescent="0.3">
      <c r="B243" t="s">
        <v>9</v>
      </c>
      <c r="C243" s="9">
        <v>66990</v>
      </c>
      <c r="D243" t="str">
        <f t="shared" si="6"/>
        <v>High cost</v>
      </c>
    </row>
    <row r="244" spans="2:4" x14ac:dyDescent="0.3">
      <c r="B244" t="s">
        <v>9</v>
      </c>
      <c r="C244" s="9">
        <v>66999</v>
      </c>
      <c r="D244" t="str">
        <f t="shared" si="6"/>
        <v>High cost</v>
      </c>
    </row>
    <row r="245" spans="2:4" x14ac:dyDescent="0.3">
      <c r="B245" t="s">
        <v>9</v>
      </c>
      <c r="C245" s="9">
        <v>49990</v>
      </c>
      <c r="D245" t="str">
        <f t="shared" si="6"/>
        <v xml:space="preserve"> Moderate</v>
      </c>
    </row>
    <row r="246" spans="2:4" x14ac:dyDescent="0.3">
      <c r="B246" t="s">
        <v>75</v>
      </c>
      <c r="C246" s="9">
        <v>40990</v>
      </c>
      <c r="D246" t="str">
        <f t="shared" si="6"/>
        <v xml:space="preserve"> Moderate</v>
      </c>
    </row>
    <row r="247" spans="2:4" x14ac:dyDescent="0.3">
      <c r="B247" t="s">
        <v>9</v>
      </c>
      <c r="C247" s="9">
        <v>45490</v>
      </c>
      <c r="D247" t="str">
        <f t="shared" si="6"/>
        <v xml:space="preserve"> Moderate</v>
      </c>
    </row>
    <row r="248" spans="2:4" x14ac:dyDescent="0.3">
      <c r="B248" t="s">
        <v>28</v>
      </c>
      <c r="C248" s="9">
        <v>77990</v>
      </c>
      <c r="D248" t="str">
        <f t="shared" si="6"/>
        <v>More Expensive</v>
      </c>
    </row>
    <row r="249" spans="2:4" x14ac:dyDescent="0.3">
      <c r="B249" t="s">
        <v>9</v>
      </c>
      <c r="C249" s="9">
        <v>50999</v>
      </c>
      <c r="D249" t="str">
        <f t="shared" si="6"/>
        <v>High cost</v>
      </c>
    </row>
    <row r="250" spans="2:4" x14ac:dyDescent="0.3">
      <c r="B250" t="s">
        <v>9</v>
      </c>
      <c r="C250" s="9">
        <v>22100</v>
      </c>
      <c r="D250" t="str">
        <f t="shared" si="6"/>
        <v>Low cost</v>
      </c>
    </row>
    <row r="251" spans="2:4" x14ac:dyDescent="0.3">
      <c r="B251" t="s">
        <v>24</v>
      </c>
      <c r="C251" s="9">
        <v>21990</v>
      </c>
      <c r="D251" t="str">
        <f t="shared" si="6"/>
        <v>Low cost</v>
      </c>
    </row>
    <row r="252" spans="2:4" x14ac:dyDescent="0.3">
      <c r="B252" t="s">
        <v>28</v>
      </c>
      <c r="C252" s="9">
        <v>67990</v>
      </c>
      <c r="D252" t="str">
        <f t="shared" si="6"/>
        <v>High cost</v>
      </c>
    </row>
    <row r="253" spans="2:4" x14ac:dyDescent="0.3">
      <c r="B253" t="s">
        <v>9</v>
      </c>
      <c r="C253" s="9">
        <v>66990</v>
      </c>
      <c r="D253" t="str">
        <f t="shared" si="6"/>
        <v>High cost</v>
      </c>
    </row>
    <row r="254" spans="2:4" x14ac:dyDescent="0.3">
      <c r="B254" t="s">
        <v>9</v>
      </c>
      <c r="C254" s="9">
        <v>53990</v>
      </c>
      <c r="D254" t="str">
        <f t="shared" si="6"/>
        <v>High cost</v>
      </c>
    </row>
    <row r="255" spans="2:4" x14ac:dyDescent="0.3">
      <c r="B255" t="s">
        <v>75</v>
      </c>
      <c r="C255" s="9">
        <v>20990</v>
      </c>
      <c r="D255" t="str">
        <f t="shared" si="6"/>
        <v>Low cost</v>
      </c>
    </row>
    <row r="256" spans="2:4" x14ac:dyDescent="0.3">
      <c r="B256" t="s">
        <v>52</v>
      </c>
      <c r="C256" s="9">
        <v>27990</v>
      </c>
      <c r="D256" t="str">
        <f t="shared" si="6"/>
        <v>Low cost</v>
      </c>
    </row>
    <row r="257" spans="2:4" x14ac:dyDescent="0.3">
      <c r="B257" t="s">
        <v>9</v>
      </c>
      <c r="C257" s="9">
        <v>38990</v>
      </c>
      <c r="D257" t="str">
        <f t="shared" si="6"/>
        <v xml:space="preserve"> Moderate</v>
      </c>
    </row>
    <row r="258" spans="2:4" x14ac:dyDescent="0.3">
      <c r="B258" t="s">
        <v>41</v>
      </c>
      <c r="C258" s="9">
        <v>43990</v>
      </c>
      <c r="D258" t="str">
        <f t="shared" si="6"/>
        <v xml:space="preserve"> Moderate</v>
      </c>
    </row>
    <row r="259" spans="2:4" x14ac:dyDescent="0.3">
      <c r="B259" t="s">
        <v>52</v>
      </c>
      <c r="C259" s="9">
        <v>64990</v>
      </c>
      <c r="D259" t="str">
        <f t="shared" si="6"/>
        <v>High cost</v>
      </c>
    </row>
    <row r="260" spans="2:4" x14ac:dyDescent="0.3">
      <c r="B260" t="s">
        <v>28</v>
      </c>
      <c r="C260" s="9">
        <v>59500</v>
      </c>
      <c r="D260" t="str">
        <f t="shared" si="6"/>
        <v>High cost</v>
      </c>
    </row>
    <row r="261" spans="2:4" x14ac:dyDescent="0.3">
      <c r="B261" t="s">
        <v>75</v>
      </c>
      <c r="C261" s="9">
        <v>38990</v>
      </c>
      <c r="D261" t="str">
        <f t="shared" si="6"/>
        <v xml:space="preserve"> Moderate</v>
      </c>
    </row>
    <row r="262" spans="2:4" x14ac:dyDescent="0.3">
      <c r="B262" t="s">
        <v>9</v>
      </c>
      <c r="C262" s="9">
        <v>46990</v>
      </c>
      <c r="D262" t="str">
        <f t="shared" si="6"/>
        <v xml:space="preserve"> Moderate</v>
      </c>
    </row>
    <row r="263" spans="2:4" x14ac:dyDescent="0.3">
      <c r="B263" t="s">
        <v>9</v>
      </c>
      <c r="C263" s="9">
        <v>53990</v>
      </c>
      <c r="D263" t="str">
        <f t="shared" si="6"/>
        <v>High cost</v>
      </c>
    </row>
    <row r="264" spans="2:4" x14ac:dyDescent="0.3">
      <c r="B264" t="s">
        <v>198</v>
      </c>
      <c r="C264" s="9">
        <v>32990</v>
      </c>
      <c r="D264" t="str">
        <f t="shared" si="6"/>
        <v xml:space="preserve"> Moderate</v>
      </c>
    </row>
    <row r="265" spans="2:4" x14ac:dyDescent="0.3">
      <c r="B265" t="s">
        <v>75</v>
      </c>
      <c r="C265" s="9">
        <v>28790</v>
      </c>
      <c r="D265" t="str">
        <f t="shared" si="6"/>
        <v>Low cost</v>
      </c>
    </row>
    <row r="266" spans="2:4" x14ac:dyDescent="0.3">
      <c r="B266" t="s">
        <v>9</v>
      </c>
      <c r="C266" s="9">
        <v>38990</v>
      </c>
      <c r="D266" t="str">
        <f t="shared" si="6"/>
        <v xml:space="preserve"> Moderate</v>
      </c>
    </row>
    <row r="267" spans="2:4" x14ac:dyDescent="0.3">
      <c r="B267" t="s">
        <v>9</v>
      </c>
      <c r="C267" s="9">
        <v>37990</v>
      </c>
      <c r="D267" t="str">
        <f t="shared" si="6"/>
        <v xml:space="preserve"> Moderate</v>
      </c>
    </row>
    <row r="268" spans="2:4" x14ac:dyDescent="0.3">
      <c r="B268" t="s">
        <v>9</v>
      </c>
      <c r="C268" s="9">
        <v>53990</v>
      </c>
      <c r="D268" t="str">
        <f t="shared" si="6"/>
        <v>High cost</v>
      </c>
    </row>
    <row r="269" spans="2:4" x14ac:dyDescent="0.3">
      <c r="B269" t="s">
        <v>201</v>
      </c>
      <c r="C269" s="9">
        <v>16990</v>
      </c>
      <c r="D269" t="str">
        <f t="shared" si="6"/>
        <v>Low cost</v>
      </c>
    </row>
    <row r="270" spans="2:4" x14ac:dyDescent="0.3">
      <c r="B270" t="s">
        <v>9</v>
      </c>
      <c r="C270" s="9">
        <v>46990</v>
      </c>
      <c r="D270" t="str">
        <f t="shared" si="6"/>
        <v xml:space="preserve"> Moderate</v>
      </c>
    </row>
    <row r="271" spans="2:4" x14ac:dyDescent="0.3">
      <c r="B271" t="s">
        <v>9</v>
      </c>
      <c r="C271" s="9">
        <v>53990</v>
      </c>
      <c r="D271" t="str">
        <f t="shared" si="6"/>
        <v>High cost</v>
      </c>
    </row>
    <row r="272" spans="2:4" x14ac:dyDescent="0.3">
      <c r="B272" t="s">
        <v>24</v>
      </c>
      <c r="C272" s="9">
        <v>99990</v>
      </c>
      <c r="D272" t="str">
        <f t="shared" si="6"/>
        <v>More Expensive</v>
      </c>
    </row>
    <row r="273" spans="2:4" x14ac:dyDescent="0.3">
      <c r="B273" t="s">
        <v>52</v>
      </c>
      <c r="C273" s="9">
        <v>119990</v>
      </c>
      <c r="D273" t="str">
        <f t="shared" si="6"/>
        <v>Not Affordable</v>
      </c>
    </row>
    <row r="274" spans="2:4" x14ac:dyDescent="0.3">
      <c r="B274" t="s">
        <v>9</v>
      </c>
      <c r="C274" s="9">
        <v>25935</v>
      </c>
      <c r="D274" t="str">
        <f t="shared" si="6"/>
        <v>Low cost</v>
      </c>
    </row>
    <row r="275" spans="2:4" x14ac:dyDescent="0.3">
      <c r="B275" t="s">
        <v>9</v>
      </c>
      <c r="C275" s="9">
        <v>66999</v>
      </c>
      <c r="D275" t="str">
        <f t="shared" si="6"/>
        <v>High cost</v>
      </c>
    </row>
    <row r="276" spans="2:4" x14ac:dyDescent="0.3">
      <c r="B276" t="s">
        <v>9</v>
      </c>
      <c r="C276" s="9">
        <v>49990</v>
      </c>
      <c r="D276" t="str">
        <f t="shared" ref="D276:D339" si="7">IF(C276&lt;30000,"Low cost",IF(C276&lt;50000," Moderate",IF(C276&lt;70000,"High cost",IF(C276&lt;100000,"More Expensive", "Not Affordable"))))</f>
        <v xml:space="preserve"> Moderate</v>
      </c>
    </row>
    <row r="277" spans="2:4" x14ac:dyDescent="0.3">
      <c r="B277" t="s">
        <v>198</v>
      </c>
      <c r="C277" s="9">
        <v>31990</v>
      </c>
      <c r="D277" t="str">
        <f t="shared" si="7"/>
        <v xml:space="preserve"> Moderate</v>
      </c>
    </row>
    <row r="278" spans="2:4" x14ac:dyDescent="0.3">
      <c r="B278" t="s">
        <v>28</v>
      </c>
      <c r="C278" s="9">
        <v>84990</v>
      </c>
      <c r="D278" t="str">
        <f t="shared" si="7"/>
        <v>More Expensive</v>
      </c>
    </row>
    <row r="279" spans="2:4" x14ac:dyDescent="0.3">
      <c r="B279" t="s">
        <v>28</v>
      </c>
      <c r="C279" s="9">
        <v>77990</v>
      </c>
      <c r="D279" t="str">
        <f t="shared" si="7"/>
        <v>More Expensive</v>
      </c>
    </row>
    <row r="280" spans="2:4" x14ac:dyDescent="0.3">
      <c r="B280" t="s">
        <v>9</v>
      </c>
      <c r="C280" s="9">
        <v>54990</v>
      </c>
      <c r="D280" t="str">
        <f t="shared" si="7"/>
        <v>High cost</v>
      </c>
    </row>
    <row r="281" spans="2:4" x14ac:dyDescent="0.3">
      <c r="B281" t="s">
        <v>28</v>
      </c>
      <c r="C281" s="9">
        <v>52990</v>
      </c>
      <c r="D281" t="str">
        <f t="shared" si="7"/>
        <v>High cost</v>
      </c>
    </row>
    <row r="282" spans="2:4" x14ac:dyDescent="0.3">
      <c r="B282" t="s">
        <v>75</v>
      </c>
      <c r="C282" s="9">
        <v>37990</v>
      </c>
      <c r="D282" t="str">
        <f t="shared" si="7"/>
        <v xml:space="preserve"> Moderate</v>
      </c>
    </row>
    <row r="283" spans="2:4" x14ac:dyDescent="0.3">
      <c r="B283" t="s">
        <v>28</v>
      </c>
      <c r="C283" s="9">
        <v>81990</v>
      </c>
      <c r="D283" t="str">
        <f t="shared" si="7"/>
        <v>More Expensive</v>
      </c>
    </row>
    <row r="284" spans="2:4" x14ac:dyDescent="0.3">
      <c r="B284" t="s">
        <v>67</v>
      </c>
      <c r="C284" s="9">
        <v>93990</v>
      </c>
      <c r="D284" t="str">
        <f t="shared" si="7"/>
        <v>More Expensive</v>
      </c>
    </row>
    <row r="285" spans="2:4" x14ac:dyDescent="0.3">
      <c r="B285" t="s">
        <v>9</v>
      </c>
      <c r="C285" s="9">
        <v>66990</v>
      </c>
      <c r="D285" t="str">
        <f t="shared" si="7"/>
        <v>High cost</v>
      </c>
    </row>
    <row r="286" spans="2:4" x14ac:dyDescent="0.3">
      <c r="B286" t="s">
        <v>9</v>
      </c>
      <c r="C286" s="9">
        <v>53990</v>
      </c>
      <c r="D286" t="str">
        <f t="shared" si="7"/>
        <v>High cost</v>
      </c>
    </row>
    <row r="287" spans="2:4" x14ac:dyDescent="0.3">
      <c r="B287" t="s">
        <v>9</v>
      </c>
      <c r="C287" s="9">
        <v>68373</v>
      </c>
      <c r="D287" t="str">
        <f t="shared" si="7"/>
        <v>High cost</v>
      </c>
    </row>
    <row r="288" spans="2:4" x14ac:dyDescent="0.3">
      <c r="B288" t="s">
        <v>24</v>
      </c>
      <c r="C288" s="9">
        <v>26990</v>
      </c>
      <c r="D288" t="str">
        <f t="shared" si="7"/>
        <v>Low cost</v>
      </c>
    </row>
    <row r="289" spans="2:4" x14ac:dyDescent="0.3">
      <c r="B289" t="s">
        <v>9</v>
      </c>
      <c r="C289" s="9">
        <v>37990</v>
      </c>
      <c r="D289" t="str">
        <f t="shared" si="7"/>
        <v xml:space="preserve"> Moderate</v>
      </c>
    </row>
    <row r="290" spans="2:4" x14ac:dyDescent="0.3">
      <c r="B290" t="s">
        <v>9</v>
      </c>
      <c r="C290" s="9">
        <v>46990</v>
      </c>
      <c r="D290" t="str">
        <f t="shared" si="7"/>
        <v xml:space="preserve"> Moderate</v>
      </c>
    </row>
    <row r="291" spans="2:4" x14ac:dyDescent="0.3">
      <c r="B291" t="s">
        <v>28</v>
      </c>
      <c r="C291" s="9">
        <v>50990</v>
      </c>
      <c r="D291" t="str">
        <f t="shared" si="7"/>
        <v>High cost</v>
      </c>
    </row>
    <row r="292" spans="2:4" x14ac:dyDescent="0.3">
      <c r="B292" t="s">
        <v>28</v>
      </c>
      <c r="C292" s="9">
        <v>69990</v>
      </c>
      <c r="D292" t="str">
        <f t="shared" si="7"/>
        <v>High cost</v>
      </c>
    </row>
    <row r="293" spans="2:4" x14ac:dyDescent="0.3">
      <c r="B293" t="s">
        <v>9</v>
      </c>
      <c r="C293" s="9">
        <v>64400</v>
      </c>
      <c r="D293" t="str">
        <f t="shared" si="7"/>
        <v>High cost</v>
      </c>
    </row>
    <row r="294" spans="2:4" x14ac:dyDescent="0.3">
      <c r="B294" t="s">
        <v>144</v>
      </c>
      <c r="C294" s="9">
        <v>24990</v>
      </c>
      <c r="D294" t="str">
        <f t="shared" si="7"/>
        <v>Low cost</v>
      </c>
    </row>
    <row r="295" spans="2:4" x14ac:dyDescent="0.3">
      <c r="B295" t="s">
        <v>9</v>
      </c>
      <c r="C295" s="9">
        <v>53990</v>
      </c>
      <c r="D295" t="str">
        <f t="shared" si="7"/>
        <v>High cost</v>
      </c>
    </row>
    <row r="296" spans="2:4" x14ac:dyDescent="0.3">
      <c r="B296" t="s">
        <v>24</v>
      </c>
      <c r="C296" s="9">
        <v>33990</v>
      </c>
      <c r="D296" t="str">
        <f t="shared" si="7"/>
        <v xml:space="preserve"> Moderate</v>
      </c>
    </row>
    <row r="297" spans="2:4" x14ac:dyDescent="0.3">
      <c r="B297" t="s">
        <v>9</v>
      </c>
      <c r="C297" s="9">
        <v>53990</v>
      </c>
      <c r="D297" t="str">
        <f t="shared" si="7"/>
        <v>High cost</v>
      </c>
    </row>
    <row r="298" spans="2:4" x14ac:dyDescent="0.3">
      <c r="B298" t="s">
        <v>9</v>
      </c>
      <c r="C298" s="9">
        <v>66999</v>
      </c>
      <c r="D298" t="str">
        <f t="shared" si="7"/>
        <v>High cost</v>
      </c>
    </row>
    <row r="299" spans="2:4" x14ac:dyDescent="0.3">
      <c r="B299" t="s">
        <v>9</v>
      </c>
      <c r="C299" s="9">
        <v>49990</v>
      </c>
      <c r="D299" t="str">
        <f t="shared" si="7"/>
        <v xml:space="preserve"> Moderate</v>
      </c>
    </row>
    <row r="300" spans="2:4" x14ac:dyDescent="0.3">
      <c r="B300" t="s">
        <v>41</v>
      </c>
      <c r="C300" s="9">
        <v>64990</v>
      </c>
      <c r="D300" t="str">
        <f t="shared" si="7"/>
        <v>High cost</v>
      </c>
    </row>
    <row r="301" spans="2:4" x14ac:dyDescent="0.3">
      <c r="B301" t="s">
        <v>28</v>
      </c>
      <c r="C301" s="9">
        <v>23999</v>
      </c>
      <c r="D301" t="str">
        <f t="shared" si="7"/>
        <v>Low cost</v>
      </c>
    </row>
    <row r="302" spans="2:4" x14ac:dyDescent="0.3">
      <c r="B302" t="s">
        <v>52</v>
      </c>
      <c r="C302" s="9">
        <v>31890</v>
      </c>
      <c r="D302" t="str">
        <f t="shared" si="7"/>
        <v xml:space="preserve"> Moderate</v>
      </c>
    </row>
    <row r="303" spans="2:4" x14ac:dyDescent="0.3">
      <c r="B303" t="s">
        <v>52</v>
      </c>
      <c r="C303" s="9">
        <v>62990</v>
      </c>
      <c r="D303" t="str">
        <f t="shared" si="7"/>
        <v>High cost</v>
      </c>
    </row>
    <row r="304" spans="2:4" x14ac:dyDescent="0.3">
      <c r="B304" t="s">
        <v>28</v>
      </c>
      <c r="C304" s="9">
        <v>77990</v>
      </c>
      <c r="D304" t="str">
        <f t="shared" si="7"/>
        <v>More Expensive</v>
      </c>
    </row>
    <row r="305" spans="2:4" x14ac:dyDescent="0.3">
      <c r="B305" t="s">
        <v>9</v>
      </c>
      <c r="C305" s="9">
        <v>54990</v>
      </c>
      <c r="D305" t="str">
        <f t="shared" si="7"/>
        <v>High cost</v>
      </c>
    </row>
    <row r="306" spans="2:4" x14ac:dyDescent="0.3">
      <c r="B306" t="s">
        <v>67</v>
      </c>
      <c r="C306" s="9">
        <v>79990</v>
      </c>
      <c r="D306" t="str">
        <f t="shared" si="7"/>
        <v>More Expensive</v>
      </c>
    </row>
    <row r="307" spans="2:4" x14ac:dyDescent="0.3">
      <c r="B307" t="s">
        <v>9</v>
      </c>
      <c r="C307" s="9">
        <v>54999</v>
      </c>
      <c r="D307" t="str">
        <f t="shared" si="7"/>
        <v>High cost</v>
      </c>
    </row>
    <row r="308" spans="2:4" x14ac:dyDescent="0.3">
      <c r="B308" t="s">
        <v>9</v>
      </c>
      <c r="C308" s="9">
        <v>66990</v>
      </c>
      <c r="D308" t="str">
        <f t="shared" si="7"/>
        <v>High cost</v>
      </c>
    </row>
    <row r="309" spans="2:4" x14ac:dyDescent="0.3">
      <c r="B309" t="s">
        <v>9</v>
      </c>
      <c r="C309" s="9">
        <v>53990</v>
      </c>
      <c r="D309" t="str">
        <f t="shared" si="7"/>
        <v>High cost</v>
      </c>
    </row>
    <row r="310" spans="2:4" x14ac:dyDescent="0.3">
      <c r="B310" t="s">
        <v>9</v>
      </c>
      <c r="C310" s="9">
        <v>57680</v>
      </c>
      <c r="D310" t="str">
        <f t="shared" si="7"/>
        <v>High cost</v>
      </c>
    </row>
    <row r="311" spans="2:4" x14ac:dyDescent="0.3">
      <c r="B311" t="s">
        <v>41</v>
      </c>
      <c r="C311" s="9">
        <v>70199</v>
      </c>
      <c r="D311" t="str">
        <f t="shared" si="7"/>
        <v>More Expensive</v>
      </c>
    </row>
    <row r="312" spans="2:4" x14ac:dyDescent="0.3">
      <c r="B312" t="s">
        <v>41</v>
      </c>
      <c r="C312" s="9">
        <v>93003</v>
      </c>
      <c r="D312" t="str">
        <f t="shared" si="7"/>
        <v>More Expensive</v>
      </c>
    </row>
    <row r="313" spans="2:4" x14ac:dyDescent="0.3">
      <c r="B313" t="s">
        <v>24</v>
      </c>
      <c r="C313" s="9">
        <v>98990</v>
      </c>
      <c r="D313" t="str">
        <f t="shared" si="7"/>
        <v>More Expensive</v>
      </c>
    </row>
    <row r="314" spans="2:4" x14ac:dyDescent="0.3">
      <c r="B314" t="s">
        <v>9</v>
      </c>
      <c r="C314" s="9">
        <v>38990</v>
      </c>
      <c r="D314" t="str">
        <f t="shared" si="7"/>
        <v xml:space="preserve"> Moderate</v>
      </c>
    </row>
    <row r="315" spans="2:4" x14ac:dyDescent="0.3">
      <c r="B315" t="s">
        <v>9</v>
      </c>
      <c r="C315" s="9">
        <v>37990</v>
      </c>
      <c r="D315" t="str">
        <f t="shared" si="7"/>
        <v xml:space="preserve"> Moderate</v>
      </c>
    </row>
    <row r="316" spans="2:4" x14ac:dyDescent="0.3">
      <c r="B316" t="s">
        <v>75</v>
      </c>
      <c r="C316" s="9">
        <v>57990</v>
      </c>
      <c r="D316" t="str">
        <f t="shared" si="7"/>
        <v>High cost</v>
      </c>
    </row>
    <row r="317" spans="2:4" x14ac:dyDescent="0.3">
      <c r="B317" t="s">
        <v>41</v>
      </c>
      <c r="C317" s="9">
        <v>147689</v>
      </c>
      <c r="D317" t="str">
        <f t="shared" si="7"/>
        <v>Not Affordable</v>
      </c>
    </row>
    <row r="318" spans="2:4" x14ac:dyDescent="0.3">
      <c r="B318" t="s">
        <v>9</v>
      </c>
      <c r="C318" s="9">
        <v>46990</v>
      </c>
      <c r="D318" t="str">
        <f t="shared" si="7"/>
        <v xml:space="preserve"> Moderate</v>
      </c>
    </row>
    <row r="319" spans="2:4" x14ac:dyDescent="0.3">
      <c r="B319" t="s">
        <v>9</v>
      </c>
      <c r="C319" s="9">
        <v>53990</v>
      </c>
      <c r="D319" t="str">
        <f t="shared" si="7"/>
        <v>High cost</v>
      </c>
    </row>
    <row r="320" spans="2:4" x14ac:dyDescent="0.3">
      <c r="B320" t="s">
        <v>18</v>
      </c>
      <c r="C320" s="9">
        <v>136990</v>
      </c>
      <c r="D320" t="str">
        <f t="shared" si="7"/>
        <v>Not Affordable</v>
      </c>
    </row>
    <row r="321" spans="2:4" x14ac:dyDescent="0.3">
      <c r="B321" t="s">
        <v>9</v>
      </c>
      <c r="C321" s="9">
        <v>39550</v>
      </c>
      <c r="D321" t="str">
        <f t="shared" si="7"/>
        <v xml:space="preserve"> Moderate</v>
      </c>
    </row>
    <row r="322" spans="2:4" x14ac:dyDescent="0.3">
      <c r="B322" t="s">
        <v>67</v>
      </c>
      <c r="C322" s="9">
        <v>103990</v>
      </c>
      <c r="D322" t="str">
        <f t="shared" si="7"/>
        <v>Not Affordable</v>
      </c>
    </row>
    <row r="323" spans="2:4" x14ac:dyDescent="0.3">
      <c r="B323" t="s">
        <v>9</v>
      </c>
      <c r="C323" s="9">
        <v>66999</v>
      </c>
      <c r="D323" t="str">
        <f t="shared" si="7"/>
        <v>High cost</v>
      </c>
    </row>
    <row r="324" spans="2:4" x14ac:dyDescent="0.3">
      <c r="B324" t="s">
        <v>9</v>
      </c>
      <c r="C324" s="9">
        <v>38500</v>
      </c>
      <c r="D324" t="str">
        <f t="shared" si="7"/>
        <v xml:space="preserve"> Moderate</v>
      </c>
    </row>
    <row r="325" spans="2:4" x14ac:dyDescent="0.3">
      <c r="B325" t="s">
        <v>52</v>
      </c>
      <c r="C325" s="9">
        <v>49990</v>
      </c>
      <c r="D325" t="str">
        <f t="shared" si="7"/>
        <v xml:space="preserve"> Moderate</v>
      </c>
    </row>
    <row r="326" spans="2:4" x14ac:dyDescent="0.3">
      <c r="B326" t="s">
        <v>28</v>
      </c>
      <c r="C326" s="9">
        <v>74990</v>
      </c>
      <c r="D326" t="str">
        <f t="shared" si="7"/>
        <v>More Expensive</v>
      </c>
    </row>
    <row r="327" spans="2:4" x14ac:dyDescent="0.3">
      <c r="B327" t="s">
        <v>28</v>
      </c>
      <c r="C327" s="9">
        <v>85990</v>
      </c>
      <c r="D327" t="str">
        <f t="shared" si="7"/>
        <v>More Expensive</v>
      </c>
    </row>
    <row r="328" spans="2:4" x14ac:dyDescent="0.3">
      <c r="B328" t="s">
        <v>9</v>
      </c>
      <c r="C328" s="9">
        <v>43500</v>
      </c>
      <c r="D328" t="str">
        <f t="shared" si="7"/>
        <v xml:space="preserve"> Moderate</v>
      </c>
    </row>
    <row r="329" spans="2:4" x14ac:dyDescent="0.3">
      <c r="B329" t="s">
        <v>67</v>
      </c>
      <c r="C329" s="9">
        <v>110990</v>
      </c>
      <c r="D329" t="str">
        <f t="shared" si="7"/>
        <v>Not Affordable</v>
      </c>
    </row>
    <row r="330" spans="2:4" x14ac:dyDescent="0.3">
      <c r="B330" t="s">
        <v>9</v>
      </c>
      <c r="C330" s="9">
        <v>66990</v>
      </c>
      <c r="D330" t="str">
        <f t="shared" si="7"/>
        <v>High cost</v>
      </c>
    </row>
    <row r="331" spans="2:4" x14ac:dyDescent="0.3">
      <c r="B331" t="s">
        <v>9</v>
      </c>
      <c r="C331" s="9">
        <v>53990</v>
      </c>
      <c r="D331" t="str">
        <f t="shared" si="7"/>
        <v>High cost</v>
      </c>
    </row>
    <row r="332" spans="2:4" x14ac:dyDescent="0.3">
      <c r="B332" t="s">
        <v>24</v>
      </c>
      <c r="C332" s="9">
        <v>107990</v>
      </c>
      <c r="D332" t="str">
        <f t="shared" si="7"/>
        <v>Not Affordable</v>
      </c>
    </row>
    <row r="333" spans="2:4" x14ac:dyDescent="0.3">
      <c r="B333" t="s">
        <v>9</v>
      </c>
      <c r="C333" s="9">
        <v>47119</v>
      </c>
      <c r="D333" t="str">
        <f t="shared" si="7"/>
        <v xml:space="preserve"> Moderate</v>
      </c>
    </row>
    <row r="334" spans="2:4" x14ac:dyDescent="0.3">
      <c r="B334" t="s">
        <v>91</v>
      </c>
      <c r="C334" s="9">
        <v>32990</v>
      </c>
      <c r="D334" t="str">
        <f t="shared" si="7"/>
        <v xml:space="preserve"> Moderate</v>
      </c>
    </row>
    <row r="335" spans="2:4" x14ac:dyDescent="0.3">
      <c r="B335" t="s">
        <v>91</v>
      </c>
      <c r="C335" s="9">
        <v>24990</v>
      </c>
      <c r="D335" t="str">
        <f t="shared" si="7"/>
        <v>Low cost</v>
      </c>
    </row>
    <row r="336" spans="2:4" x14ac:dyDescent="0.3">
      <c r="B336" t="s">
        <v>28</v>
      </c>
      <c r="C336" s="9">
        <v>85990</v>
      </c>
      <c r="D336" t="str">
        <f t="shared" si="7"/>
        <v>More Expensive</v>
      </c>
    </row>
    <row r="337" spans="2:4" x14ac:dyDescent="0.3">
      <c r="B337" t="s">
        <v>41</v>
      </c>
      <c r="C337" s="9">
        <v>35855</v>
      </c>
      <c r="D337" t="str">
        <f t="shared" si="7"/>
        <v xml:space="preserve"> Moderate</v>
      </c>
    </row>
    <row r="338" spans="2:4" x14ac:dyDescent="0.3">
      <c r="B338" t="s">
        <v>28</v>
      </c>
      <c r="C338" s="9">
        <v>69990</v>
      </c>
      <c r="D338" t="str">
        <f t="shared" si="7"/>
        <v>High cost</v>
      </c>
    </row>
    <row r="339" spans="2:4" x14ac:dyDescent="0.3">
      <c r="B339" t="s">
        <v>9</v>
      </c>
      <c r="C339" s="9">
        <v>52250</v>
      </c>
      <c r="D339" t="str">
        <f t="shared" si="7"/>
        <v>High cost</v>
      </c>
    </row>
    <row r="340" spans="2:4" x14ac:dyDescent="0.3">
      <c r="B340" t="s">
        <v>91</v>
      </c>
      <c r="C340" s="9">
        <v>33990</v>
      </c>
      <c r="D340" t="str">
        <f t="shared" ref="D340:D403" si="8">IF(C340&lt;30000,"Low cost",IF(C340&lt;50000," Moderate",IF(C340&lt;70000,"High cost",IF(C340&lt;100000,"More Expensive", "Not Affordable"))))</f>
        <v xml:space="preserve"> Moderate</v>
      </c>
    </row>
    <row r="341" spans="2:4" x14ac:dyDescent="0.3">
      <c r="B341" t="s">
        <v>9</v>
      </c>
      <c r="C341" s="9">
        <v>38990</v>
      </c>
      <c r="D341" t="str">
        <f t="shared" si="8"/>
        <v xml:space="preserve"> Moderate</v>
      </c>
    </row>
    <row r="342" spans="2:4" x14ac:dyDescent="0.3">
      <c r="B342" t="s">
        <v>67</v>
      </c>
      <c r="C342" s="9">
        <v>90990</v>
      </c>
      <c r="D342" t="str">
        <f t="shared" si="8"/>
        <v>More Expensive</v>
      </c>
    </row>
    <row r="343" spans="2:4" x14ac:dyDescent="0.3">
      <c r="B343" t="s">
        <v>28</v>
      </c>
      <c r="C343" s="9">
        <v>33990</v>
      </c>
      <c r="D343" t="str">
        <f t="shared" si="8"/>
        <v xml:space="preserve"> Moderate</v>
      </c>
    </row>
    <row r="344" spans="2:4" x14ac:dyDescent="0.3">
      <c r="B344" t="s">
        <v>9</v>
      </c>
      <c r="C344" s="9">
        <v>37990</v>
      </c>
      <c r="D344" t="str">
        <f t="shared" si="8"/>
        <v xml:space="preserve"> Moderate</v>
      </c>
    </row>
    <row r="345" spans="2:4" x14ac:dyDescent="0.3">
      <c r="B345" t="s">
        <v>9</v>
      </c>
      <c r="C345" s="9">
        <v>46990</v>
      </c>
      <c r="D345" t="str">
        <f t="shared" si="8"/>
        <v xml:space="preserve"> Moderate</v>
      </c>
    </row>
    <row r="346" spans="2:4" x14ac:dyDescent="0.3">
      <c r="B346" t="s">
        <v>28</v>
      </c>
      <c r="C346" s="9">
        <v>47990</v>
      </c>
      <c r="D346" t="str">
        <f t="shared" si="8"/>
        <v xml:space="preserve"> Moderate</v>
      </c>
    </row>
    <row r="347" spans="2:4" x14ac:dyDescent="0.3">
      <c r="B347" t="s">
        <v>9</v>
      </c>
      <c r="C347" s="9">
        <v>38500</v>
      </c>
      <c r="D347" t="str">
        <f t="shared" si="8"/>
        <v xml:space="preserve"> Moderate</v>
      </c>
    </row>
    <row r="348" spans="2:4" x14ac:dyDescent="0.3">
      <c r="B348" t="s">
        <v>75</v>
      </c>
      <c r="C348" s="9">
        <v>34990</v>
      </c>
      <c r="D348" t="str">
        <f t="shared" si="8"/>
        <v xml:space="preserve"> Moderate</v>
      </c>
    </row>
    <row r="349" spans="2:4" x14ac:dyDescent="0.3">
      <c r="B349" t="s">
        <v>41</v>
      </c>
      <c r="C349" s="9">
        <v>42000</v>
      </c>
      <c r="D349" t="str">
        <f t="shared" si="8"/>
        <v xml:space="preserve"> Moderate</v>
      </c>
    </row>
    <row r="350" spans="2:4" x14ac:dyDescent="0.3">
      <c r="B350" t="s">
        <v>9</v>
      </c>
      <c r="C350" s="9">
        <v>53990</v>
      </c>
      <c r="D350" t="str">
        <f t="shared" si="8"/>
        <v>High cost</v>
      </c>
    </row>
    <row r="351" spans="2:4" x14ac:dyDescent="0.3">
      <c r="B351" t="s">
        <v>9</v>
      </c>
      <c r="C351" s="9">
        <v>49990</v>
      </c>
      <c r="D351" t="str">
        <f t="shared" si="8"/>
        <v xml:space="preserve"> Moderate</v>
      </c>
    </row>
    <row r="352" spans="2:4" x14ac:dyDescent="0.3">
      <c r="B352" t="s">
        <v>9</v>
      </c>
      <c r="C352" s="9">
        <v>110990</v>
      </c>
      <c r="D352" t="str">
        <f t="shared" si="8"/>
        <v>Not Affordable</v>
      </c>
    </row>
    <row r="353" spans="2:4" x14ac:dyDescent="0.3">
      <c r="B353" t="s">
        <v>9</v>
      </c>
      <c r="C353" s="9">
        <v>94990</v>
      </c>
      <c r="D353" t="str">
        <f t="shared" si="8"/>
        <v>More Expensive</v>
      </c>
    </row>
    <row r="354" spans="2:4" x14ac:dyDescent="0.3">
      <c r="B354" t="s">
        <v>9</v>
      </c>
      <c r="C354" s="9">
        <v>66999</v>
      </c>
      <c r="D354" t="str">
        <f t="shared" si="8"/>
        <v>High cost</v>
      </c>
    </row>
    <row r="355" spans="2:4" x14ac:dyDescent="0.3">
      <c r="B355" t="s">
        <v>9</v>
      </c>
      <c r="C355" s="9">
        <v>54990</v>
      </c>
      <c r="D355" t="str">
        <f t="shared" si="8"/>
        <v>High cost</v>
      </c>
    </row>
    <row r="356" spans="2:4" x14ac:dyDescent="0.3">
      <c r="B356" t="s">
        <v>75</v>
      </c>
      <c r="C356" s="9">
        <v>29990</v>
      </c>
      <c r="D356" t="str">
        <f t="shared" si="8"/>
        <v>Low cost</v>
      </c>
    </row>
    <row r="357" spans="2:4" x14ac:dyDescent="0.3">
      <c r="B357" t="s">
        <v>28</v>
      </c>
      <c r="C357" s="9">
        <v>22990</v>
      </c>
      <c r="D357" t="str">
        <f t="shared" si="8"/>
        <v>Low cost</v>
      </c>
    </row>
    <row r="358" spans="2:4" x14ac:dyDescent="0.3">
      <c r="B358" t="s">
        <v>67</v>
      </c>
      <c r="C358" s="9">
        <v>489990</v>
      </c>
      <c r="D358" t="str">
        <f t="shared" si="8"/>
        <v>Not Affordable</v>
      </c>
    </row>
    <row r="359" spans="2:4" x14ac:dyDescent="0.3">
      <c r="B359" t="s">
        <v>28</v>
      </c>
      <c r="C359" s="9">
        <v>45990</v>
      </c>
      <c r="D359" t="str">
        <f t="shared" si="8"/>
        <v xml:space="preserve"> Moderate</v>
      </c>
    </row>
    <row r="360" spans="2:4" x14ac:dyDescent="0.3">
      <c r="B360" t="s">
        <v>9</v>
      </c>
      <c r="C360" s="9">
        <v>37990</v>
      </c>
      <c r="D360" t="str">
        <f t="shared" si="8"/>
        <v xml:space="preserve"> Moderate</v>
      </c>
    </row>
    <row r="361" spans="2:4" x14ac:dyDescent="0.3">
      <c r="B361" t="s">
        <v>9</v>
      </c>
      <c r="C361" s="9">
        <v>46990</v>
      </c>
      <c r="D361" t="str">
        <f t="shared" si="8"/>
        <v xml:space="preserve"> Moderate</v>
      </c>
    </row>
    <row r="362" spans="2:4" x14ac:dyDescent="0.3">
      <c r="B362" t="s">
        <v>28</v>
      </c>
      <c r="C362" s="9">
        <v>45500</v>
      </c>
      <c r="D362" t="str">
        <f t="shared" si="8"/>
        <v xml:space="preserve"> Moderate</v>
      </c>
    </row>
    <row r="363" spans="2:4" x14ac:dyDescent="0.3">
      <c r="B363" t="s">
        <v>28</v>
      </c>
      <c r="C363" s="9">
        <v>45116</v>
      </c>
      <c r="D363" t="str">
        <f t="shared" si="8"/>
        <v xml:space="preserve"> Moderate</v>
      </c>
    </row>
    <row r="364" spans="2:4" x14ac:dyDescent="0.3">
      <c r="B364" t="s">
        <v>9</v>
      </c>
      <c r="C364" s="9">
        <v>38990</v>
      </c>
      <c r="D364" t="str">
        <f t="shared" si="8"/>
        <v xml:space="preserve"> Moderate</v>
      </c>
    </row>
    <row r="365" spans="2:4" x14ac:dyDescent="0.3">
      <c r="B365" t="s">
        <v>9</v>
      </c>
      <c r="C365" s="9">
        <v>53990</v>
      </c>
      <c r="D365" t="str">
        <f t="shared" si="8"/>
        <v>High cost</v>
      </c>
    </row>
    <row r="366" spans="2:4" x14ac:dyDescent="0.3">
      <c r="B366" t="s">
        <v>24</v>
      </c>
      <c r="C366" s="9">
        <v>32490</v>
      </c>
      <c r="D366" t="str">
        <f t="shared" si="8"/>
        <v xml:space="preserve"> Moderate</v>
      </c>
    </row>
    <row r="367" spans="2:4" x14ac:dyDescent="0.3">
      <c r="B367" t="s">
        <v>24</v>
      </c>
      <c r="C367" s="9">
        <v>27990</v>
      </c>
      <c r="D367" t="str">
        <f t="shared" si="8"/>
        <v>Low cost</v>
      </c>
    </row>
    <row r="368" spans="2:4" x14ac:dyDescent="0.3">
      <c r="B368" t="s">
        <v>58</v>
      </c>
      <c r="C368" s="9">
        <v>153990</v>
      </c>
      <c r="D368" t="str">
        <f t="shared" si="8"/>
        <v>Not Affordable</v>
      </c>
    </row>
    <row r="369" spans="2:4" x14ac:dyDescent="0.3">
      <c r="B369" t="s">
        <v>41</v>
      </c>
      <c r="C369" s="9">
        <v>38990</v>
      </c>
      <c r="D369" t="str">
        <f t="shared" si="8"/>
        <v xml:space="preserve"> Moderate</v>
      </c>
    </row>
    <row r="370" spans="2:4" x14ac:dyDescent="0.3">
      <c r="B370" t="s">
        <v>9</v>
      </c>
      <c r="C370" s="9">
        <v>66999</v>
      </c>
      <c r="D370" t="str">
        <f t="shared" si="8"/>
        <v>High cost</v>
      </c>
    </row>
    <row r="371" spans="2:4" x14ac:dyDescent="0.3">
      <c r="B371" t="s">
        <v>9</v>
      </c>
      <c r="C371" s="9">
        <v>49990</v>
      </c>
      <c r="D371" t="str">
        <f t="shared" si="8"/>
        <v xml:space="preserve"> Moderate</v>
      </c>
    </row>
    <row r="372" spans="2:4" x14ac:dyDescent="0.3">
      <c r="B372" t="s">
        <v>52</v>
      </c>
      <c r="C372" s="9">
        <v>48990</v>
      </c>
      <c r="D372" t="str">
        <f t="shared" si="8"/>
        <v xml:space="preserve"> Moderate</v>
      </c>
    </row>
    <row r="373" spans="2:4" x14ac:dyDescent="0.3">
      <c r="B373" t="s">
        <v>52</v>
      </c>
      <c r="C373" s="9">
        <v>39349</v>
      </c>
      <c r="D373" t="str">
        <f t="shared" si="8"/>
        <v xml:space="preserve"> Moderate</v>
      </c>
    </row>
    <row r="374" spans="2:4" x14ac:dyDescent="0.3">
      <c r="B374" t="s">
        <v>28</v>
      </c>
      <c r="C374" s="9">
        <v>77990</v>
      </c>
      <c r="D374" t="str">
        <f t="shared" si="8"/>
        <v>More Expensive</v>
      </c>
    </row>
    <row r="375" spans="2:4" x14ac:dyDescent="0.3">
      <c r="B375" t="s">
        <v>9</v>
      </c>
      <c r="C375" s="9">
        <v>54990</v>
      </c>
      <c r="D375" t="str">
        <f t="shared" si="8"/>
        <v>High cost</v>
      </c>
    </row>
    <row r="376" spans="2:4" x14ac:dyDescent="0.3">
      <c r="B376" t="s">
        <v>24</v>
      </c>
      <c r="C376" s="9">
        <v>20990</v>
      </c>
      <c r="D376" t="str">
        <f t="shared" si="8"/>
        <v>Low cost</v>
      </c>
    </row>
    <row r="377" spans="2:4" x14ac:dyDescent="0.3">
      <c r="B377" t="s">
        <v>9</v>
      </c>
      <c r="C377" s="9">
        <v>89990</v>
      </c>
      <c r="D377" t="str">
        <f t="shared" si="8"/>
        <v>More Expensive</v>
      </c>
    </row>
    <row r="378" spans="2:4" x14ac:dyDescent="0.3">
      <c r="B378" t="s">
        <v>9</v>
      </c>
      <c r="C378" s="9">
        <v>60990</v>
      </c>
      <c r="D378" t="str">
        <f t="shared" si="8"/>
        <v>High cost</v>
      </c>
    </row>
    <row r="379" spans="2:4" x14ac:dyDescent="0.3">
      <c r="B379" t="s">
        <v>24</v>
      </c>
      <c r="C379" s="9">
        <v>33999</v>
      </c>
      <c r="D379" t="str">
        <f t="shared" si="8"/>
        <v xml:space="preserve"> Moderate</v>
      </c>
    </row>
    <row r="380" spans="2:4" x14ac:dyDescent="0.3">
      <c r="B380" t="s">
        <v>9</v>
      </c>
      <c r="C380" s="9">
        <v>38990</v>
      </c>
      <c r="D380" t="str">
        <f t="shared" si="8"/>
        <v xml:space="preserve"> Moderate</v>
      </c>
    </row>
    <row r="381" spans="2:4" x14ac:dyDescent="0.3">
      <c r="B381" t="s">
        <v>9</v>
      </c>
      <c r="C381" s="9">
        <v>37990</v>
      </c>
      <c r="D381" t="str">
        <f t="shared" si="8"/>
        <v xml:space="preserve"> Moderate</v>
      </c>
    </row>
    <row r="382" spans="2:4" x14ac:dyDescent="0.3">
      <c r="B382" t="s">
        <v>28</v>
      </c>
      <c r="C382" s="9">
        <v>34490</v>
      </c>
      <c r="D382" t="str">
        <f t="shared" si="8"/>
        <v xml:space="preserve"> Moderate</v>
      </c>
    </row>
    <row r="383" spans="2:4" x14ac:dyDescent="0.3">
      <c r="B383" t="s">
        <v>75</v>
      </c>
      <c r="C383" s="9">
        <v>48990</v>
      </c>
      <c r="D383" t="str">
        <f t="shared" si="8"/>
        <v xml:space="preserve"> Moderate</v>
      </c>
    </row>
    <row r="384" spans="2:4" x14ac:dyDescent="0.3">
      <c r="B384" t="s">
        <v>9</v>
      </c>
      <c r="C384" s="9">
        <v>46990</v>
      </c>
      <c r="D384" t="str">
        <f t="shared" si="8"/>
        <v xml:space="preserve"> Moderate</v>
      </c>
    </row>
    <row r="385" spans="2:4" x14ac:dyDescent="0.3">
      <c r="B385" t="s">
        <v>9</v>
      </c>
      <c r="C385" s="9">
        <v>53990</v>
      </c>
      <c r="D385" t="str">
        <f t="shared" si="8"/>
        <v>High cost</v>
      </c>
    </row>
    <row r="386" spans="2:4" x14ac:dyDescent="0.3">
      <c r="B386" t="s">
        <v>41</v>
      </c>
      <c r="C386" s="9">
        <v>35855</v>
      </c>
      <c r="D386" t="str">
        <f t="shared" si="8"/>
        <v xml:space="preserve"> Moderate</v>
      </c>
    </row>
    <row r="387" spans="2:4" x14ac:dyDescent="0.3">
      <c r="B387" t="s">
        <v>9</v>
      </c>
      <c r="C387" s="9">
        <v>53200</v>
      </c>
      <c r="D387" t="str">
        <f t="shared" si="8"/>
        <v>High cost</v>
      </c>
    </row>
    <row r="388" spans="2:4" x14ac:dyDescent="0.3">
      <c r="B388" t="s">
        <v>41</v>
      </c>
      <c r="C388" s="9">
        <v>50990</v>
      </c>
      <c r="D388" t="str">
        <f t="shared" si="8"/>
        <v>High cost</v>
      </c>
    </row>
    <row r="389" spans="2:4" x14ac:dyDescent="0.3">
      <c r="B389" t="s">
        <v>9</v>
      </c>
      <c r="C389" s="9">
        <v>37490</v>
      </c>
      <c r="D389" t="str">
        <f t="shared" si="8"/>
        <v xml:space="preserve"> Moderate</v>
      </c>
    </row>
    <row r="390" spans="2:4" x14ac:dyDescent="0.3">
      <c r="B390" t="s">
        <v>9</v>
      </c>
      <c r="C390" s="9">
        <v>66999</v>
      </c>
      <c r="D390" t="str">
        <f t="shared" si="8"/>
        <v>High cost</v>
      </c>
    </row>
    <row r="391" spans="2:4" x14ac:dyDescent="0.3">
      <c r="B391" t="s">
        <v>9</v>
      </c>
      <c r="C391" s="9">
        <v>49990</v>
      </c>
      <c r="D391" t="str">
        <f t="shared" si="8"/>
        <v xml:space="preserve"> Moderate</v>
      </c>
    </row>
    <row r="392" spans="2:4" x14ac:dyDescent="0.3">
      <c r="B392" t="s">
        <v>52</v>
      </c>
      <c r="C392" s="9">
        <v>54990</v>
      </c>
      <c r="D392" t="str">
        <f t="shared" si="8"/>
        <v>High cost</v>
      </c>
    </row>
    <row r="393" spans="2:4" x14ac:dyDescent="0.3">
      <c r="B393" t="s">
        <v>9</v>
      </c>
      <c r="C393" s="9">
        <v>57990</v>
      </c>
      <c r="D393" t="str">
        <f t="shared" si="8"/>
        <v>High cost</v>
      </c>
    </row>
    <row r="394" spans="2:4" x14ac:dyDescent="0.3">
      <c r="B394" t="s">
        <v>28</v>
      </c>
      <c r="C394" s="9">
        <v>77990</v>
      </c>
      <c r="D394" t="str">
        <f t="shared" si="8"/>
        <v>More Expensive</v>
      </c>
    </row>
    <row r="395" spans="2:4" x14ac:dyDescent="0.3">
      <c r="B395" t="s">
        <v>9</v>
      </c>
      <c r="C395" s="9">
        <v>54990</v>
      </c>
      <c r="D395" t="str">
        <f t="shared" si="8"/>
        <v>High cost</v>
      </c>
    </row>
    <row r="396" spans="2:4" x14ac:dyDescent="0.3">
      <c r="B396" t="s">
        <v>28</v>
      </c>
      <c r="C396" s="9">
        <v>38990</v>
      </c>
      <c r="D396" t="str">
        <f t="shared" si="8"/>
        <v xml:space="preserve"> Moderate</v>
      </c>
    </row>
    <row r="397" spans="2:4" x14ac:dyDescent="0.3">
      <c r="B397" t="s">
        <v>67</v>
      </c>
      <c r="C397" s="9">
        <v>72990</v>
      </c>
      <c r="D397" t="str">
        <f t="shared" si="8"/>
        <v>More Expensive</v>
      </c>
    </row>
    <row r="398" spans="2:4" x14ac:dyDescent="0.3">
      <c r="B398" t="s">
        <v>9</v>
      </c>
      <c r="C398" s="9">
        <v>110990</v>
      </c>
      <c r="D398" t="str">
        <f t="shared" si="8"/>
        <v>Not Affordable</v>
      </c>
    </row>
    <row r="399" spans="2:4" x14ac:dyDescent="0.3">
      <c r="B399" t="s">
        <v>9</v>
      </c>
      <c r="C399" s="9">
        <v>66990</v>
      </c>
      <c r="D399" t="str">
        <f t="shared" si="8"/>
        <v>High cost</v>
      </c>
    </row>
    <row r="400" spans="2:4" x14ac:dyDescent="0.3">
      <c r="B400" t="s">
        <v>9</v>
      </c>
      <c r="C400" s="9">
        <v>53990</v>
      </c>
      <c r="D400" t="str">
        <f t="shared" si="8"/>
        <v>High cost</v>
      </c>
    </row>
    <row r="401" spans="2:4" x14ac:dyDescent="0.3">
      <c r="B401" t="s">
        <v>24</v>
      </c>
      <c r="C401" s="9">
        <v>34990</v>
      </c>
      <c r="D401" t="str">
        <f t="shared" si="8"/>
        <v xml:space="preserve"> Moderate</v>
      </c>
    </row>
    <row r="402" spans="2:4" x14ac:dyDescent="0.3">
      <c r="B402" t="s">
        <v>41</v>
      </c>
      <c r="C402" s="9">
        <v>93003</v>
      </c>
      <c r="D402" t="str">
        <f t="shared" si="8"/>
        <v>More Expensive</v>
      </c>
    </row>
    <row r="403" spans="2:4" x14ac:dyDescent="0.3">
      <c r="B403" t="s">
        <v>91</v>
      </c>
      <c r="C403" s="9">
        <v>32990</v>
      </c>
      <c r="D403" t="str">
        <f t="shared" si="8"/>
        <v xml:space="preserve"> Moderate</v>
      </c>
    </row>
    <row r="404" spans="2:4" x14ac:dyDescent="0.3">
      <c r="B404" t="s">
        <v>9</v>
      </c>
      <c r="C404" s="9">
        <v>38990</v>
      </c>
      <c r="D404" t="str">
        <f t="shared" ref="D404:D467" si="9">IF(C404&lt;30000,"Low cost",IF(C404&lt;50000," Moderate",IF(C404&lt;70000,"High cost",IF(C404&lt;100000,"More Expensive", "Not Affordable"))))</f>
        <v xml:space="preserve"> Moderate</v>
      </c>
    </row>
    <row r="405" spans="2:4" x14ac:dyDescent="0.3">
      <c r="B405" t="s">
        <v>9</v>
      </c>
      <c r="C405" s="9">
        <v>65499</v>
      </c>
      <c r="D405" t="str">
        <f t="shared" si="9"/>
        <v>High cost</v>
      </c>
    </row>
    <row r="406" spans="2:4" x14ac:dyDescent="0.3">
      <c r="B406" t="s">
        <v>41</v>
      </c>
      <c r="C406" s="9">
        <v>67890</v>
      </c>
      <c r="D406" t="str">
        <f t="shared" si="9"/>
        <v>High cost</v>
      </c>
    </row>
    <row r="407" spans="2:4" x14ac:dyDescent="0.3">
      <c r="B407" t="s">
        <v>41</v>
      </c>
      <c r="C407" s="9">
        <v>37886</v>
      </c>
      <c r="D407" t="str">
        <f t="shared" si="9"/>
        <v xml:space="preserve"> Moderate</v>
      </c>
    </row>
    <row r="408" spans="2:4" x14ac:dyDescent="0.3">
      <c r="B408" t="s">
        <v>41</v>
      </c>
      <c r="C408" s="9">
        <v>54490</v>
      </c>
      <c r="D408" t="str">
        <f t="shared" si="9"/>
        <v>High cost</v>
      </c>
    </row>
    <row r="409" spans="2:4" x14ac:dyDescent="0.3">
      <c r="B409" t="s">
        <v>9</v>
      </c>
      <c r="C409" s="9">
        <v>37990</v>
      </c>
      <c r="D409" t="str">
        <f t="shared" si="9"/>
        <v xml:space="preserve"> Moderate</v>
      </c>
    </row>
    <row r="410" spans="2:4" x14ac:dyDescent="0.3">
      <c r="B410" t="s">
        <v>9</v>
      </c>
      <c r="C410" s="9">
        <v>46990</v>
      </c>
      <c r="D410" t="str">
        <f t="shared" si="9"/>
        <v xml:space="preserve"> Moderate</v>
      </c>
    </row>
    <row r="411" spans="2:4" x14ac:dyDescent="0.3">
      <c r="B411" t="s">
        <v>28</v>
      </c>
      <c r="C411" s="9">
        <v>33990</v>
      </c>
      <c r="D411" t="str">
        <f t="shared" si="9"/>
        <v xml:space="preserve"> Moderate</v>
      </c>
    </row>
    <row r="412" spans="2:4" x14ac:dyDescent="0.3">
      <c r="B412" t="s">
        <v>52</v>
      </c>
      <c r="C412" s="9">
        <v>48990</v>
      </c>
      <c r="D412" t="str">
        <f t="shared" si="9"/>
        <v xml:space="preserve"> Moderate</v>
      </c>
    </row>
    <row r="413" spans="2:4" x14ac:dyDescent="0.3">
      <c r="B413" t="s">
        <v>9</v>
      </c>
      <c r="C413" s="9">
        <v>53990</v>
      </c>
      <c r="D413" t="str">
        <f t="shared" si="9"/>
        <v>High cost</v>
      </c>
    </row>
    <row r="414" spans="2:4" x14ac:dyDescent="0.3">
      <c r="B414" t="s">
        <v>9</v>
      </c>
      <c r="C414" s="9">
        <v>49990</v>
      </c>
      <c r="D414" t="str">
        <f t="shared" si="9"/>
        <v xml:space="preserve"> Moderate</v>
      </c>
    </row>
    <row r="415" spans="2:4" x14ac:dyDescent="0.3">
      <c r="B415" t="s">
        <v>9</v>
      </c>
      <c r="C415" s="9">
        <v>89990</v>
      </c>
      <c r="D415" t="str">
        <f t="shared" si="9"/>
        <v>More Expensive</v>
      </c>
    </row>
    <row r="416" spans="2:4" x14ac:dyDescent="0.3">
      <c r="B416" t="s">
        <v>41</v>
      </c>
      <c r="C416" s="9">
        <v>38499</v>
      </c>
      <c r="D416" t="str">
        <f t="shared" si="9"/>
        <v xml:space="preserve"> Moderate</v>
      </c>
    </row>
    <row r="417" spans="2:4" x14ac:dyDescent="0.3">
      <c r="B417" t="s">
        <v>28</v>
      </c>
      <c r="C417" s="9">
        <v>59990</v>
      </c>
      <c r="D417" t="str">
        <f t="shared" si="9"/>
        <v>High cost</v>
      </c>
    </row>
    <row r="418" spans="2:4" x14ac:dyDescent="0.3">
      <c r="B418" t="s">
        <v>52</v>
      </c>
      <c r="C418" s="9">
        <v>62990</v>
      </c>
      <c r="D418" t="str">
        <f t="shared" si="9"/>
        <v>High cost</v>
      </c>
    </row>
    <row r="419" spans="2:4" x14ac:dyDescent="0.3">
      <c r="B419" t="s">
        <v>9</v>
      </c>
      <c r="C419" s="9">
        <v>66999</v>
      </c>
      <c r="D419" t="str">
        <f t="shared" si="9"/>
        <v>High cost</v>
      </c>
    </row>
    <row r="420" spans="2:4" x14ac:dyDescent="0.3">
      <c r="B420" t="s">
        <v>9</v>
      </c>
      <c r="C420" s="9">
        <v>54990</v>
      </c>
      <c r="D420" t="str">
        <f t="shared" si="9"/>
        <v>High cost</v>
      </c>
    </row>
    <row r="421" spans="2:4" x14ac:dyDescent="0.3">
      <c r="B421" t="s">
        <v>9</v>
      </c>
      <c r="C421" s="9">
        <v>49749</v>
      </c>
      <c r="D421" t="str">
        <f t="shared" si="9"/>
        <v xml:space="preserve"> Moderate</v>
      </c>
    </row>
    <row r="422" spans="2:4" x14ac:dyDescent="0.3">
      <c r="B422" t="s">
        <v>28</v>
      </c>
      <c r="C422" s="9">
        <v>16990</v>
      </c>
      <c r="D422" t="str">
        <f t="shared" si="9"/>
        <v>Low cost</v>
      </c>
    </row>
    <row r="423" spans="2:4" x14ac:dyDescent="0.3">
      <c r="B423" t="s">
        <v>28</v>
      </c>
      <c r="C423" s="9">
        <v>77990</v>
      </c>
      <c r="D423" t="str">
        <f t="shared" si="9"/>
        <v>More Expensive</v>
      </c>
    </row>
    <row r="424" spans="2:4" x14ac:dyDescent="0.3">
      <c r="B424" t="s">
        <v>9</v>
      </c>
      <c r="C424" s="9">
        <v>66990</v>
      </c>
      <c r="D424" t="str">
        <f t="shared" si="9"/>
        <v>High cost</v>
      </c>
    </row>
    <row r="425" spans="2:4" x14ac:dyDescent="0.3">
      <c r="B425" t="s">
        <v>28</v>
      </c>
      <c r="C425" s="9">
        <v>59990</v>
      </c>
      <c r="D425" t="str">
        <f t="shared" si="9"/>
        <v>High cost</v>
      </c>
    </row>
    <row r="426" spans="2:4" x14ac:dyDescent="0.3">
      <c r="B426" t="s">
        <v>24</v>
      </c>
      <c r="C426" s="9">
        <v>83990</v>
      </c>
      <c r="D426" t="str">
        <f t="shared" si="9"/>
        <v>More Expensive</v>
      </c>
    </row>
    <row r="427" spans="2:4" x14ac:dyDescent="0.3">
      <c r="B427" t="s">
        <v>24</v>
      </c>
      <c r="C427" s="9">
        <v>52890</v>
      </c>
      <c r="D427" t="str">
        <f t="shared" si="9"/>
        <v>High cost</v>
      </c>
    </row>
    <row r="428" spans="2:4" x14ac:dyDescent="0.3">
      <c r="B428" t="s">
        <v>41</v>
      </c>
      <c r="C428" s="9">
        <v>45990</v>
      </c>
      <c r="D428" t="str">
        <f t="shared" si="9"/>
        <v xml:space="preserve"> Moderate</v>
      </c>
    </row>
    <row r="429" spans="2:4" x14ac:dyDescent="0.3">
      <c r="B429" t="s">
        <v>9</v>
      </c>
      <c r="C429" s="9">
        <v>53990</v>
      </c>
      <c r="D429" t="str">
        <f t="shared" si="9"/>
        <v>High cost</v>
      </c>
    </row>
    <row r="430" spans="2:4" x14ac:dyDescent="0.3">
      <c r="B430" t="s">
        <v>9</v>
      </c>
      <c r="C430" s="9">
        <v>37990</v>
      </c>
      <c r="D430" t="str">
        <f t="shared" si="9"/>
        <v xml:space="preserve"> Moderate</v>
      </c>
    </row>
    <row r="431" spans="2:4" x14ac:dyDescent="0.3">
      <c r="B431" t="s">
        <v>67</v>
      </c>
      <c r="C431" s="9">
        <v>147743</v>
      </c>
      <c r="D431" t="str">
        <f t="shared" si="9"/>
        <v>Not Affordable</v>
      </c>
    </row>
    <row r="432" spans="2:4" x14ac:dyDescent="0.3">
      <c r="B432" t="s">
        <v>52</v>
      </c>
      <c r="C432" s="9">
        <v>23990</v>
      </c>
      <c r="D432" t="str">
        <f t="shared" si="9"/>
        <v>Low cost</v>
      </c>
    </row>
    <row r="433" spans="2:4" x14ac:dyDescent="0.3">
      <c r="B433" t="s">
        <v>9</v>
      </c>
      <c r="C433" s="9">
        <v>46990</v>
      </c>
      <c r="D433" t="str">
        <f t="shared" si="9"/>
        <v xml:space="preserve"> Moderate</v>
      </c>
    </row>
    <row r="434" spans="2:4" x14ac:dyDescent="0.3">
      <c r="B434" t="s">
        <v>9</v>
      </c>
      <c r="C434" s="9">
        <v>38990</v>
      </c>
      <c r="D434" t="str">
        <f t="shared" si="9"/>
        <v xml:space="preserve"> Moderate</v>
      </c>
    </row>
    <row r="435" spans="2:4" x14ac:dyDescent="0.3">
      <c r="B435" t="s">
        <v>28</v>
      </c>
      <c r="C435" s="9">
        <v>119990</v>
      </c>
      <c r="D435" t="str">
        <f t="shared" si="9"/>
        <v>Not Affordable</v>
      </c>
    </row>
    <row r="436" spans="2:4" x14ac:dyDescent="0.3">
      <c r="B436" t="s">
        <v>75</v>
      </c>
      <c r="C436" s="9">
        <v>20990</v>
      </c>
      <c r="D436" t="str">
        <f t="shared" si="9"/>
        <v>Low cost</v>
      </c>
    </row>
    <row r="437" spans="2:4" x14ac:dyDescent="0.3">
      <c r="B437" t="s">
        <v>28</v>
      </c>
      <c r="C437" s="9">
        <v>49990</v>
      </c>
      <c r="D437" t="str">
        <f t="shared" si="9"/>
        <v xml:space="preserve"> Moderate</v>
      </c>
    </row>
    <row r="438" spans="2:4" x14ac:dyDescent="0.3">
      <c r="B438" t="s">
        <v>9</v>
      </c>
      <c r="C438" s="9">
        <v>64600</v>
      </c>
      <c r="D438" t="str">
        <f t="shared" si="9"/>
        <v>High cost</v>
      </c>
    </row>
    <row r="439" spans="2:4" x14ac:dyDescent="0.3">
      <c r="B439" t="s">
        <v>9</v>
      </c>
      <c r="C439" s="9">
        <v>49990</v>
      </c>
      <c r="D439" t="str">
        <f t="shared" si="9"/>
        <v xml:space="preserve"> Moderate</v>
      </c>
    </row>
    <row r="440" spans="2:4" x14ac:dyDescent="0.3">
      <c r="B440" t="s">
        <v>9</v>
      </c>
      <c r="C440" s="9">
        <v>66999</v>
      </c>
      <c r="D440" t="str">
        <f t="shared" si="9"/>
        <v>High cost</v>
      </c>
    </row>
    <row r="441" spans="2:4" x14ac:dyDescent="0.3">
      <c r="B441" t="s">
        <v>294</v>
      </c>
      <c r="C441" s="9">
        <v>72990</v>
      </c>
      <c r="D441" t="str">
        <f t="shared" si="9"/>
        <v>More Expensive</v>
      </c>
    </row>
    <row r="442" spans="2:4" x14ac:dyDescent="0.3">
      <c r="B442" t="s">
        <v>24</v>
      </c>
      <c r="C442" s="9">
        <v>34490</v>
      </c>
      <c r="D442" t="str">
        <f t="shared" si="9"/>
        <v xml:space="preserve"> Moderate</v>
      </c>
    </row>
    <row r="443" spans="2:4" x14ac:dyDescent="0.3">
      <c r="B443" t="s">
        <v>9</v>
      </c>
      <c r="C443" s="9">
        <v>54990</v>
      </c>
      <c r="D443" t="str">
        <f t="shared" si="9"/>
        <v>High cost</v>
      </c>
    </row>
    <row r="444" spans="2:4" x14ac:dyDescent="0.3">
      <c r="B444" t="s">
        <v>28</v>
      </c>
      <c r="C444" s="9">
        <v>77990</v>
      </c>
      <c r="D444" t="str">
        <f t="shared" si="9"/>
        <v>More Expensive</v>
      </c>
    </row>
    <row r="445" spans="2:4" x14ac:dyDescent="0.3">
      <c r="B445" t="s">
        <v>28</v>
      </c>
      <c r="C445" s="9">
        <v>37990</v>
      </c>
      <c r="D445" t="str">
        <f t="shared" si="9"/>
        <v xml:space="preserve"> Moderate</v>
      </c>
    </row>
    <row r="446" spans="2:4" x14ac:dyDescent="0.3">
      <c r="B446" t="s">
        <v>28</v>
      </c>
      <c r="C446" s="9">
        <v>199990</v>
      </c>
      <c r="D446" t="str">
        <f t="shared" si="9"/>
        <v>Not Affordable</v>
      </c>
    </row>
    <row r="447" spans="2:4" x14ac:dyDescent="0.3">
      <c r="B447" t="s">
        <v>67</v>
      </c>
      <c r="C447" s="9">
        <v>48990</v>
      </c>
      <c r="D447" t="str">
        <f t="shared" si="9"/>
        <v xml:space="preserve"> Moderate</v>
      </c>
    </row>
    <row r="448" spans="2:4" x14ac:dyDescent="0.3">
      <c r="B448" t="s">
        <v>24</v>
      </c>
      <c r="C448" s="9">
        <v>109990</v>
      </c>
      <c r="D448" t="str">
        <f t="shared" si="9"/>
        <v>Not Affordable</v>
      </c>
    </row>
    <row r="449" spans="2:4" x14ac:dyDescent="0.3">
      <c r="B449" t="s">
        <v>9</v>
      </c>
      <c r="C449" s="9">
        <v>66990</v>
      </c>
      <c r="D449" t="str">
        <f t="shared" si="9"/>
        <v>High cost</v>
      </c>
    </row>
    <row r="450" spans="2:4" x14ac:dyDescent="0.3">
      <c r="B450" t="s">
        <v>9</v>
      </c>
      <c r="C450" s="9">
        <v>53990</v>
      </c>
      <c r="D450" t="str">
        <f t="shared" si="9"/>
        <v>High cost</v>
      </c>
    </row>
    <row r="451" spans="2:4" x14ac:dyDescent="0.3">
      <c r="B451" t="s">
        <v>24</v>
      </c>
      <c r="C451" s="9">
        <v>66388</v>
      </c>
      <c r="D451" t="str">
        <f t="shared" si="9"/>
        <v>High cost</v>
      </c>
    </row>
    <row r="452" spans="2:4" x14ac:dyDescent="0.3">
      <c r="B452" t="s">
        <v>52</v>
      </c>
      <c r="C452" s="9">
        <v>58500</v>
      </c>
      <c r="D452" t="str">
        <f t="shared" si="9"/>
        <v>High cost</v>
      </c>
    </row>
    <row r="453" spans="2:4" x14ac:dyDescent="0.3">
      <c r="B453" t="s">
        <v>9</v>
      </c>
      <c r="C453" s="9">
        <v>38990</v>
      </c>
      <c r="D453" t="str">
        <f t="shared" si="9"/>
        <v xml:space="preserve"> Moderate</v>
      </c>
    </row>
    <row r="454" spans="2:4" x14ac:dyDescent="0.3">
      <c r="B454" t="s">
        <v>9</v>
      </c>
      <c r="C454" s="9">
        <v>37990</v>
      </c>
      <c r="D454" t="str">
        <f t="shared" si="9"/>
        <v xml:space="preserve"> Moderate</v>
      </c>
    </row>
    <row r="455" spans="2:4" x14ac:dyDescent="0.3">
      <c r="B455" t="s">
        <v>303</v>
      </c>
      <c r="C455" s="9">
        <v>56999</v>
      </c>
      <c r="D455" t="str">
        <f t="shared" si="9"/>
        <v>High cost</v>
      </c>
    </row>
    <row r="456" spans="2:4" x14ac:dyDescent="0.3">
      <c r="B456" t="s">
        <v>9</v>
      </c>
      <c r="C456" s="9">
        <v>78890</v>
      </c>
      <c r="D456" t="str">
        <f t="shared" si="9"/>
        <v>More Expensive</v>
      </c>
    </row>
    <row r="457" spans="2:4" x14ac:dyDescent="0.3">
      <c r="B457" t="s">
        <v>24</v>
      </c>
      <c r="C457" s="9">
        <v>58890</v>
      </c>
      <c r="D457" t="str">
        <f t="shared" si="9"/>
        <v>High cost</v>
      </c>
    </row>
    <row r="458" spans="2:4" x14ac:dyDescent="0.3">
      <c r="B458" t="s">
        <v>9</v>
      </c>
      <c r="C458" s="9">
        <v>46150</v>
      </c>
      <c r="D458" t="str">
        <f t="shared" si="9"/>
        <v xml:space="preserve"> Moderate</v>
      </c>
    </row>
    <row r="459" spans="2:4" x14ac:dyDescent="0.3">
      <c r="B459" t="s">
        <v>9</v>
      </c>
      <c r="C459" s="9">
        <v>46990</v>
      </c>
      <c r="D459" t="str">
        <f t="shared" si="9"/>
        <v xml:space="preserve"> Moderate</v>
      </c>
    </row>
    <row r="460" spans="2:4" x14ac:dyDescent="0.3">
      <c r="B460" t="s">
        <v>9</v>
      </c>
      <c r="C460" s="9">
        <v>53990</v>
      </c>
      <c r="D460" t="str">
        <f t="shared" si="9"/>
        <v>High cost</v>
      </c>
    </row>
    <row r="461" spans="2:4" x14ac:dyDescent="0.3">
      <c r="B461" t="s">
        <v>28</v>
      </c>
      <c r="C461" s="9">
        <v>64990</v>
      </c>
      <c r="D461" t="str">
        <f t="shared" si="9"/>
        <v>High cost</v>
      </c>
    </row>
    <row r="462" spans="2:4" x14ac:dyDescent="0.3">
      <c r="B462" t="s">
        <v>28</v>
      </c>
      <c r="C462" s="9">
        <v>49990</v>
      </c>
      <c r="D462" t="str">
        <f t="shared" si="9"/>
        <v xml:space="preserve"> Moderate</v>
      </c>
    </row>
    <row r="463" spans="2:4" x14ac:dyDescent="0.3">
      <c r="B463" t="s">
        <v>9</v>
      </c>
      <c r="C463" s="9">
        <v>66999</v>
      </c>
      <c r="D463" t="str">
        <f t="shared" si="9"/>
        <v>High cost</v>
      </c>
    </row>
    <row r="464" spans="2:4" x14ac:dyDescent="0.3">
      <c r="B464" t="s">
        <v>9</v>
      </c>
      <c r="C464" s="9">
        <v>49990</v>
      </c>
      <c r="D464" t="str">
        <f t="shared" si="9"/>
        <v xml:space="preserve"> Moderate</v>
      </c>
    </row>
    <row r="465" spans="2:4" x14ac:dyDescent="0.3">
      <c r="B465" t="s">
        <v>28</v>
      </c>
      <c r="C465" s="9">
        <v>179990</v>
      </c>
      <c r="D465" t="str">
        <f t="shared" si="9"/>
        <v>Not Affordable</v>
      </c>
    </row>
    <row r="466" spans="2:4" x14ac:dyDescent="0.3">
      <c r="B466" t="s">
        <v>67</v>
      </c>
      <c r="C466" s="9">
        <v>64990</v>
      </c>
      <c r="D466" t="str">
        <f t="shared" si="9"/>
        <v>High cost</v>
      </c>
    </row>
    <row r="467" spans="2:4" x14ac:dyDescent="0.3">
      <c r="B467" t="s">
        <v>28</v>
      </c>
      <c r="C467" s="9">
        <v>144990</v>
      </c>
      <c r="D467" t="str">
        <f t="shared" si="9"/>
        <v>Not Affordable</v>
      </c>
    </row>
    <row r="468" spans="2:4" x14ac:dyDescent="0.3">
      <c r="B468" t="s">
        <v>52</v>
      </c>
      <c r="C468" s="9">
        <v>54990</v>
      </c>
      <c r="D468" t="str">
        <f t="shared" ref="D468:D531" si="10">IF(C468&lt;30000,"Low cost",IF(C468&lt;50000," Moderate",IF(C468&lt;70000,"High cost",IF(C468&lt;100000,"More Expensive", "Not Affordable"))))</f>
        <v>High cost</v>
      </c>
    </row>
    <row r="469" spans="2:4" x14ac:dyDescent="0.3">
      <c r="B469" t="s">
        <v>28</v>
      </c>
      <c r="C469" s="9">
        <v>77990</v>
      </c>
      <c r="D469" t="str">
        <f t="shared" si="10"/>
        <v>More Expensive</v>
      </c>
    </row>
    <row r="470" spans="2:4" x14ac:dyDescent="0.3">
      <c r="B470" t="s">
        <v>9</v>
      </c>
      <c r="C470" s="9">
        <v>54990</v>
      </c>
      <c r="D470" t="str">
        <f t="shared" si="10"/>
        <v>High cost</v>
      </c>
    </row>
    <row r="471" spans="2:4" x14ac:dyDescent="0.3">
      <c r="B471" t="s">
        <v>58</v>
      </c>
      <c r="C471" s="9">
        <v>124990</v>
      </c>
      <c r="D471" t="str">
        <f t="shared" si="10"/>
        <v>Not Affordable</v>
      </c>
    </row>
    <row r="472" spans="2:4" x14ac:dyDescent="0.3">
      <c r="B472" t="s">
        <v>294</v>
      </c>
      <c r="C472" s="9">
        <v>72990</v>
      </c>
      <c r="D472" t="str">
        <f t="shared" si="10"/>
        <v>More Expensive</v>
      </c>
    </row>
    <row r="473" spans="2:4" x14ac:dyDescent="0.3">
      <c r="B473" t="s">
        <v>9</v>
      </c>
      <c r="C473" s="9">
        <v>66990</v>
      </c>
      <c r="D473" t="str">
        <f t="shared" si="10"/>
        <v>High cost</v>
      </c>
    </row>
    <row r="474" spans="2:4" x14ac:dyDescent="0.3">
      <c r="B474" t="s">
        <v>9</v>
      </c>
      <c r="C474" s="9">
        <v>53990</v>
      </c>
      <c r="D474" t="str">
        <f t="shared" si="10"/>
        <v>High cost</v>
      </c>
    </row>
    <row r="475" spans="2:4" x14ac:dyDescent="0.3">
      <c r="B475" t="s">
        <v>144</v>
      </c>
      <c r="C475" s="9">
        <v>25990</v>
      </c>
      <c r="D475" t="str">
        <f t="shared" si="10"/>
        <v>Low cost</v>
      </c>
    </row>
    <row r="476" spans="2:4" x14ac:dyDescent="0.3">
      <c r="B476" t="s">
        <v>9</v>
      </c>
      <c r="C476" s="9">
        <v>74900</v>
      </c>
      <c r="D476" t="str">
        <f t="shared" si="10"/>
        <v>More Expensive</v>
      </c>
    </row>
    <row r="477" spans="2:4" x14ac:dyDescent="0.3">
      <c r="B477" t="s">
        <v>75</v>
      </c>
      <c r="C477" s="9">
        <v>20990</v>
      </c>
      <c r="D477" t="str">
        <f t="shared" si="10"/>
        <v>Low cost</v>
      </c>
    </row>
    <row r="478" spans="2:4" x14ac:dyDescent="0.3">
      <c r="B478" t="s">
        <v>28</v>
      </c>
      <c r="C478" s="9">
        <v>53890</v>
      </c>
      <c r="D478" t="str">
        <f t="shared" si="10"/>
        <v>High cost</v>
      </c>
    </row>
    <row r="479" spans="2:4" x14ac:dyDescent="0.3">
      <c r="B479" t="s">
        <v>9</v>
      </c>
      <c r="C479" s="9">
        <v>37990</v>
      </c>
      <c r="D479" t="str">
        <f t="shared" si="10"/>
        <v xml:space="preserve"> Moderate</v>
      </c>
    </row>
    <row r="480" spans="2:4" x14ac:dyDescent="0.3">
      <c r="B480" t="s">
        <v>9</v>
      </c>
      <c r="C480" s="9">
        <v>85999</v>
      </c>
      <c r="D480" t="str">
        <f t="shared" si="10"/>
        <v>More Expensive</v>
      </c>
    </row>
    <row r="481" spans="2:4" x14ac:dyDescent="0.3">
      <c r="B481" t="s">
        <v>9</v>
      </c>
      <c r="C481" s="9">
        <v>46990</v>
      </c>
      <c r="D481" t="str">
        <f t="shared" si="10"/>
        <v xml:space="preserve"> Moderate</v>
      </c>
    </row>
    <row r="482" spans="2:4" x14ac:dyDescent="0.3">
      <c r="B482" t="s">
        <v>9</v>
      </c>
      <c r="C482" s="9">
        <v>53990</v>
      </c>
      <c r="D482" t="str">
        <f t="shared" si="10"/>
        <v>High cost</v>
      </c>
    </row>
    <row r="483" spans="2:4" x14ac:dyDescent="0.3">
      <c r="B483" t="s">
        <v>24</v>
      </c>
      <c r="C483" s="9">
        <v>47990</v>
      </c>
      <c r="D483" t="str">
        <f t="shared" si="10"/>
        <v xml:space="preserve"> Moderate</v>
      </c>
    </row>
    <row r="484" spans="2:4" x14ac:dyDescent="0.3">
      <c r="B484" t="s">
        <v>294</v>
      </c>
      <c r="C484" s="9">
        <v>57990</v>
      </c>
      <c r="D484" t="str">
        <f t="shared" si="10"/>
        <v>High cost</v>
      </c>
    </row>
    <row r="485" spans="2:4" x14ac:dyDescent="0.3">
      <c r="B485" t="s">
        <v>9</v>
      </c>
      <c r="C485" s="9">
        <v>37990</v>
      </c>
      <c r="D485" t="str">
        <f t="shared" si="10"/>
        <v xml:space="preserve"> Moderate</v>
      </c>
    </row>
    <row r="486" spans="2:4" x14ac:dyDescent="0.3">
      <c r="B486" t="s">
        <v>9</v>
      </c>
      <c r="C486" s="9">
        <v>78468</v>
      </c>
      <c r="D486" t="str">
        <f t="shared" si="10"/>
        <v>More Expensive</v>
      </c>
    </row>
    <row r="487" spans="2:4" x14ac:dyDescent="0.3">
      <c r="B487" t="s">
        <v>75</v>
      </c>
      <c r="C487" s="9">
        <v>37999</v>
      </c>
      <c r="D487" t="str">
        <f t="shared" si="10"/>
        <v xml:space="preserve"> Moderate</v>
      </c>
    </row>
    <row r="488" spans="2:4" x14ac:dyDescent="0.3">
      <c r="B488" t="s">
        <v>9</v>
      </c>
      <c r="C488" s="9">
        <v>99999</v>
      </c>
      <c r="D488" t="str">
        <f t="shared" si="10"/>
        <v>More Expensive</v>
      </c>
    </row>
    <row r="489" spans="2:4" x14ac:dyDescent="0.3">
      <c r="B489" t="s">
        <v>9</v>
      </c>
      <c r="C489" s="9">
        <v>138490</v>
      </c>
      <c r="D489" t="str">
        <f t="shared" si="10"/>
        <v>Not Affordable</v>
      </c>
    </row>
    <row r="490" spans="2:4" x14ac:dyDescent="0.3">
      <c r="B490" t="s">
        <v>9</v>
      </c>
      <c r="C490" s="9">
        <v>46990</v>
      </c>
      <c r="D490" t="str">
        <f t="shared" si="10"/>
        <v xml:space="preserve"> Moderate</v>
      </c>
    </row>
    <row r="491" spans="2:4" x14ac:dyDescent="0.3">
      <c r="B491" t="s">
        <v>9</v>
      </c>
      <c r="C491" s="9">
        <v>53990</v>
      </c>
      <c r="D491" t="str">
        <f t="shared" si="10"/>
        <v>High cost</v>
      </c>
    </row>
    <row r="492" spans="2:4" x14ac:dyDescent="0.3">
      <c r="B492" t="s">
        <v>24</v>
      </c>
      <c r="C492" s="9">
        <v>44400</v>
      </c>
      <c r="D492" t="str">
        <f t="shared" si="10"/>
        <v xml:space="preserve"> Moderate</v>
      </c>
    </row>
    <row r="493" spans="2:4" x14ac:dyDescent="0.3">
      <c r="B493" t="s">
        <v>9</v>
      </c>
      <c r="C493" s="9">
        <v>66999</v>
      </c>
      <c r="D493" t="str">
        <f t="shared" si="10"/>
        <v>High cost</v>
      </c>
    </row>
    <row r="494" spans="2:4" x14ac:dyDescent="0.3">
      <c r="B494" t="s">
        <v>9</v>
      </c>
      <c r="C494" s="9">
        <v>49990</v>
      </c>
      <c r="D494" t="str">
        <f t="shared" si="10"/>
        <v xml:space="preserve"> Moderate</v>
      </c>
    </row>
    <row r="495" spans="2:4" x14ac:dyDescent="0.3">
      <c r="B495" t="s">
        <v>28</v>
      </c>
      <c r="C495" s="9">
        <v>67990</v>
      </c>
      <c r="D495" t="str">
        <f t="shared" si="10"/>
        <v>High cost</v>
      </c>
    </row>
    <row r="496" spans="2:4" x14ac:dyDescent="0.3">
      <c r="B496" t="s">
        <v>24</v>
      </c>
      <c r="C496" s="9">
        <v>46980</v>
      </c>
      <c r="D496" t="str">
        <f t="shared" si="10"/>
        <v xml:space="preserve"> Moderate</v>
      </c>
    </row>
    <row r="497" spans="2:4" x14ac:dyDescent="0.3">
      <c r="B497" t="s">
        <v>52</v>
      </c>
      <c r="C497" s="9">
        <v>36990</v>
      </c>
      <c r="D497" t="str">
        <f t="shared" si="10"/>
        <v xml:space="preserve"> Moderate</v>
      </c>
    </row>
    <row r="498" spans="2:4" x14ac:dyDescent="0.3">
      <c r="B498" t="s">
        <v>9</v>
      </c>
      <c r="C498" s="9">
        <v>24399</v>
      </c>
      <c r="D498" t="str">
        <f t="shared" si="10"/>
        <v>Low cost</v>
      </c>
    </row>
    <row r="499" spans="2:4" x14ac:dyDescent="0.3">
      <c r="B499" t="s">
        <v>28</v>
      </c>
      <c r="C499" s="9">
        <v>77990</v>
      </c>
      <c r="D499" t="str">
        <f t="shared" si="10"/>
        <v>More Expensive</v>
      </c>
    </row>
    <row r="500" spans="2:4" x14ac:dyDescent="0.3">
      <c r="B500" t="s">
        <v>9</v>
      </c>
      <c r="C500" s="9">
        <v>54990</v>
      </c>
      <c r="D500" t="str">
        <f t="shared" si="10"/>
        <v>High cost</v>
      </c>
    </row>
    <row r="501" spans="2:4" x14ac:dyDescent="0.3">
      <c r="B501" t="s">
        <v>67</v>
      </c>
      <c r="C501" s="9">
        <v>159990</v>
      </c>
      <c r="D501" t="str">
        <f t="shared" si="10"/>
        <v>Not Affordable</v>
      </c>
    </row>
    <row r="502" spans="2:4" x14ac:dyDescent="0.3">
      <c r="B502" t="s">
        <v>28</v>
      </c>
      <c r="C502" s="9">
        <v>32500</v>
      </c>
      <c r="D502" t="str">
        <f t="shared" si="10"/>
        <v xml:space="preserve"> Moderate</v>
      </c>
    </row>
    <row r="503" spans="2:4" x14ac:dyDescent="0.3">
      <c r="B503" t="s">
        <v>9</v>
      </c>
      <c r="C503" s="9">
        <v>66990</v>
      </c>
      <c r="D503" t="str">
        <f t="shared" si="10"/>
        <v>High cost</v>
      </c>
    </row>
    <row r="504" spans="2:4" x14ac:dyDescent="0.3">
      <c r="B504" t="s">
        <v>9</v>
      </c>
      <c r="C504" s="9">
        <v>53990</v>
      </c>
      <c r="D504" t="str">
        <f t="shared" si="10"/>
        <v>High cost</v>
      </c>
    </row>
    <row r="505" spans="2:4" x14ac:dyDescent="0.3">
      <c r="B505" t="s">
        <v>75</v>
      </c>
      <c r="C505" s="9">
        <v>29990</v>
      </c>
      <c r="D505" t="str">
        <f t="shared" si="10"/>
        <v>Low cost</v>
      </c>
    </row>
    <row r="506" spans="2:4" x14ac:dyDescent="0.3">
      <c r="B506" t="s">
        <v>52</v>
      </c>
      <c r="C506" s="9">
        <v>77790</v>
      </c>
      <c r="D506" t="str">
        <f t="shared" si="10"/>
        <v>More Expensive</v>
      </c>
    </row>
    <row r="507" spans="2:4" x14ac:dyDescent="0.3">
      <c r="B507" t="s">
        <v>9</v>
      </c>
      <c r="C507" s="9">
        <v>61400</v>
      </c>
      <c r="D507" t="str">
        <f t="shared" si="10"/>
        <v>High cost</v>
      </c>
    </row>
    <row r="508" spans="2:4" x14ac:dyDescent="0.3">
      <c r="B508" t="s">
        <v>75</v>
      </c>
      <c r="C508" s="9">
        <v>54990</v>
      </c>
      <c r="D508" t="str">
        <f t="shared" si="10"/>
        <v>High cost</v>
      </c>
    </row>
    <row r="509" spans="2:4" x14ac:dyDescent="0.3">
      <c r="B509" t="s">
        <v>9</v>
      </c>
      <c r="C509" s="9">
        <v>38990</v>
      </c>
      <c r="D509" t="str">
        <f t="shared" si="10"/>
        <v xml:space="preserve"> Moderate</v>
      </c>
    </row>
    <row r="510" spans="2:4" x14ac:dyDescent="0.3">
      <c r="B510" t="s">
        <v>9</v>
      </c>
      <c r="C510" s="9">
        <v>37990</v>
      </c>
      <c r="D510" t="str">
        <f t="shared" si="10"/>
        <v xml:space="preserve"> Moderate</v>
      </c>
    </row>
    <row r="511" spans="2:4" x14ac:dyDescent="0.3">
      <c r="B511" t="s">
        <v>9</v>
      </c>
      <c r="C511" s="9">
        <v>34490</v>
      </c>
      <c r="D511" t="str">
        <f t="shared" si="10"/>
        <v xml:space="preserve"> Moderate</v>
      </c>
    </row>
    <row r="512" spans="2:4" x14ac:dyDescent="0.3">
      <c r="B512" t="s">
        <v>28</v>
      </c>
      <c r="C512" s="9">
        <v>63990</v>
      </c>
      <c r="D512" t="str">
        <f t="shared" si="10"/>
        <v>High cost</v>
      </c>
    </row>
    <row r="513" spans="2:4" x14ac:dyDescent="0.3">
      <c r="B513" t="s">
        <v>9</v>
      </c>
      <c r="C513" s="9">
        <v>46990</v>
      </c>
      <c r="D513" t="str">
        <f t="shared" si="10"/>
        <v xml:space="preserve"> Moderate</v>
      </c>
    </row>
    <row r="514" spans="2:4" x14ac:dyDescent="0.3">
      <c r="B514" t="s">
        <v>9</v>
      </c>
      <c r="C514" s="9">
        <v>53990</v>
      </c>
      <c r="D514" t="str">
        <f t="shared" si="10"/>
        <v>High cost</v>
      </c>
    </row>
    <row r="515" spans="2:4" x14ac:dyDescent="0.3">
      <c r="B515" t="s">
        <v>334</v>
      </c>
      <c r="C515" s="9">
        <v>113990</v>
      </c>
      <c r="D515" t="str">
        <f t="shared" si="10"/>
        <v>Not Affordable</v>
      </c>
    </row>
    <row r="516" spans="2:4" x14ac:dyDescent="0.3">
      <c r="B516" t="s">
        <v>9</v>
      </c>
      <c r="C516" s="9">
        <v>68400</v>
      </c>
      <c r="D516" t="str">
        <f t="shared" si="10"/>
        <v>High cost</v>
      </c>
    </row>
    <row r="517" spans="2:4" x14ac:dyDescent="0.3">
      <c r="B517" t="s">
        <v>9</v>
      </c>
      <c r="C517" s="9">
        <v>60490</v>
      </c>
      <c r="D517" t="str">
        <f t="shared" si="10"/>
        <v>High cost</v>
      </c>
    </row>
    <row r="518" spans="2:4" x14ac:dyDescent="0.3">
      <c r="B518" t="s">
        <v>9</v>
      </c>
      <c r="C518" s="9">
        <v>66999</v>
      </c>
      <c r="D518" t="str">
        <f t="shared" si="10"/>
        <v>High cost</v>
      </c>
    </row>
    <row r="519" spans="2:4" x14ac:dyDescent="0.3">
      <c r="B519" t="s">
        <v>9</v>
      </c>
      <c r="C519" s="9">
        <v>49990</v>
      </c>
      <c r="D519" t="str">
        <f t="shared" si="10"/>
        <v xml:space="preserve"> Moderate</v>
      </c>
    </row>
    <row r="520" spans="2:4" x14ac:dyDescent="0.3">
      <c r="B520" t="s">
        <v>24</v>
      </c>
      <c r="C520" s="9">
        <v>69990</v>
      </c>
      <c r="D520" t="str">
        <f t="shared" si="10"/>
        <v>High cost</v>
      </c>
    </row>
    <row r="521" spans="2:4" x14ac:dyDescent="0.3">
      <c r="B521" t="s">
        <v>41</v>
      </c>
      <c r="C521" s="9">
        <v>93831</v>
      </c>
      <c r="D521" t="str">
        <f t="shared" si="10"/>
        <v>More Expensive</v>
      </c>
    </row>
    <row r="522" spans="2:4" x14ac:dyDescent="0.3">
      <c r="B522" t="s">
        <v>28</v>
      </c>
      <c r="C522" s="9">
        <v>77990</v>
      </c>
      <c r="D522" t="str">
        <f t="shared" si="10"/>
        <v>More Expensive</v>
      </c>
    </row>
    <row r="523" spans="2:4" x14ac:dyDescent="0.3">
      <c r="B523" t="s">
        <v>9</v>
      </c>
      <c r="C523" s="9">
        <v>54990</v>
      </c>
      <c r="D523" t="str">
        <f t="shared" si="10"/>
        <v>High cost</v>
      </c>
    </row>
    <row r="524" spans="2:4" x14ac:dyDescent="0.3">
      <c r="B524" t="s">
        <v>67</v>
      </c>
      <c r="C524" s="9">
        <v>159990</v>
      </c>
      <c r="D524" t="str">
        <f t="shared" si="10"/>
        <v>Not Affordable</v>
      </c>
    </row>
    <row r="525" spans="2:4" x14ac:dyDescent="0.3">
      <c r="B525" t="s">
        <v>41</v>
      </c>
      <c r="C525" s="9">
        <v>32990</v>
      </c>
      <c r="D525" t="str">
        <f t="shared" si="10"/>
        <v xml:space="preserve"> Moderate</v>
      </c>
    </row>
    <row r="526" spans="2:4" x14ac:dyDescent="0.3">
      <c r="B526" t="s">
        <v>9</v>
      </c>
      <c r="C526" s="9">
        <v>38500</v>
      </c>
      <c r="D526" t="str">
        <f t="shared" si="10"/>
        <v xml:space="preserve"> Moderate</v>
      </c>
    </row>
    <row r="527" spans="2:4" x14ac:dyDescent="0.3">
      <c r="B527" t="s">
        <v>75</v>
      </c>
      <c r="C527" s="9">
        <v>29990</v>
      </c>
      <c r="D527" t="str">
        <f t="shared" si="10"/>
        <v>Low cost</v>
      </c>
    </row>
    <row r="528" spans="2:4" x14ac:dyDescent="0.3">
      <c r="B528" t="s">
        <v>9</v>
      </c>
      <c r="C528" s="9">
        <v>66990</v>
      </c>
      <c r="D528" t="str">
        <f t="shared" si="10"/>
        <v>High cost</v>
      </c>
    </row>
    <row r="529" spans="2:4" x14ac:dyDescent="0.3">
      <c r="B529" t="s">
        <v>9</v>
      </c>
      <c r="C529" s="9">
        <v>53990</v>
      </c>
      <c r="D529" t="str">
        <f t="shared" si="10"/>
        <v>High cost</v>
      </c>
    </row>
    <row r="530" spans="2:4" x14ac:dyDescent="0.3">
      <c r="B530" t="s">
        <v>9</v>
      </c>
      <c r="C530" s="9">
        <v>57990</v>
      </c>
      <c r="D530" t="str">
        <f t="shared" si="10"/>
        <v>High cost</v>
      </c>
    </row>
    <row r="531" spans="2:4" x14ac:dyDescent="0.3">
      <c r="B531" t="s">
        <v>41</v>
      </c>
      <c r="C531" s="9">
        <v>70290</v>
      </c>
      <c r="D531" t="str">
        <f t="shared" si="10"/>
        <v>More Expensive</v>
      </c>
    </row>
    <row r="532" spans="2:4" x14ac:dyDescent="0.3">
      <c r="B532" t="s">
        <v>9</v>
      </c>
      <c r="C532" s="9">
        <v>38990</v>
      </c>
      <c r="D532" t="str">
        <f t="shared" ref="D532:D595" si="11">IF(C532&lt;30000,"Low cost",IF(C532&lt;50000," Moderate",IF(C532&lt;70000,"High cost",IF(C532&lt;100000,"More Expensive", "Not Affordable"))))</f>
        <v xml:space="preserve"> Moderate</v>
      </c>
    </row>
    <row r="533" spans="2:4" x14ac:dyDescent="0.3">
      <c r="B533" t="s">
        <v>9</v>
      </c>
      <c r="C533" s="9">
        <v>37990</v>
      </c>
      <c r="D533" t="str">
        <f t="shared" si="11"/>
        <v xml:space="preserve"> Moderate</v>
      </c>
    </row>
    <row r="534" spans="2:4" x14ac:dyDescent="0.3">
      <c r="B534" t="s">
        <v>28</v>
      </c>
      <c r="C534" s="9">
        <v>58990</v>
      </c>
      <c r="D534" t="str">
        <f t="shared" si="11"/>
        <v>High cost</v>
      </c>
    </row>
    <row r="535" spans="2:4" x14ac:dyDescent="0.3">
      <c r="B535" t="s">
        <v>58</v>
      </c>
      <c r="C535" s="9">
        <v>133990</v>
      </c>
      <c r="D535" t="str">
        <f t="shared" si="11"/>
        <v>Not Affordable</v>
      </c>
    </row>
    <row r="536" spans="2:4" x14ac:dyDescent="0.3">
      <c r="B536" t="s">
        <v>28</v>
      </c>
      <c r="C536" s="9">
        <v>60943</v>
      </c>
      <c r="D536" t="str">
        <f t="shared" si="11"/>
        <v>High cost</v>
      </c>
    </row>
    <row r="537" spans="2:4" x14ac:dyDescent="0.3">
      <c r="B537" t="s">
        <v>28</v>
      </c>
      <c r="C537" s="9">
        <v>25751</v>
      </c>
      <c r="D537" t="str">
        <f t="shared" si="11"/>
        <v>Low cost</v>
      </c>
    </row>
    <row r="538" spans="2:4" x14ac:dyDescent="0.3">
      <c r="B538" t="s">
        <v>9</v>
      </c>
      <c r="C538" s="9">
        <v>46990</v>
      </c>
      <c r="D538" t="str">
        <f t="shared" si="11"/>
        <v xml:space="preserve"> Moderate</v>
      </c>
    </row>
    <row r="539" spans="2:4" x14ac:dyDescent="0.3">
      <c r="B539" t="s">
        <v>9</v>
      </c>
      <c r="C539" s="9">
        <v>53990</v>
      </c>
      <c r="D539" t="str">
        <f t="shared" si="11"/>
        <v>High cost</v>
      </c>
    </row>
    <row r="540" spans="2:4" x14ac:dyDescent="0.3">
      <c r="B540" t="s">
        <v>52</v>
      </c>
      <c r="C540" s="9">
        <v>54990</v>
      </c>
      <c r="D540" t="str">
        <f t="shared" si="11"/>
        <v>High cost</v>
      </c>
    </row>
    <row r="541" spans="2:4" x14ac:dyDescent="0.3">
      <c r="B541" t="s">
        <v>9</v>
      </c>
      <c r="C541" s="9">
        <v>45899</v>
      </c>
      <c r="D541" t="str">
        <f t="shared" si="11"/>
        <v xml:space="preserve"> Moderate</v>
      </c>
    </row>
    <row r="542" spans="2:4" x14ac:dyDescent="0.3">
      <c r="B542" t="s">
        <v>9</v>
      </c>
      <c r="C542" s="9">
        <v>46990</v>
      </c>
      <c r="D542" t="str">
        <f t="shared" si="11"/>
        <v xml:space="preserve"> Moderate</v>
      </c>
    </row>
    <row r="543" spans="2:4" x14ac:dyDescent="0.3">
      <c r="B543" t="s">
        <v>52</v>
      </c>
      <c r="C543" s="9">
        <v>47990</v>
      </c>
      <c r="D543" t="str">
        <f t="shared" si="11"/>
        <v xml:space="preserve"> Moderate</v>
      </c>
    </row>
    <row r="544" spans="2:4" x14ac:dyDescent="0.3">
      <c r="B544" t="s">
        <v>52</v>
      </c>
      <c r="C544" s="9">
        <v>69990</v>
      </c>
      <c r="D544" t="str">
        <f t="shared" si="11"/>
        <v>High cost</v>
      </c>
    </row>
    <row r="545" spans="2:4" x14ac:dyDescent="0.3">
      <c r="B545" t="s">
        <v>9</v>
      </c>
      <c r="C545" s="9">
        <v>38990</v>
      </c>
      <c r="D545" t="str">
        <f t="shared" si="11"/>
        <v xml:space="preserve"> Moderate</v>
      </c>
    </row>
    <row r="546" spans="2:4" x14ac:dyDescent="0.3">
      <c r="B546" t="s">
        <v>9</v>
      </c>
      <c r="C546" s="9">
        <v>53990</v>
      </c>
      <c r="D546" t="str">
        <f t="shared" si="11"/>
        <v>High cost</v>
      </c>
    </row>
    <row r="547" spans="2:4" x14ac:dyDescent="0.3">
      <c r="B547" t="s">
        <v>9</v>
      </c>
      <c r="C547" s="9">
        <v>36990</v>
      </c>
      <c r="D547" t="str">
        <f t="shared" si="11"/>
        <v xml:space="preserve"> Moderate</v>
      </c>
    </row>
    <row r="548" spans="2:4" x14ac:dyDescent="0.3">
      <c r="B548" t="s">
        <v>28</v>
      </c>
      <c r="C548" s="9">
        <v>69990</v>
      </c>
      <c r="D548" t="str">
        <f t="shared" si="11"/>
        <v>High cost</v>
      </c>
    </row>
    <row r="549" spans="2:4" x14ac:dyDescent="0.3">
      <c r="B549" t="s">
        <v>24</v>
      </c>
      <c r="C549" s="9">
        <v>20990</v>
      </c>
      <c r="D549" t="str">
        <f t="shared" si="11"/>
        <v>Low cost</v>
      </c>
    </row>
    <row r="550" spans="2:4" x14ac:dyDescent="0.3">
      <c r="B550" t="s">
        <v>9</v>
      </c>
      <c r="C550" s="9">
        <v>41000</v>
      </c>
      <c r="D550" t="str">
        <f t="shared" si="11"/>
        <v xml:space="preserve"> Moderate</v>
      </c>
    </row>
    <row r="551" spans="2:4" x14ac:dyDescent="0.3">
      <c r="B551" t="s">
        <v>9</v>
      </c>
      <c r="C551" s="9">
        <v>49990</v>
      </c>
      <c r="D551" t="str">
        <f t="shared" si="11"/>
        <v xml:space="preserve"> Moderate</v>
      </c>
    </row>
    <row r="552" spans="2:4" x14ac:dyDescent="0.3">
      <c r="B552" t="s">
        <v>28</v>
      </c>
      <c r="C552" s="9">
        <v>55990</v>
      </c>
      <c r="D552" t="str">
        <f t="shared" si="11"/>
        <v>High cost</v>
      </c>
    </row>
    <row r="553" spans="2:4" x14ac:dyDescent="0.3">
      <c r="B553" t="s">
        <v>28</v>
      </c>
      <c r="C553" s="9">
        <v>59990</v>
      </c>
      <c r="D553" t="str">
        <f t="shared" si="11"/>
        <v>High cost</v>
      </c>
    </row>
    <row r="554" spans="2:4" x14ac:dyDescent="0.3">
      <c r="B554" t="s">
        <v>28</v>
      </c>
      <c r="C554" s="9">
        <v>77990</v>
      </c>
      <c r="D554" t="str">
        <f t="shared" si="11"/>
        <v>More Expensive</v>
      </c>
    </row>
    <row r="555" spans="2:4" x14ac:dyDescent="0.3">
      <c r="B555" t="s">
        <v>9</v>
      </c>
      <c r="C555" s="9">
        <v>54990</v>
      </c>
      <c r="D555" t="str">
        <f t="shared" si="11"/>
        <v>High cost</v>
      </c>
    </row>
    <row r="556" spans="2:4" x14ac:dyDescent="0.3">
      <c r="B556" t="s">
        <v>41</v>
      </c>
      <c r="C556" s="9">
        <v>44490</v>
      </c>
      <c r="D556" t="str">
        <f t="shared" si="11"/>
        <v xml:space="preserve"> Moderate</v>
      </c>
    </row>
    <row r="557" spans="2:4" x14ac:dyDescent="0.3">
      <c r="B557" t="s">
        <v>75</v>
      </c>
      <c r="C557" s="9">
        <v>20990</v>
      </c>
      <c r="D557" t="str">
        <f t="shared" si="11"/>
        <v>Low cost</v>
      </c>
    </row>
    <row r="558" spans="2:4" x14ac:dyDescent="0.3">
      <c r="B558" t="s">
        <v>24</v>
      </c>
      <c r="C558" s="9">
        <v>113990</v>
      </c>
      <c r="D558" t="str">
        <f t="shared" si="11"/>
        <v>Not Affordable</v>
      </c>
    </row>
    <row r="559" spans="2:4" x14ac:dyDescent="0.3">
      <c r="B559" t="s">
        <v>28</v>
      </c>
      <c r="C559" s="9">
        <v>71000</v>
      </c>
      <c r="D559" t="str">
        <f t="shared" si="11"/>
        <v>More Expensive</v>
      </c>
    </row>
    <row r="560" spans="2:4" x14ac:dyDescent="0.3">
      <c r="B560" t="s">
        <v>9</v>
      </c>
      <c r="C560" s="9">
        <v>66990</v>
      </c>
      <c r="D560" t="str">
        <f t="shared" si="11"/>
        <v>High cost</v>
      </c>
    </row>
    <row r="561" spans="2:4" x14ac:dyDescent="0.3">
      <c r="B561" t="s">
        <v>9</v>
      </c>
      <c r="C561" s="9">
        <v>53990</v>
      </c>
      <c r="D561" t="str">
        <f t="shared" si="11"/>
        <v>High cost</v>
      </c>
    </row>
    <row r="562" spans="2:4" x14ac:dyDescent="0.3">
      <c r="B562" t="s">
        <v>41</v>
      </c>
      <c r="C562" s="9">
        <v>89649</v>
      </c>
      <c r="D562" t="str">
        <f t="shared" si="11"/>
        <v>More Expensive</v>
      </c>
    </row>
    <row r="563" spans="2:4" x14ac:dyDescent="0.3">
      <c r="B563" t="s">
        <v>52</v>
      </c>
      <c r="C563" s="9">
        <v>47750</v>
      </c>
      <c r="D563" t="str">
        <f t="shared" si="11"/>
        <v xml:space="preserve"> Moderate</v>
      </c>
    </row>
    <row r="564" spans="2:4" x14ac:dyDescent="0.3">
      <c r="B564" t="s">
        <v>9</v>
      </c>
      <c r="C564" s="9">
        <v>38990</v>
      </c>
      <c r="D564" t="str">
        <f t="shared" si="11"/>
        <v xml:space="preserve"> Moderate</v>
      </c>
    </row>
    <row r="565" spans="2:4" x14ac:dyDescent="0.3">
      <c r="B565" t="s">
        <v>9</v>
      </c>
      <c r="C565" s="9">
        <v>37990</v>
      </c>
      <c r="D565" t="str">
        <f t="shared" si="11"/>
        <v xml:space="preserve"> Moderate</v>
      </c>
    </row>
    <row r="566" spans="2:4" x14ac:dyDescent="0.3">
      <c r="B566" t="s">
        <v>28</v>
      </c>
      <c r="C566" s="9">
        <v>65391</v>
      </c>
      <c r="D566" t="str">
        <f t="shared" si="11"/>
        <v>High cost</v>
      </c>
    </row>
    <row r="567" spans="2:4" x14ac:dyDescent="0.3">
      <c r="B567" t="s">
        <v>41</v>
      </c>
      <c r="C567" s="9">
        <v>35990</v>
      </c>
      <c r="D567" t="str">
        <f t="shared" si="11"/>
        <v xml:space="preserve"> Moderate</v>
      </c>
    </row>
    <row r="568" spans="2:4" x14ac:dyDescent="0.3">
      <c r="B568" t="s">
        <v>41</v>
      </c>
      <c r="C568" s="9">
        <v>38198</v>
      </c>
      <c r="D568" t="str">
        <f t="shared" si="11"/>
        <v xml:space="preserve"> Moderate</v>
      </c>
    </row>
    <row r="569" spans="2:4" x14ac:dyDescent="0.3">
      <c r="B569" t="s">
        <v>41</v>
      </c>
      <c r="C569" s="9">
        <v>237890</v>
      </c>
      <c r="D569" t="str">
        <f t="shared" si="11"/>
        <v>Not Affordable</v>
      </c>
    </row>
    <row r="570" spans="2:4" x14ac:dyDescent="0.3">
      <c r="B570" t="s">
        <v>9</v>
      </c>
      <c r="C570" s="9">
        <v>46990</v>
      </c>
      <c r="D570" t="str">
        <f t="shared" si="11"/>
        <v xml:space="preserve"> Moderate</v>
      </c>
    </row>
    <row r="571" spans="2:4" x14ac:dyDescent="0.3">
      <c r="B571" t="s">
        <v>9</v>
      </c>
      <c r="C571" s="9">
        <v>53990</v>
      </c>
      <c r="D571" t="str">
        <f t="shared" si="11"/>
        <v>High cost</v>
      </c>
    </row>
    <row r="572" spans="2:4" x14ac:dyDescent="0.3">
      <c r="B572" t="s">
        <v>67</v>
      </c>
      <c r="C572" s="9">
        <v>370890</v>
      </c>
      <c r="D572" t="str">
        <f t="shared" si="11"/>
        <v>Not Affordable</v>
      </c>
    </row>
    <row r="573" spans="2:4" x14ac:dyDescent="0.3">
      <c r="B573" t="s">
        <v>9</v>
      </c>
      <c r="C573" s="9">
        <v>36690</v>
      </c>
      <c r="D573" t="str">
        <f t="shared" si="11"/>
        <v xml:space="preserve"> Moderate</v>
      </c>
    </row>
    <row r="574" spans="2:4" x14ac:dyDescent="0.3">
      <c r="B574" t="s">
        <v>9</v>
      </c>
      <c r="C574" s="9">
        <v>66999</v>
      </c>
      <c r="D574" t="str">
        <f t="shared" si="11"/>
        <v>High cost</v>
      </c>
    </row>
    <row r="575" spans="2:4" x14ac:dyDescent="0.3">
      <c r="B575" t="s">
        <v>9</v>
      </c>
      <c r="C575" s="9">
        <v>49990</v>
      </c>
      <c r="D575" t="str">
        <f t="shared" si="11"/>
        <v xml:space="preserve"> Moderate</v>
      </c>
    </row>
    <row r="576" spans="2:4" x14ac:dyDescent="0.3">
      <c r="B576" t="s">
        <v>24</v>
      </c>
      <c r="C576" s="9">
        <v>59390</v>
      </c>
      <c r="D576" t="str">
        <f t="shared" si="11"/>
        <v>High cost</v>
      </c>
    </row>
    <row r="577" spans="2:4" x14ac:dyDescent="0.3">
      <c r="B577" t="s">
        <v>52</v>
      </c>
      <c r="C577" s="9">
        <v>45991</v>
      </c>
      <c r="D577" t="str">
        <f t="shared" si="11"/>
        <v xml:space="preserve"> Moderate</v>
      </c>
    </row>
    <row r="578" spans="2:4" x14ac:dyDescent="0.3">
      <c r="B578" t="s">
        <v>41</v>
      </c>
      <c r="C578" s="9">
        <v>128990</v>
      </c>
      <c r="D578" t="str">
        <f t="shared" si="11"/>
        <v>Not Affordable</v>
      </c>
    </row>
    <row r="579" spans="2:4" x14ac:dyDescent="0.3">
      <c r="B579" t="s">
        <v>67</v>
      </c>
      <c r="C579" s="9">
        <v>96867</v>
      </c>
      <c r="D579" t="str">
        <f t="shared" si="11"/>
        <v>More Expensive</v>
      </c>
    </row>
    <row r="580" spans="2:4" x14ac:dyDescent="0.3">
      <c r="B580" t="s">
        <v>28</v>
      </c>
      <c r="C580" s="9">
        <v>77990</v>
      </c>
      <c r="D580" t="str">
        <f t="shared" si="11"/>
        <v>More Expensive</v>
      </c>
    </row>
    <row r="581" spans="2:4" x14ac:dyDescent="0.3">
      <c r="B581" t="s">
        <v>9</v>
      </c>
      <c r="C581" s="9">
        <v>54990</v>
      </c>
      <c r="D581" t="str">
        <f t="shared" si="11"/>
        <v>High cost</v>
      </c>
    </row>
    <row r="582" spans="2:4" x14ac:dyDescent="0.3">
      <c r="B582" t="s">
        <v>9</v>
      </c>
      <c r="C582" s="9">
        <v>116390</v>
      </c>
      <c r="D582" t="str">
        <f t="shared" si="11"/>
        <v>Not Affordable</v>
      </c>
    </row>
    <row r="583" spans="2:4" x14ac:dyDescent="0.3">
      <c r="B583" t="s">
        <v>28</v>
      </c>
      <c r="C583" s="9">
        <v>27990</v>
      </c>
      <c r="D583" t="str">
        <f t="shared" si="11"/>
        <v>Low cost</v>
      </c>
    </row>
    <row r="584" spans="2:4" x14ac:dyDescent="0.3">
      <c r="B584" t="s">
        <v>9</v>
      </c>
      <c r="C584" s="9">
        <v>66990</v>
      </c>
      <c r="D584" t="str">
        <f t="shared" si="11"/>
        <v>High cost</v>
      </c>
    </row>
    <row r="585" spans="2:4" x14ac:dyDescent="0.3">
      <c r="B585" t="s">
        <v>9</v>
      </c>
      <c r="C585" s="9">
        <v>53990</v>
      </c>
      <c r="D585" t="str">
        <f t="shared" si="11"/>
        <v>High cost</v>
      </c>
    </row>
    <row r="586" spans="2:4" x14ac:dyDescent="0.3">
      <c r="B586" t="s">
        <v>18</v>
      </c>
      <c r="C586" s="9">
        <v>309490</v>
      </c>
      <c r="D586" t="str">
        <f t="shared" si="11"/>
        <v>Not Affordable</v>
      </c>
    </row>
    <row r="587" spans="2:4" x14ac:dyDescent="0.3">
      <c r="B587" t="s">
        <v>28</v>
      </c>
      <c r="C587" s="9">
        <v>64990</v>
      </c>
      <c r="D587" t="str">
        <f t="shared" si="11"/>
        <v>High cost</v>
      </c>
    </row>
    <row r="588" spans="2:4" x14ac:dyDescent="0.3">
      <c r="B588" t="s">
        <v>294</v>
      </c>
      <c r="C588" s="9">
        <v>148990</v>
      </c>
      <c r="D588" t="str">
        <f t="shared" si="11"/>
        <v>Not Affordable</v>
      </c>
    </row>
    <row r="589" spans="2:4" x14ac:dyDescent="0.3">
      <c r="B589" t="s">
        <v>9</v>
      </c>
      <c r="C589" s="9">
        <v>81990</v>
      </c>
      <c r="D589" t="str">
        <f t="shared" si="11"/>
        <v>More Expensive</v>
      </c>
    </row>
    <row r="590" spans="2:4" x14ac:dyDescent="0.3">
      <c r="B590" t="s">
        <v>9</v>
      </c>
      <c r="C590" s="9">
        <v>38990</v>
      </c>
      <c r="D590" t="str">
        <f t="shared" si="11"/>
        <v xml:space="preserve"> Moderate</v>
      </c>
    </row>
    <row r="591" spans="2:4" x14ac:dyDescent="0.3">
      <c r="B591" t="s">
        <v>9</v>
      </c>
      <c r="C591" s="9">
        <v>37990</v>
      </c>
      <c r="D591" t="str">
        <f t="shared" si="11"/>
        <v xml:space="preserve"> Moderate</v>
      </c>
    </row>
    <row r="592" spans="2:4" x14ac:dyDescent="0.3">
      <c r="B592" t="s">
        <v>28</v>
      </c>
      <c r="C592" s="9">
        <v>58800</v>
      </c>
      <c r="D592" t="str">
        <f t="shared" si="11"/>
        <v>High cost</v>
      </c>
    </row>
    <row r="593" spans="2:4" x14ac:dyDescent="0.3">
      <c r="B593" t="s">
        <v>9</v>
      </c>
      <c r="C593" s="9">
        <v>62990</v>
      </c>
      <c r="D593" t="str">
        <f t="shared" si="11"/>
        <v>High cost</v>
      </c>
    </row>
    <row r="594" spans="2:4" x14ac:dyDescent="0.3">
      <c r="B594" t="s">
        <v>9</v>
      </c>
      <c r="C594" s="9">
        <v>46990</v>
      </c>
      <c r="D594" t="str">
        <f t="shared" si="11"/>
        <v xml:space="preserve"> Moderate</v>
      </c>
    </row>
    <row r="595" spans="2:4" x14ac:dyDescent="0.3">
      <c r="B595" t="s">
        <v>9</v>
      </c>
      <c r="C595" s="9">
        <v>53990</v>
      </c>
      <c r="D595" t="str">
        <f t="shared" si="11"/>
        <v>High cost</v>
      </c>
    </row>
    <row r="596" spans="2:4" x14ac:dyDescent="0.3">
      <c r="B596" t="s">
        <v>18</v>
      </c>
      <c r="C596" s="9">
        <v>290990</v>
      </c>
      <c r="D596" t="str">
        <f t="shared" ref="D596:D659" si="12">IF(C596&lt;30000,"Low cost",IF(C596&lt;50000," Moderate",IF(C596&lt;70000,"High cost",IF(C596&lt;100000,"More Expensive", "Not Affordable"))))</f>
        <v>Not Affordable</v>
      </c>
    </row>
    <row r="597" spans="2:4" x14ac:dyDescent="0.3">
      <c r="B597" t="s">
        <v>41</v>
      </c>
      <c r="C597" s="9">
        <v>49999</v>
      </c>
      <c r="D597" t="str">
        <f t="shared" si="12"/>
        <v xml:space="preserve"> Moderate</v>
      </c>
    </row>
    <row r="598" spans="2:4" x14ac:dyDescent="0.3">
      <c r="B598" t="s">
        <v>41</v>
      </c>
      <c r="C598" s="9">
        <v>59590</v>
      </c>
      <c r="D598" t="str">
        <f t="shared" si="12"/>
        <v>High cost</v>
      </c>
    </row>
    <row r="599" spans="2:4" x14ac:dyDescent="0.3">
      <c r="B599" t="s">
        <v>9</v>
      </c>
      <c r="C599" s="9">
        <v>66999</v>
      </c>
      <c r="D599" t="str">
        <f t="shared" si="12"/>
        <v>High cost</v>
      </c>
    </row>
    <row r="600" spans="2:4" x14ac:dyDescent="0.3">
      <c r="B600" t="s">
        <v>24</v>
      </c>
      <c r="C600" s="9">
        <v>58890</v>
      </c>
      <c r="D600" t="str">
        <f t="shared" si="12"/>
        <v>High cost</v>
      </c>
    </row>
    <row r="601" spans="2:4" x14ac:dyDescent="0.3">
      <c r="B601" t="s">
        <v>24</v>
      </c>
      <c r="C601" s="9">
        <v>104990</v>
      </c>
      <c r="D601" t="str">
        <f t="shared" si="12"/>
        <v>Not Affordable</v>
      </c>
    </row>
    <row r="602" spans="2:4" x14ac:dyDescent="0.3">
      <c r="B602" t="s">
        <v>28</v>
      </c>
      <c r="C602" s="9">
        <v>77990</v>
      </c>
      <c r="D602" t="str">
        <f t="shared" si="12"/>
        <v>More Expensive</v>
      </c>
    </row>
    <row r="603" spans="2:4" x14ac:dyDescent="0.3">
      <c r="B603" t="s">
        <v>9</v>
      </c>
      <c r="C603" s="9">
        <v>54990</v>
      </c>
      <c r="D603" t="str">
        <f t="shared" si="12"/>
        <v>High cost</v>
      </c>
    </row>
    <row r="604" spans="2:4" x14ac:dyDescent="0.3">
      <c r="B604" t="s">
        <v>9</v>
      </c>
      <c r="C604" s="9">
        <v>50990</v>
      </c>
      <c r="D604" t="str">
        <f t="shared" si="12"/>
        <v>High cost</v>
      </c>
    </row>
    <row r="605" spans="2:4" x14ac:dyDescent="0.3">
      <c r="B605" t="s">
        <v>28</v>
      </c>
      <c r="C605" s="9">
        <v>52990</v>
      </c>
      <c r="D605" t="str">
        <f t="shared" si="12"/>
        <v>High cost</v>
      </c>
    </row>
    <row r="606" spans="2:4" x14ac:dyDescent="0.3">
      <c r="B606" t="s">
        <v>28</v>
      </c>
      <c r="C606" s="9">
        <v>90990</v>
      </c>
      <c r="D606" t="str">
        <f t="shared" si="12"/>
        <v>More Expensive</v>
      </c>
    </row>
    <row r="607" spans="2:4" x14ac:dyDescent="0.3">
      <c r="B607" t="s">
        <v>24</v>
      </c>
      <c r="C607" s="9">
        <v>35880</v>
      </c>
      <c r="D607" t="str">
        <f t="shared" si="12"/>
        <v xml:space="preserve"> Moderate</v>
      </c>
    </row>
    <row r="608" spans="2:4" x14ac:dyDescent="0.3">
      <c r="B608" t="s">
        <v>9</v>
      </c>
      <c r="C608" s="9">
        <v>53990</v>
      </c>
      <c r="D608" t="str">
        <f t="shared" si="12"/>
        <v>High cost</v>
      </c>
    </row>
    <row r="609" spans="2:4" x14ac:dyDescent="0.3">
      <c r="B609" t="s">
        <v>9</v>
      </c>
      <c r="C609" s="9">
        <v>81990</v>
      </c>
      <c r="D609" t="str">
        <f t="shared" si="12"/>
        <v>More Expensive</v>
      </c>
    </row>
    <row r="610" spans="2:4" x14ac:dyDescent="0.3">
      <c r="B610" t="s">
        <v>52</v>
      </c>
      <c r="C610" s="9">
        <v>29500</v>
      </c>
      <c r="D610" t="str">
        <f t="shared" si="12"/>
        <v>Low cost</v>
      </c>
    </row>
    <row r="611" spans="2:4" x14ac:dyDescent="0.3">
      <c r="B611" t="s">
        <v>9</v>
      </c>
      <c r="C611" s="9">
        <v>46990</v>
      </c>
      <c r="D611" t="str">
        <f t="shared" si="12"/>
        <v xml:space="preserve"> Moderate</v>
      </c>
    </row>
    <row r="612" spans="2:4" x14ac:dyDescent="0.3">
      <c r="B612" t="s">
        <v>9</v>
      </c>
      <c r="C612" s="9">
        <v>66999</v>
      </c>
      <c r="D612" t="str">
        <f t="shared" si="12"/>
        <v>High cost</v>
      </c>
    </row>
    <row r="613" spans="2:4" x14ac:dyDescent="0.3">
      <c r="B613" t="s">
        <v>41</v>
      </c>
      <c r="C613" s="9">
        <v>49500</v>
      </c>
      <c r="D613" t="str">
        <f t="shared" si="12"/>
        <v xml:space="preserve"> Moderate</v>
      </c>
    </row>
    <row r="614" spans="2:4" x14ac:dyDescent="0.3">
      <c r="B614" t="s">
        <v>28</v>
      </c>
      <c r="C614" s="9">
        <v>82990</v>
      </c>
      <c r="D614" t="str">
        <f t="shared" si="12"/>
        <v>More Expensive</v>
      </c>
    </row>
    <row r="615" spans="2:4" x14ac:dyDescent="0.3">
      <c r="B615" t="s">
        <v>9</v>
      </c>
      <c r="C615" s="9">
        <v>23990</v>
      </c>
      <c r="D615" t="str">
        <f t="shared" si="12"/>
        <v>Low cost</v>
      </c>
    </row>
    <row r="616" spans="2:4" x14ac:dyDescent="0.3">
      <c r="B616" t="s">
        <v>9</v>
      </c>
      <c r="C616" s="9">
        <v>66247</v>
      </c>
      <c r="D616" t="str">
        <f t="shared" si="12"/>
        <v>High cost</v>
      </c>
    </row>
    <row r="617" spans="2:4" x14ac:dyDescent="0.3">
      <c r="B617" t="s">
        <v>9</v>
      </c>
      <c r="C617" s="9">
        <v>66990</v>
      </c>
      <c r="D617" t="str">
        <f t="shared" si="12"/>
        <v>High cost</v>
      </c>
    </row>
    <row r="618" spans="2:4" x14ac:dyDescent="0.3">
      <c r="B618" t="s">
        <v>9</v>
      </c>
      <c r="C618" s="9">
        <v>38990</v>
      </c>
      <c r="D618" t="str">
        <f t="shared" si="12"/>
        <v xml:space="preserve"> Moderate</v>
      </c>
    </row>
    <row r="619" spans="2:4" x14ac:dyDescent="0.3">
      <c r="B619" t="s">
        <v>41</v>
      </c>
      <c r="C619" s="9">
        <v>63990</v>
      </c>
      <c r="D619" t="str">
        <f t="shared" si="12"/>
        <v>High cost</v>
      </c>
    </row>
    <row r="620" spans="2:4" x14ac:dyDescent="0.3">
      <c r="B620" t="s">
        <v>67</v>
      </c>
      <c r="C620" s="9">
        <v>74990</v>
      </c>
      <c r="D620" t="str">
        <f t="shared" si="12"/>
        <v>More Expensive</v>
      </c>
    </row>
    <row r="621" spans="2:4" x14ac:dyDescent="0.3">
      <c r="B621" t="s">
        <v>9</v>
      </c>
      <c r="C621" s="9">
        <v>37990</v>
      </c>
      <c r="D621" t="str">
        <f t="shared" si="12"/>
        <v xml:space="preserve"> Moderate</v>
      </c>
    </row>
    <row r="622" spans="2:4" x14ac:dyDescent="0.3">
      <c r="B622" t="s">
        <v>9</v>
      </c>
      <c r="C622" s="9">
        <v>53990</v>
      </c>
      <c r="D622" t="str">
        <f t="shared" si="12"/>
        <v>High cost</v>
      </c>
    </row>
    <row r="623" spans="2:4" x14ac:dyDescent="0.3">
      <c r="B623" t="s">
        <v>24</v>
      </c>
      <c r="C623" s="9">
        <v>59990</v>
      </c>
      <c r="D623" t="str">
        <f t="shared" si="12"/>
        <v>High cost</v>
      </c>
    </row>
    <row r="624" spans="2:4" x14ac:dyDescent="0.3">
      <c r="B624" t="s">
        <v>334</v>
      </c>
      <c r="C624" s="9">
        <v>113990</v>
      </c>
      <c r="D624" t="str">
        <f t="shared" si="12"/>
        <v>Not Affordable</v>
      </c>
    </row>
    <row r="625" spans="2:4" x14ac:dyDescent="0.3">
      <c r="B625" t="s">
        <v>41</v>
      </c>
      <c r="C625" s="9">
        <v>39990</v>
      </c>
      <c r="D625" t="str">
        <f t="shared" si="12"/>
        <v xml:space="preserve"> Moderate</v>
      </c>
    </row>
    <row r="626" spans="2:4" x14ac:dyDescent="0.3">
      <c r="B626" t="s">
        <v>28</v>
      </c>
      <c r="C626" s="9">
        <v>87990</v>
      </c>
      <c r="D626" t="str">
        <f t="shared" si="12"/>
        <v>More Expensive</v>
      </c>
    </row>
    <row r="627" spans="2:4" x14ac:dyDescent="0.3">
      <c r="B627" t="s">
        <v>9</v>
      </c>
      <c r="C627" s="9">
        <v>49990</v>
      </c>
      <c r="D627" t="str">
        <f t="shared" si="12"/>
        <v xml:space="preserve"> Moderate</v>
      </c>
    </row>
    <row r="628" spans="2:4" x14ac:dyDescent="0.3">
      <c r="B628" t="s">
        <v>9</v>
      </c>
      <c r="C628" s="9">
        <v>54990</v>
      </c>
      <c r="D628" t="str">
        <f t="shared" si="12"/>
        <v>High cost</v>
      </c>
    </row>
    <row r="629" spans="2:4" x14ac:dyDescent="0.3">
      <c r="B629" t="s">
        <v>24</v>
      </c>
      <c r="C629" s="9">
        <v>100190</v>
      </c>
      <c r="D629" t="str">
        <f t="shared" si="12"/>
        <v>Not Affordable</v>
      </c>
    </row>
    <row r="630" spans="2:4" x14ac:dyDescent="0.3">
      <c r="B630" t="s">
        <v>52</v>
      </c>
      <c r="C630" s="9">
        <v>31990</v>
      </c>
      <c r="D630" t="str">
        <f t="shared" si="12"/>
        <v xml:space="preserve"> Moderate</v>
      </c>
    </row>
    <row r="631" spans="2:4" x14ac:dyDescent="0.3">
      <c r="B631" t="s">
        <v>28</v>
      </c>
      <c r="C631" s="9">
        <v>77990</v>
      </c>
      <c r="D631" t="str">
        <f t="shared" si="12"/>
        <v>More Expensive</v>
      </c>
    </row>
    <row r="632" spans="2:4" x14ac:dyDescent="0.3">
      <c r="B632" t="s">
        <v>9</v>
      </c>
      <c r="C632" s="9">
        <v>53990</v>
      </c>
      <c r="D632" t="str">
        <f t="shared" si="12"/>
        <v>High cost</v>
      </c>
    </row>
    <row r="633" spans="2:4" x14ac:dyDescent="0.3">
      <c r="B633" t="s">
        <v>24</v>
      </c>
      <c r="C633" s="9">
        <v>41000</v>
      </c>
      <c r="D633" t="str">
        <f t="shared" si="12"/>
        <v xml:space="preserve"> Moderate</v>
      </c>
    </row>
    <row r="634" spans="2:4" x14ac:dyDescent="0.3">
      <c r="B634" t="s">
        <v>52</v>
      </c>
      <c r="C634" s="9">
        <v>31990</v>
      </c>
      <c r="D634" t="str">
        <f t="shared" si="12"/>
        <v xml:space="preserve"> Moderate</v>
      </c>
    </row>
    <row r="635" spans="2:4" x14ac:dyDescent="0.3">
      <c r="B635" t="s">
        <v>9</v>
      </c>
      <c r="C635" s="9">
        <v>48400</v>
      </c>
      <c r="D635" t="str">
        <f t="shared" si="12"/>
        <v xml:space="preserve"> Moderate</v>
      </c>
    </row>
    <row r="636" spans="2:4" x14ac:dyDescent="0.3">
      <c r="B636" t="s">
        <v>41</v>
      </c>
      <c r="C636" s="9">
        <v>99990</v>
      </c>
      <c r="D636" t="str">
        <f t="shared" si="12"/>
        <v>More Expensive</v>
      </c>
    </row>
    <row r="637" spans="2:4" x14ac:dyDescent="0.3">
      <c r="B637" t="s">
        <v>24</v>
      </c>
      <c r="C637" s="9">
        <v>64990</v>
      </c>
      <c r="D637" t="str">
        <f t="shared" si="12"/>
        <v>High cost</v>
      </c>
    </row>
    <row r="638" spans="2:4" x14ac:dyDescent="0.3">
      <c r="B638" t="s">
        <v>24</v>
      </c>
      <c r="C638" s="9">
        <v>90990</v>
      </c>
      <c r="D638" t="str">
        <f t="shared" si="12"/>
        <v>More Expensive</v>
      </c>
    </row>
    <row r="639" spans="2:4" x14ac:dyDescent="0.3">
      <c r="B639" t="s">
        <v>9</v>
      </c>
      <c r="C639" s="9">
        <v>37750</v>
      </c>
      <c r="D639" t="str">
        <f t="shared" si="12"/>
        <v xml:space="preserve"> Moderate</v>
      </c>
    </row>
    <row r="640" spans="2:4" x14ac:dyDescent="0.3">
      <c r="B640" t="s">
        <v>28</v>
      </c>
      <c r="C640" s="9">
        <v>94990</v>
      </c>
      <c r="D640" t="str">
        <f t="shared" si="12"/>
        <v>More Expensive</v>
      </c>
    </row>
    <row r="641" spans="2:4" x14ac:dyDescent="0.3">
      <c r="B641" t="s">
        <v>9</v>
      </c>
      <c r="C641" s="9">
        <v>38990</v>
      </c>
      <c r="D641" t="str">
        <f t="shared" si="12"/>
        <v xml:space="preserve"> Moderate</v>
      </c>
    </row>
    <row r="642" spans="2:4" x14ac:dyDescent="0.3">
      <c r="B642" t="s">
        <v>9</v>
      </c>
      <c r="C642" s="9">
        <v>37990</v>
      </c>
      <c r="D642" t="str">
        <f t="shared" si="12"/>
        <v xml:space="preserve"> Moderate</v>
      </c>
    </row>
    <row r="643" spans="2:4" x14ac:dyDescent="0.3">
      <c r="B643" t="s">
        <v>28</v>
      </c>
      <c r="C643" s="9">
        <v>74990</v>
      </c>
      <c r="D643" t="str">
        <f t="shared" si="12"/>
        <v>More Expensive</v>
      </c>
    </row>
    <row r="644" spans="2:4" x14ac:dyDescent="0.3">
      <c r="B644" t="s">
        <v>41</v>
      </c>
      <c r="C644" s="9">
        <v>109990</v>
      </c>
      <c r="D644" t="str">
        <f t="shared" si="12"/>
        <v>Not Affordable</v>
      </c>
    </row>
    <row r="645" spans="2:4" x14ac:dyDescent="0.3">
      <c r="B645" t="s">
        <v>24</v>
      </c>
      <c r="C645" s="9">
        <v>48990</v>
      </c>
      <c r="D645" t="str">
        <f t="shared" si="12"/>
        <v xml:space="preserve"> Moderate</v>
      </c>
    </row>
    <row r="646" spans="2:4" x14ac:dyDescent="0.3">
      <c r="B646" t="s">
        <v>28</v>
      </c>
      <c r="C646" s="9">
        <v>26890</v>
      </c>
      <c r="D646" t="str">
        <f t="shared" si="12"/>
        <v>Low cost</v>
      </c>
    </row>
    <row r="647" spans="2:4" x14ac:dyDescent="0.3">
      <c r="B647" t="s">
        <v>9</v>
      </c>
      <c r="C647" s="9">
        <v>46990</v>
      </c>
      <c r="D647" t="str">
        <f t="shared" si="12"/>
        <v xml:space="preserve"> Moderate</v>
      </c>
    </row>
    <row r="648" spans="2:4" x14ac:dyDescent="0.3">
      <c r="B648" t="s">
        <v>9</v>
      </c>
      <c r="C648" s="9">
        <v>53990</v>
      </c>
      <c r="D648" t="str">
        <f t="shared" si="12"/>
        <v>High cost</v>
      </c>
    </row>
    <row r="649" spans="2:4" x14ac:dyDescent="0.3">
      <c r="B649" t="s">
        <v>9</v>
      </c>
      <c r="C649" s="9">
        <v>44300</v>
      </c>
      <c r="D649" t="str">
        <f t="shared" si="12"/>
        <v xml:space="preserve"> Moderate</v>
      </c>
    </row>
    <row r="650" spans="2:4" x14ac:dyDescent="0.3">
      <c r="B650" t="s">
        <v>9</v>
      </c>
      <c r="C650" s="9">
        <v>56999</v>
      </c>
      <c r="D650" t="str">
        <f t="shared" si="12"/>
        <v>High cost</v>
      </c>
    </row>
    <row r="651" spans="2:4" x14ac:dyDescent="0.3">
      <c r="B651" t="s">
        <v>9</v>
      </c>
      <c r="C651" s="9">
        <v>49990</v>
      </c>
      <c r="D651" t="str">
        <f t="shared" si="12"/>
        <v xml:space="preserve"> Moderate</v>
      </c>
    </row>
    <row r="652" spans="2:4" x14ac:dyDescent="0.3">
      <c r="B652" t="s">
        <v>9</v>
      </c>
      <c r="C652" s="9">
        <v>66999</v>
      </c>
      <c r="D652" t="str">
        <f t="shared" si="12"/>
        <v>High cost</v>
      </c>
    </row>
    <row r="653" spans="2:4" x14ac:dyDescent="0.3">
      <c r="B653" t="s">
        <v>41</v>
      </c>
      <c r="C653" s="9">
        <v>48583</v>
      </c>
      <c r="D653" t="str">
        <f t="shared" si="12"/>
        <v xml:space="preserve"> Moderate</v>
      </c>
    </row>
    <row r="654" spans="2:4" x14ac:dyDescent="0.3">
      <c r="B654" t="s">
        <v>24</v>
      </c>
      <c r="C654" s="9">
        <v>110790</v>
      </c>
      <c r="D654" t="str">
        <f t="shared" si="12"/>
        <v>Not Affordable</v>
      </c>
    </row>
    <row r="655" spans="2:4" x14ac:dyDescent="0.3">
      <c r="B655" t="s">
        <v>67</v>
      </c>
      <c r="C655" s="9">
        <v>48990</v>
      </c>
      <c r="D655" t="str">
        <f t="shared" si="12"/>
        <v xml:space="preserve"> Moderate</v>
      </c>
    </row>
    <row r="656" spans="2:4" x14ac:dyDescent="0.3">
      <c r="B656" t="s">
        <v>9</v>
      </c>
      <c r="C656" s="9">
        <v>49990</v>
      </c>
      <c r="D656" t="str">
        <f t="shared" si="12"/>
        <v xml:space="preserve"> Moderate</v>
      </c>
    </row>
    <row r="657" spans="2:4" x14ac:dyDescent="0.3">
      <c r="B657" t="s">
        <v>9</v>
      </c>
      <c r="C657" s="9">
        <v>53990</v>
      </c>
      <c r="D657" t="str">
        <f t="shared" si="12"/>
        <v>High cost</v>
      </c>
    </row>
    <row r="658" spans="2:4" x14ac:dyDescent="0.3">
      <c r="B658" t="s">
        <v>9</v>
      </c>
      <c r="C658" s="9">
        <v>62990</v>
      </c>
      <c r="D658" t="str">
        <f t="shared" si="12"/>
        <v>High cost</v>
      </c>
    </row>
    <row r="659" spans="2:4" x14ac:dyDescent="0.3">
      <c r="B659" t="s">
        <v>52</v>
      </c>
      <c r="C659" s="9">
        <v>46990</v>
      </c>
      <c r="D659" t="str">
        <f t="shared" si="12"/>
        <v xml:space="preserve"> Moderate</v>
      </c>
    </row>
    <row r="660" spans="2:4" x14ac:dyDescent="0.3">
      <c r="B660" t="s">
        <v>9</v>
      </c>
      <c r="C660" s="9">
        <v>54990</v>
      </c>
      <c r="D660" t="str">
        <f t="shared" ref="D660:D723" si="13">IF(C660&lt;30000,"Low cost",IF(C660&lt;50000," Moderate",IF(C660&lt;70000,"High cost",IF(C660&lt;100000,"More Expensive", "Not Affordable"))))</f>
        <v>High cost</v>
      </c>
    </row>
    <row r="661" spans="2:4" x14ac:dyDescent="0.3">
      <c r="B661" t="s">
        <v>28</v>
      </c>
      <c r="C661" s="9">
        <v>137890</v>
      </c>
      <c r="D661" t="str">
        <f t="shared" si="13"/>
        <v>Not Affordable</v>
      </c>
    </row>
    <row r="662" spans="2:4" x14ac:dyDescent="0.3">
      <c r="B662" t="s">
        <v>41</v>
      </c>
      <c r="C662" s="9">
        <v>50900</v>
      </c>
      <c r="D662" t="str">
        <f t="shared" si="13"/>
        <v>High cost</v>
      </c>
    </row>
    <row r="663" spans="2:4" x14ac:dyDescent="0.3">
      <c r="B663" t="s">
        <v>28</v>
      </c>
      <c r="C663" s="9">
        <v>39500</v>
      </c>
      <c r="D663" t="str">
        <f t="shared" si="13"/>
        <v xml:space="preserve"> Moderate</v>
      </c>
    </row>
    <row r="664" spans="2:4" x14ac:dyDescent="0.3">
      <c r="B664" t="s">
        <v>9</v>
      </c>
      <c r="C664" s="9">
        <v>66999</v>
      </c>
      <c r="D664" t="str">
        <f t="shared" si="13"/>
        <v>High cost</v>
      </c>
    </row>
    <row r="665" spans="2:4" x14ac:dyDescent="0.3">
      <c r="B665" t="s">
        <v>9</v>
      </c>
      <c r="C665" s="9">
        <v>66990</v>
      </c>
      <c r="D665" t="str">
        <f t="shared" si="13"/>
        <v>High cost</v>
      </c>
    </row>
    <row r="666" spans="2:4" x14ac:dyDescent="0.3">
      <c r="B666" t="s">
        <v>24</v>
      </c>
      <c r="C666" s="9">
        <v>52990</v>
      </c>
      <c r="D666" t="str">
        <f t="shared" si="13"/>
        <v>High cost</v>
      </c>
    </row>
    <row r="667" spans="2:4" x14ac:dyDescent="0.3">
      <c r="B667" t="s">
        <v>9</v>
      </c>
      <c r="C667" s="9">
        <v>37990</v>
      </c>
      <c r="D667" t="str">
        <f t="shared" si="13"/>
        <v xml:space="preserve"> Moderate</v>
      </c>
    </row>
    <row r="668" spans="2:4" x14ac:dyDescent="0.3">
      <c r="B668" t="s">
        <v>28</v>
      </c>
      <c r="C668" s="9">
        <v>77990</v>
      </c>
      <c r="D668" t="str">
        <f t="shared" si="13"/>
        <v>More Expensive</v>
      </c>
    </row>
    <row r="669" spans="2:4" x14ac:dyDescent="0.3">
      <c r="B669" t="s">
        <v>28</v>
      </c>
      <c r="C669" s="9">
        <v>361990</v>
      </c>
      <c r="D669" t="str">
        <f t="shared" si="13"/>
        <v>Not Affordable</v>
      </c>
    </row>
    <row r="670" spans="2:4" x14ac:dyDescent="0.3">
      <c r="B670" t="s">
        <v>24</v>
      </c>
      <c r="C670" s="9">
        <v>64990</v>
      </c>
      <c r="D670" t="str">
        <f t="shared" si="13"/>
        <v>High cost</v>
      </c>
    </row>
    <row r="671" spans="2:4" x14ac:dyDescent="0.3">
      <c r="B671" t="s">
        <v>9</v>
      </c>
      <c r="C671" s="9">
        <v>60490</v>
      </c>
      <c r="D671" t="str">
        <f t="shared" si="13"/>
        <v>High cost</v>
      </c>
    </row>
    <row r="672" spans="2:4" x14ac:dyDescent="0.3">
      <c r="B672" t="s">
        <v>9</v>
      </c>
      <c r="C672" s="9">
        <v>74419</v>
      </c>
      <c r="D672" t="str">
        <f t="shared" si="13"/>
        <v>More Expensive</v>
      </c>
    </row>
    <row r="673" spans="2:4" x14ac:dyDescent="0.3">
      <c r="B673" t="s">
        <v>9</v>
      </c>
      <c r="C673" s="9">
        <v>64500</v>
      </c>
      <c r="D673" t="str">
        <f t="shared" si="13"/>
        <v>High cost</v>
      </c>
    </row>
    <row r="674" spans="2:4" x14ac:dyDescent="0.3">
      <c r="B674" t="s">
        <v>9</v>
      </c>
      <c r="C674" s="9">
        <v>38990</v>
      </c>
      <c r="D674" t="str">
        <f t="shared" si="13"/>
        <v xml:space="preserve"> Moderate</v>
      </c>
    </row>
    <row r="675" spans="2:4" x14ac:dyDescent="0.3">
      <c r="B675" t="s">
        <v>9</v>
      </c>
      <c r="C675" s="9">
        <v>37990</v>
      </c>
      <c r="D675" t="str">
        <f t="shared" si="13"/>
        <v xml:space="preserve"> Moderate</v>
      </c>
    </row>
    <row r="676" spans="2:4" x14ac:dyDescent="0.3">
      <c r="B676" t="s">
        <v>9</v>
      </c>
      <c r="C676" s="9">
        <v>37750</v>
      </c>
      <c r="D676" t="str">
        <f t="shared" si="13"/>
        <v xml:space="preserve"> Moderate</v>
      </c>
    </row>
    <row r="677" spans="2:4" x14ac:dyDescent="0.3">
      <c r="B677" t="s">
        <v>28</v>
      </c>
      <c r="C677" s="9">
        <v>74000</v>
      </c>
      <c r="D677" t="str">
        <f t="shared" si="13"/>
        <v>More Expensive</v>
      </c>
    </row>
    <row r="678" spans="2:4" x14ac:dyDescent="0.3">
      <c r="B678" t="s">
        <v>28</v>
      </c>
      <c r="C678" s="9">
        <v>54990</v>
      </c>
      <c r="D678" t="str">
        <f t="shared" si="13"/>
        <v>High cost</v>
      </c>
    </row>
    <row r="679" spans="2:4" x14ac:dyDescent="0.3">
      <c r="B679" t="s">
        <v>41</v>
      </c>
      <c r="C679" s="9">
        <v>46890</v>
      </c>
      <c r="D679" t="str">
        <f t="shared" si="13"/>
        <v xml:space="preserve"> Moderate</v>
      </c>
    </row>
    <row r="680" spans="2:4" x14ac:dyDescent="0.3">
      <c r="B680" t="s">
        <v>9</v>
      </c>
      <c r="C680" s="9">
        <v>46990</v>
      </c>
      <c r="D680" t="str">
        <f t="shared" si="13"/>
        <v xml:space="preserve"> Moderate</v>
      </c>
    </row>
    <row r="681" spans="2:4" x14ac:dyDescent="0.3">
      <c r="B681" t="s">
        <v>52</v>
      </c>
      <c r="C681" s="9">
        <v>31990</v>
      </c>
      <c r="D681" t="str">
        <f t="shared" si="13"/>
        <v xml:space="preserve"> Moderate</v>
      </c>
    </row>
    <row r="682" spans="2:4" x14ac:dyDescent="0.3">
      <c r="B682" t="s">
        <v>9</v>
      </c>
      <c r="C682" s="9">
        <v>48400</v>
      </c>
      <c r="D682" t="str">
        <f t="shared" si="13"/>
        <v xml:space="preserve"> Moderate</v>
      </c>
    </row>
    <row r="683" spans="2:4" x14ac:dyDescent="0.3">
      <c r="B683" t="s">
        <v>9</v>
      </c>
      <c r="C683" s="9">
        <v>66999</v>
      </c>
      <c r="D683" t="str">
        <f t="shared" si="13"/>
        <v>High cost</v>
      </c>
    </row>
    <row r="684" spans="2:4" x14ac:dyDescent="0.3">
      <c r="B684" t="s">
        <v>9</v>
      </c>
      <c r="C684" s="9">
        <v>49990</v>
      </c>
      <c r="D684" t="str">
        <f t="shared" si="13"/>
        <v xml:space="preserve"> Moderate</v>
      </c>
    </row>
    <row r="685" spans="2:4" x14ac:dyDescent="0.3">
      <c r="B685" t="s">
        <v>41</v>
      </c>
      <c r="C685" s="9">
        <v>99990</v>
      </c>
      <c r="D685" t="str">
        <f t="shared" si="13"/>
        <v>More Expensive</v>
      </c>
    </row>
    <row r="686" spans="2:4" x14ac:dyDescent="0.3">
      <c r="B686" t="s">
        <v>24</v>
      </c>
      <c r="C686" s="9">
        <v>41000</v>
      </c>
      <c r="D686" t="str">
        <f t="shared" si="13"/>
        <v xml:space="preserve"> Moderate</v>
      </c>
    </row>
    <row r="687" spans="2:4" x14ac:dyDescent="0.3">
      <c r="B687" t="s">
        <v>28</v>
      </c>
      <c r="C687" s="9">
        <v>26890</v>
      </c>
      <c r="D687" t="str">
        <f t="shared" si="13"/>
        <v>Low cost</v>
      </c>
    </row>
    <row r="688" spans="2:4" x14ac:dyDescent="0.3">
      <c r="B688" t="s">
        <v>28</v>
      </c>
      <c r="C688" s="9">
        <v>74990</v>
      </c>
      <c r="D688" t="str">
        <f t="shared" si="13"/>
        <v>More Expensive</v>
      </c>
    </row>
    <row r="689" spans="2:4" x14ac:dyDescent="0.3">
      <c r="B689" t="s">
        <v>28</v>
      </c>
      <c r="C689" s="9">
        <v>77990</v>
      </c>
      <c r="D689" t="str">
        <f t="shared" si="13"/>
        <v>More Expensive</v>
      </c>
    </row>
    <row r="690" spans="2:4" x14ac:dyDescent="0.3">
      <c r="B690" t="s">
        <v>41</v>
      </c>
      <c r="C690" s="9">
        <v>109990</v>
      </c>
      <c r="D690" t="str">
        <f t="shared" si="13"/>
        <v>Not Affordable</v>
      </c>
    </row>
    <row r="691" spans="2:4" x14ac:dyDescent="0.3">
      <c r="B691" t="s">
        <v>24</v>
      </c>
      <c r="C691" s="9">
        <v>48990</v>
      </c>
      <c r="D691" t="str">
        <f t="shared" si="13"/>
        <v xml:space="preserve"> Moderate</v>
      </c>
    </row>
    <row r="692" spans="2:4" x14ac:dyDescent="0.3">
      <c r="B692" t="s">
        <v>9</v>
      </c>
      <c r="C692" s="9">
        <v>66990</v>
      </c>
      <c r="D692" t="str">
        <f t="shared" si="13"/>
        <v>High cost</v>
      </c>
    </row>
    <row r="693" spans="2:4" x14ac:dyDescent="0.3">
      <c r="B693" t="s">
        <v>9</v>
      </c>
      <c r="C693" s="9">
        <v>53990</v>
      </c>
      <c r="D693" t="str">
        <f t="shared" si="13"/>
        <v>High cost</v>
      </c>
    </row>
    <row r="694" spans="2:4" x14ac:dyDescent="0.3">
      <c r="B694" t="s">
        <v>28</v>
      </c>
      <c r="C694" s="9">
        <v>94990</v>
      </c>
      <c r="D694" t="str">
        <f t="shared" si="13"/>
        <v>More Expensive</v>
      </c>
    </row>
    <row r="695" spans="2:4" x14ac:dyDescent="0.3">
      <c r="B695" t="s">
        <v>9</v>
      </c>
      <c r="C695" s="9">
        <v>44300</v>
      </c>
      <c r="D695" t="str">
        <f t="shared" si="13"/>
        <v xml:space="preserve"> Moderate</v>
      </c>
    </row>
    <row r="696" spans="2:4" x14ac:dyDescent="0.3">
      <c r="B696" t="s">
        <v>67</v>
      </c>
      <c r="C696" s="9">
        <v>41990</v>
      </c>
      <c r="D696" t="str">
        <f t="shared" si="13"/>
        <v xml:space="preserve"> Moderate</v>
      </c>
    </row>
    <row r="697" spans="2:4" x14ac:dyDescent="0.3">
      <c r="B697" t="s">
        <v>9</v>
      </c>
      <c r="C697" s="9">
        <v>91731</v>
      </c>
      <c r="D697" t="str">
        <f t="shared" si="13"/>
        <v>More Expensive</v>
      </c>
    </row>
    <row r="698" spans="2:4" x14ac:dyDescent="0.3">
      <c r="B698" t="s">
        <v>9</v>
      </c>
      <c r="C698" s="9">
        <v>38990</v>
      </c>
      <c r="D698" t="str">
        <f t="shared" si="13"/>
        <v xml:space="preserve"> Moderate</v>
      </c>
    </row>
    <row r="699" spans="2:4" x14ac:dyDescent="0.3">
      <c r="B699" t="s">
        <v>9</v>
      </c>
      <c r="C699" s="9">
        <v>37990</v>
      </c>
      <c r="D699" t="str">
        <f t="shared" si="13"/>
        <v xml:space="preserve"> Moderate</v>
      </c>
    </row>
    <row r="700" spans="2:4" x14ac:dyDescent="0.3">
      <c r="B700" t="s">
        <v>28</v>
      </c>
      <c r="C700" s="9">
        <v>97990</v>
      </c>
      <c r="D700" t="str">
        <f t="shared" si="13"/>
        <v>More Expensive</v>
      </c>
    </row>
    <row r="701" spans="2:4" x14ac:dyDescent="0.3">
      <c r="B701" t="s">
        <v>9</v>
      </c>
      <c r="C701" s="9">
        <v>58900</v>
      </c>
      <c r="D701" t="str">
        <f t="shared" si="13"/>
        <v>High cost</v>
      </c>
    </row>
    <row r="702" spans="2:4" x14ac:dyDescent="0.3">
      <c r="B702" t="s">
        <v>9</v>
      </c>
      <c r="C702" s="9">
        <v>46990</v>
      </c>
      <c r="D702" t="str">
        <f t="shared" si="13"/>
        <v xml:space="preserve"> Moderate</v>
      </c>
    </row>
    <row r="703" spans="2:4" x14ac:dyDescent="0.3">
      <c r="B703" t="s">
        <v>9</v>
      </c>
      <c r="C703" s="9">
        <v>53990</v>
      </c>
      <c r="D703" t="str">
        <f t="shared" si="13"/>
        <v>High cost</v>
      </c>
    </row>
    <row r="704" spans="2:4" x14ac:dyDescent="0.3">
      <c r="B704" t="s">
        <v>28</v>
      </c>
      <c r="C704" s="9">
        <v>97289</v>
      </c>
      <c r="D704" t="str">
        <f t="shared" si="13"/>
        <v>More Expensive</v>
      </c>
    </row>
    <row r="705" spans="2:4" x14ac:dyDescent="0.3">
      <c r="B705" t="s">
        <v>9</v>
      </c>
      <c r="C705" s="9">
        <v>36490</v>
      </c>
      <c r="D705" t="str">
        <f t="shared" si="13"/>
        <v xml:space="preserve"> Moderate</v>
      </c>
    </row>
    <row r="706" spans="2:4" x14ac:dyDescent="0.3">
      <c r="B706" t="s">
        <v>9</v>
      </c>
      <c r="C706" s="9">
        <v>48400</v>
      </c>
      <c r="D706" t="str">
        <f t="shared" si="13"/>
        <v xml:space="preserve"> Moderate</v>
      </c>
    </row>
    <row r="707" spans="2:4" x14ac:dyDescent="0.3">
      <c r="B707" t="s">
        <v>18</v>
      </c>
      <c r="C707" s="9">
        <v>239900</v>
      </c>
      <c r="D707" t="str">
        <f t="shared" si="13"/>
        <v>Not Affordable</v>
      </c>
    </row>
    <row r="708" spans="2:4" x14ac:dyDescent="0.3">
      <c r="B708" t="s">
        <v>9</v>
      </c>
      <c r="C708" s="9">
        <v>66999</v>
      </c>
      <c r="D708" t="str">
        <f t="shared" si="13"/>
        <v>High cost</v>
      </c>
    </row>
    <row r="709" spans="2:4" x14ac:dyDescent="0.3">
      <c r="B709" t="s">
        <v>9</v>
      </c>
      <c r="C709" s="9">
        <v>49990</v>
      </c>
      <c r="D709" t="str">
        <f t="shared" si="13"/>
        <v xml:space="preserve"> Moderate</v>
      </c>
    </row>
    <row r="710" spans="2:4" x14ac:dyDescent="0.3">
      <c r="B710" t="s">
        <v>9</v>
      </c>
      <c r="C710" s="9">
        <v>70890</v>
      </c>
      <c r="D710" t="str">
        <f t="shared" si="13"/>
        <v>More Expensive</v>
      </c>
    </row>
    <row r="711" spans="2:4" x14ac:dyDescent="0.3">
      <c r="B711" t="s">
        <v>28</v>
      </c>
      <c r="C711" s="9">
        <v>54990</v>
      </c>
      <c r="D711" t="str">
        <f t="shared" si="13"/>
        <v>High cost</v>
      </c>
    </row>
    <row r="712" spans="2:4" x14ac:dyDescent="0.3">
      <c r="B712" t="s">
        <v>28</v>
      </c>
      <c r="C712" s="9">
        <v>77990</v>
      </c>
      <c r="D712" t="str">
        <f t="shared" si="13"/>
        <v>More Expensive</v>
      </c>
    </row>
    <row r="713" spans="2:4" x14ac:dyDescent="0.3">
      <c r="B713" t="s">
        <v>9</v>
      </c>
      <c r="C713" s="9">
        <v>54990</v>
      </c>
      <c r="D713" t="str">
        <f t="shared" si="13"/>
        <v>High cost</v>
      </c>
    </row>
    <row r="714" spans="2:4" x14ac:dyDescent="0.3">
      <c r="B714" t="s">
        <v>24</v>
      </c>
      <c r="C714" s="9">
        <v>34490</v>
      </c>
      <c r="D714" t="str">
        <f t="shared" si="13"/>
        <v xml:space="preserve"> Moderate</v>
      </c>
    </row>
    <row r="715" spans="2:4" x14ac:dyDescent="0.3">
      <c r="B715" t="s">
        <v>9</v>
      </c>
      <c r="C715" s="9">
        <v>131680</v>
      </c>
      <c r="D715" t="str">
        <f t="shared" si="13"/>
        <v>Not Affordable</v>
      </c>
    </row>
    <row r="716" spans="2:4" x14ac:dyDescent="0.3">
      <c r="B716" t="s">
        <v>24</v>
      </c>
      <c r="C716" s="9">
        <v>41000</v>
      </c>
      <c r="D716" t="str">
        <f t="shared" si="13"/>
        <v xml:space="preserve"> Moderate</v>
      </c>
    </row>
    <row r="717" spans="2:4" x14ac:dyDescent="0.3">
      <c r="B717" t="s">
        <v>67</v>
      </c>
      <c r="C717" s="9">
        <v>72990</v>
      </c>
      <c r="D717" t="str">
        <f t="shared" si="13"/>
        <v>More Expensive</v>
      </c>
    </row>
    <row r="718" spans="2:4" x14ac:dyDescent="0.3">
      <c r="B718" t="s">
        <v>9</v>
      </c>
      <c r="C718" s="9">
        <v>66990</v>
      </c>
      <c r="D718" t="str">
        <f t="shared" si="13"/>
        <v>High cost</v>
      </c>
    </row>
    <row r="719" spans="2:4" x14ac:dyDescent="0.3">
      <c r="B719" t="s">
        <v>9</v>
      </c>
      <c r="C719" s="9">
        <v>53990</v>
      </c>
      <c r="D719" t="str">
        <f t="shared" si="13"/>
        <v>High cost</v>
      </c>
    </row>
    <row r="720" spans="2:4" x14ac:dyDescent="0.3">
      <c r="B720" t="s">
        <v>9</v>
      </c>
      <c r="C720" s="9">
        <v>50090</v>
      </c>
      <c r="D720" t="str">
        <f t="shared" si="13"/>
        <v>High cost</v>
      </c>
    </row>
    <row r="721" spans="2:4" x14ac:dyDescent="0.3">
      <c r="B721" t="s">
        <v>9</v>
      </c>
      <c r="C721" s="9">
        <v>62690</v>
      </c>
      <c r="D721" t="str">
        <f t="shared" si="13"/>
        <v>High cost</v>
      </c>
    </row>
    <row r="722" spans="2:4" x14ac:dyDescent="0.3">
      <c r="B722" t="s">
        <v>9</v>
      </c>
      <c r="C722" s="9">
        <v>37990</v>
      </c>
      <c r="D722" t="str">
        <f t="shared" si="13"/>
        <v xml:space="preserve"> Moderate</v>
      </c>
    </row>
    <row r="723" spans="2:4" x14ac:dyDescent="0.3">
      <c r="B723" t="s">
        <v>9</v>
      </c>
      <c r="C723" s="9">
        <v>46990</v>
      </c>
      <c r="D723" t="str">
        <f t="shared" si="13"/>
        <v xml:space="preserve"> Moderate</v>
      </c>
    </row>
    <row r="724" spans="2:4" x14ac:dyDescent="0.3">
      <c r="B724" t="s">
        <v>9</v>
      </c>
      <c r="C724" s="9">
        <v>38490</v>
      </c>
      <c r="D724" t="str">
        <f t="shared" ref="D724:D787" si="14">IF(C724&lt;30000,"Low cost",IF(C724&lt;50000," Moderate",IF(C724&lt;70000,"High cost",IF(C724&lt;100000,"More Expensive", "Not Affordable"))))</f>
        <v xml:space="preserve"> Moderate</v>
      </c>
    </row>
    <row r="725" spans="2:4" x14ac:dyDescent="0.3">
      <c r="B725" t="s">
        <v>9</v>
      </c>
      <c r="C725" s="9">
        <v>99850</v>
      </c>
      <c r="D725" t="str">
        <f t="shared" si="14"/>
        <v>More Expensive</v>
      </c>
    </row>
    <row r="726" spans="2:4" x14ac:dyDescent="0.3">
      <c r="B726" t="s">
        <v>9</v>
      </c>
      <c r="C726" s="9">
        <v>64391</v>
      </c>
      <c r="D726" t="str">
        <f t="shared" si="14"/>
        <v>High cost</v>
      </c>
    </row>
    <row r="727" spans="2:4" x14ac:dyDescent="0.3">
      <c r="B727" t="s">
        <v>52</v>
      </c>
      <c r="C727" s="9">
        <v>137999</v>
      </c>
      <c r="D727" t="str">
        <f t="shared" si="14"/>
        <v>Not Affordable</v>
      </c>
    </row>
    <row r="728" spans="2:4" x14ac:dyDescent="0.3">
      <c r="B728" t="s">
        <v>9</v>
      </c>
      <c r="C728" s="9">
        <v>38990</v>
      </c>
      <c r="D728" t="str">
        <f t="shared" si="14"/>
        <v xml:space="preserve"> Moderate</v>
      </c>
    </row>
    <row r="729" spans="2:4" x14ac:dyDescent="0.3">
      <c r="B729" t="s">
        <v>9</v>
      </c>
      <c r="C729" s="9">
        <v>53990</v>
      </c>
      <c r="D729" t="str">
        <f t="shared" si="14"/>
        <v>High cost</v>
      </c>
    </row>
    <row r="730" spans="2:4" x14ac:dyDescent="0.3">
      <c r="B730" t="s">
        <v>28</v>
      </c>
      <c r="C730" s="9">
        <v>42500</v>
      </c>
      <c r="D730" t="str">
        <f t="shared" si="14"/>
        <v xml:space="preserve"> Moderate</v>
      </c>
    </row>
    <row r="731" spans="2:4" x14ac:dyDescent="0.3">
      <c r="B731" t="s">
        <v>9</v>
      </c>
      <c r="C731" s="9">
        <v>31000</v>
      </c>
      <c r="D731" t="str">
        <f t="shared" si="14"/>
        <v xml:space="preserve"> Moderate</v>
      </c>
    </row>
    <row r="732" spans="2:4" x14ac:dyDescent="0.3">
      <c r="B732" t="s">
        <v>9</v>
      </c>
      <c r="C732" s="9">
        <v>49990</v>
      </c>
      <c r="D732" t="str">
        <f t="shared" si="14"/>
        <v xml:space="preserve"> Moderate</v>
      </c>
    </row>
    <row r="733" spans="2:4" x14ac:dyDescent="0.3">
      <c r="B733" t="s">
        <v>52</v>
      </c>
      <c r="C733" s="9">
        <v>31990</v>
      </c>
      <c r="D733" t="str">
        <f t="shared" si="14"/>
        <v xml:space="preserve"> Moderate</v>
      </c>
    </row>
    <row r="734" spans="2:4" x14ac:dyDescent="0.3">
      <c r="B734" t="s">
        <v>28</v>
      </c>
      <c r="C734" s="9">
        <v>32490</v>
      </c>
      <c r="D734" t="str">
        <f t="shared" si="14"/>
        <v xml:space="preserve"> Moderate</v>
      </c>
    </row>
    <row r="735" spans="2:4" x14ac:dyDescent="0.3">
      <c r="B735" t="s">
        <v>58</v>
      </c>
      <c r="C735" s="9">
        <v>140990</v>
      </c>
      <c r="D735" t="str">
        <f t="shared" si="14"/>
        <v>Not Affordable</v>
      </c>
    </row>
    <row r="736" spans="2:4" x14ac:dyDescent="0.3">
      <c r="B736" t="s">
        <v>28</v>
      </c>
      <c r="C736" s="9">
        <v>77990</v>
      </c>
      <c r="D736" t="str">
        <f t="shared" si="14"/>
        <v>More Expensive</v>
      </c>
    </row>
    <row r="737" spans="2:4" x14ac:dyDescent="0.3">
      <c r="B737" t="s">
        <v>9</v>
      </c>
      <c r="C737" s="9">
        <v>66990</v>
      </c>
      <c r="D737" t="str">
        <f t="shared" si="14"/>
        <v>High cost</v>
      </c>
    </row>
    <row r="738" spans="2:4" x14ac:dyDescent="0.3">
      <c r="B738" t="s">
        <v>9</v>
      </c>
      <c r="C738" s="9">
        <v>53990</v>
      </c>
      <c r="D738" t="str">
        <f t="shared" si="14"/>
        <v>High cost</v>
      </c>
    </row>
    <row r="739" spans="2:4" x14ac:dyDescent="0.3">
      <c r="B739" t="s">
        <v>198</v>
      </c>
      <c r="C739" s="9">
        <v>50990</v>
      </c>
      <c r="D739" t="str">
        <f t="shared" si="14"/>
        <v>High cost</v>
      </c>
    </row>
    <row r="740" spans="2:4" x14ac:dyDescent="0.3">
      <c r="B740" t="s">
        <v>449</v>
      </c>
      <c r="C740" s="9">
        <v>64762</v>
      </c>
      <c r="D740" t="str">
        <f t="shared" si="14"/>
        <v>High cost</v>
      </c>
    </row>
    <row r="741" spans="2:4" x14ac:dyDescent="0.3">
      <c r="B741" t="s">
        <v>91</v>
      </c>
      <c r="C741" s="9">
        <v>21990</v>
      </c>
      <c r="D741" t="str">
        <f t="shared" si="14"/>
        <v>Low cost</v>
      </c>
    </row>
    <row r="742" spans="2:4" x14ac:dyDescent="0.3">
      <c r="B742" t="s">
        <v>28</v>
      </c>
      <c r="C742" s="9">
        <v>70990</v>
      </c>
      <c r="D742" t="str">
        <f t="shared" si="14"/>
        <v>More Expensive</v>
      </c>
    </row>
    <row r="743" spans="2:4" x14ac:dyDescent="0.3">
      <c r="B743" t="s">
        <v>9</v>
      </c>
      <c r="C743" s="9">
        <v>38990</v>
      </c>
      <c r="D743" t="str">
        <f t="shared" si="14"/>
        <v xml:space="preserve"> Moderate</v>
      </c>
    </row>
    <row r="744" spans="2:4" x14ac:dyDescent="0.3">
      <c r="B744" t="s">
        <v>9</v>
      </c>
      <c r="C744" s="9">
        <v>37990</v>
      </c>
      <c r="D744" t="str">
        <f t="shared" si="14"/>
        <v xml:space="preserve"> Moderate</v>
      </c>
    </row>
    <row r="745" spans="2:4" x14ac:dyDescent="0.3">
      <c r="B745" t="s">
        <v>41</v>
      </c>
      <c r="C745" s="9">
        <v>49950</v>
      </c>
      <c r="D745" t="str">
        <f t="shared" si="14"/>
        <v xml:space="preserve"> Moderate</v>
      </c>
    </row>
    <row r="746" spans="2:4" x14ac:dyDescent="0.3">
      <c r="B746" t="s">
        <v>9</v>
      </c>
      <c r="C746" s="9">
        <v>46990</v>
      </c>
      <c r="D746" t="str">
        <f t="shared" si="14"/>
        <v xml:space="preserve"> Moderate</v>
      </c>
    </row>
    <row r="747" spans="2:4" x14ac:dyDescent="0.3">
      <c r="B747" t="s">
        <v>9</v>
      </c>
      <c r="C747" s="9">
        <v>53990</v>
      </c>
      <c r="D747" t="str">
        <f t="shared" si="14"/>
        <v>High cost</v>
      </c>
    </row>
    <row r="748" spans="2:4" x14ac:dyDescent="0.3">
      <c r="B748" t="s">
        <v>28</v>
      </c>
      <c r="C748" s="9">
        <v>97990</v>
      </c>
      <c r="D748" t="str">
        <f t="shared" si="14"/>
        <v>More Expensive</v>
      </c>
    </row>
    <row r="749" spans="2:4" x14ac:dyDescent="0.3">
      <c r="B749" t="s">
        <v>18</v>
      </c>
      <c r="C749" s="9">
        <v>239900</v>
      </c>
      <c r="D749" t="str">
        <f t="shared" si="14"/>
        <v>Not Affordable</v>
      </c>
    </row>
    <row r="750" spans="2:4" x14ac:dyDescent="0.3">
      <c r="B750" t="s">
        <v>41</v>
      </c>
      <c r="C750" s="9">
        <v>38790</v>
      </c>
      <c r="D750" t="str">
        <f t="shared" si="14"/>
        <v xml:space="preserve"> Moderate</v>
      </c>
    </row>
    <row r="751" spans="2:4" x14ac:dyDescent="0.3">
      <c r="B751" t="s">
        <v>9</v>
      </c>
      <c r="C751" s="9">
        <v>66999</v>
      </c>
      <c r="D751" t="str">
        <f t="shared" si="14"/>
        <v>High cost</v>
      </c>
    </row>
    <row r="752" spans="2:4" x14ac:dyDescent="0.3">
      <c r="B752" t="s">
        <v>9</v>
      </c>
      <c r="C752" s="9">
        <v>49990</v>
      </c>
      <c r="D752" t="str">
        <f t="shared" si="14"/>
        <v xml:space="preserve"> Moderate</v>
      </c>
    </row>
    <row r="753" spans="2:4" x14ac:dyDescent="0.3">
      <c r="B753" t="s">
        <v>28</v>
      </c>
      <c r="C753" s="9">
        <v>85800</v>
      </c>
      <c r="D753" t="str">
        <f t="shared" si="14"/>
        <v>More Expensive</v>
      </c>
    </row>
    <row r="754" spans="2:4" x14ac:dyDescent="0.3">
      <c r="B754" t="s">
        <v>28</v>
      </c>
      <c r="C754" s="9">
        <v>77990</v>
      </c>
      <c r="D754" t="str">
        <f t="shared" si="14"/>
        <v>More Expensive</v>
      </c>
    </row>
    <row r="755" spans="2:4" x14ac:dyDescent="0.3">
      <c r="B755" t="s">
        <v>9</v>
      </c>
      <c r="C755" s="9">
        <v>54990</v>
      </c>
      <c r="D755" t="str">
        <f t="shared" si="14"/>
        <v>High cost</v>
      </c>
    </row>
    <row r="756" spans="2:4" x14ac:dyDescent="0.3">
      <c r="B756" t="s">
        <v>41</v>
      </c>
      <c r="C756" s="9">
        <v>52199</v>
      </c>
      <c r="D756" t="str">
        <f t="shared" si="14"/>
        <v>High cost</v>
      </c>
    </row>
    <row r="757" spans="2:4" x14ac:dyDescent="0.3">
      <c r="B757" t="s">
        <v>9</v>
      </c>
      <c r="C757" s="9">
        <v>40500</v>
      </c>
      <c r="D757" t="str">
        <f t="shared" si="14"/>
        <v xml:space="preserve"> Moderate</v>
      </c>
    </row>
    <row r="758" spans="2:4" x14ac:dyDescent="0.3">
      <c r="B758" t="s">
        <v>24</v>
      </c>
      <c r="C758" s="9">
        <v>85751</v>
      </c>
      <c r="D758" t="str">
        <f t="shared" si="14"/>
        <v>More Expensive</v>
      </c>
    </row>
    <row r="759" spans="2:4" x14ac:dyDescent="0.3">
      <c r="B759" t="s">
        <v>9</v>
      </c>
      <c r="C759" s="9">
        <v>38990</v>
      </c>
      <c r="D759" t="str">
        <f t="shared" si="14"/>
        <v xml:space="preserve"> Moderate</v>
      </c>
    </row>
    <row r="760" spans="2:4" x14ac:dyDescent="0.3">
      <c r="B760" t="s">
        <v>9</v>
      </c>
      <c r="C760" s="9">
        <v>37990</v>
      </c>
      <c r="D760" t="str">
        <f t="shared" si="14"/>
        <v xml:space="preserve"> Moderate</v>
      </c>
    </row>
    <row r="761" spans="2:4" x14ac:dyDescent="0.3">
      <c r="B761" t="s">
        <v>67</v>
      </c>
      <c r="C761" s="9">
        <v>60990</v>
      </c>
      <c r="D761" t="str">
        <f t="shared" si="14"/>
        <v>High cost</v>
      </c>
    </row>
    <row r="762" spans="2:4" x14ac:dyDescent="0.3">
      <c r="B762" t="s">
        <v>449</v>
      </c>
      <c r="C762" s="9">
        <v>64762</v>
      </c>
      <c r="D762" t="str">
        <f t="shared" si="14"/>
        <v>High cost</v>
      </c>
    </row>
    <row r="763" spans="2:4" x14ac:dyDescent="0.3">
      <c r="B763" t="s">
        <v>9</v>
      </c>
      <c r="C763" s="9">
        <v>46990</v>
      </c>
      <c r="D763" t="str">
        <f t="shared" si="14"/>
        <v xml:space="preserve"> Moderate</v>
      </c>
    </row>
    <row r="764" spans="2:4" x14ac:dyDescent="0.3">
      <c r="B764" t="s">
        <v>9</v>
      </c>
      <c r="C764" s="9">
        <v>53990</v>
      </c>
      <c r="D764" t="str">
        <f t="shared" si="14"/>
        <v>High cost</v>
      </c>
    </row>
    <row r="765" spans="2:4" x14ac:dyDescent="0.3">
      <c r="B765" t="s">
        <v>41</v>
      </c>
      <c r="C765" s="9">
        <v>76990</v>
      </c>
      <c r="D765" t="str">
        <f t="shared" si="14"/>
        <v>More Expensive</v>
      </c>
    </row>
    <row r="766" spans="2:4" x14ac:dyDescent="0.3">
      <c r="B766" t="s">
        <v>28</v>
      </c>
      <c r="C766" s="9">
        <v>51990</v>
      </c>
      <c r="D766" t="str">
        <f t="shared" si="14"/>
        <v>High cost</v>
      </c>
    </row>
    <row r="767" spans="2:4" x14ac:dyDescent="0.3">
      <c r="B767" t="s">
        <v>18</v>
      </c>
      <c r="C767" s="9">
        <v>162990</v>
      </c>
      <c r="D767" t="str">
        <f t="shared" si="14"/>
        <v>Not Affordable</v>
      </c>
    </row>
    <row r="768" spans="2:4" x14ac:dyDescent="0.3">
      <c r="B768" t="s">
        <v>9</v>
      </c>
      <c r="C768" s="9">
        <v>31964</v>
      </c>
      <c r="D768" t="str">
        <f t="shared" si="14"/>
        <v xml:space="preserve"> Moderate</v>
      </c>
    </row>
    <row r="769" spans="2:4" x14ac:dyDescent="0.3">
      <c r="B769" t="s">
        <v>9</v>
      </c>
      <c r="C769" s="9">
        <v>66999</v>
      </c>
      <c r="D769" t="str">
        <f t="shared" si="14"/>
        <v>High cost</v>
      </c>
    </row>
    <row r="770" spans="2:4" x14ac:dyDescent="0.3">
      <c r="B770" t="s">
        <v>9</v>
      </c>
      <c r="C770" s="9">
        <v>49990</v>
      </c>
      <c r="D770" t="str">
        <f t="shared" si="14"/>
        <v xml:space="preserve"> Moderate</v>
      </c>
    </row>
    <row r="771" spans="2:4" x14ac:dyDescent="0.3">
      <c r="B771" t="s">
        <v>28</v>
      </c>
      <c r="C771" s="9">
        <v>152711</v>
      </c>
      <c r="D771" t="str">
        <f t="shared" si="14"/>
        <v>Not Affordable</v>
      </c>
    </row>
    <row r="772" spans="2:4" x14ac:dyDescent="0.3">
      <c r="B772" t="s">
        <v>28</v>
      </c>
      <c r="C772" s="9">
        <v>64200</v>
      </c>
      <c r="D772" t="str">
        <f t="shared" si="14"/>
        <v>High cost</v>
      </c>
    </row>
    <row r="773" spans="2:4" x14ac:dyDescent="0.3">
      <c r="B773" t="s">
        <v>28</v>
      </c>
      <c r="C773" s="9">
        <v>77990</v>
      </c>
      <c r="D773" t="str">
        <f t="shared" si="14"/>
        <v>More Expensive</v>
      </c>
    </row>
    <row r="774" spans="2:4" x14ac:dyDescent="0.3">
      <c r="B774" t="s">
        <v>9</v>
      </c>
      <c r="C774" s="9">
        <v>54990</v>
      </c>
      <c r="D774" t="str">
        <f t="shared" si="14"/>
        <v>High cost</v>
      </c>
    </row>
    <row r="775" spans="2:4" x14ac:dyDescent="0.3">
      <c r="B775" t="s">
        <v>28</v>
      </c>
      <c r="C775" s="9">
        <v>56990</v>
      </c>
      <c r="D775" t="str">
        <f t="shared" si="14"/>
        <v>High cost</v>
      </c>
    </row>
    <row r="776" spans="2:4" x14ac:dyDescent="0.3">
      <c r="B776" t="s">
        <v>28</v>
      </c>
      <c r="C776" s="9">
        <v>68200</v>
      </c>
      <c r="D776" t="str">
        <f t="shared" si="14"/>
        <v>High cost</v>
      </c>
    </row>
    <row r="777" spans="2:4" x14ac:dyDescent="0.3">
      <c r="B777" t="s">
        <v>28</v>
      </c>
      <c r="C777" s="9">
        <v>79800</v>
      </c>
      <c r="D777" t="str">
        <f t="shared" si="14"/>
        <v>More Expensive</v>
      </c>
    </row>
    <row r="778" spans="2:4" x14ac:dyDescent="0.3">
      <c r="B778" t="s">
        <v>9</v>
      </c>
      <c r="C778" s="9">
        <v>66990</v>
      </c>
      <c r="D778" t="str">
        <f t="shared" si="14"/>
        <v>High cost</v>
      </c>
    </row>
    <row r="779" spans="2:4" x14ac:dyDescent="0.3">
      <c r="B779" t="s">
        <v>9</v>
      </c>
      <c r="C779" s="9">
        <v>53990</v>
      </c>
      <c r="D779" t="str">
        <f t="shared" si="14"/>
        <v>High cost</v>
      </c>
    </row>
    <row r="780" spans="2:4" x14ac:dyDescent="0.3">
      <c r="B780" t="s">
        <v>334</v>
      </c>
      <c r="C780" s="9">
        <v>99990</v>
      </c>
      <c r="D780" t="str">
        <f t="shared" si="14"/>
        <v>More Expensive</v>
      </c>
    </row>
    <row r="781" spans="2:4" x14ac:dyDescent="0.3">
      <c r="B781" t="s">
        <v>24</v>
      </c>
      <c r="C781" s="9">
        <v>44356</v>
      </c>
      <c r="D781" t="str">
        <f t="shared" si="14"/>
        <v xml:space="preserve"> Moderate</v>
      </c>
    </row>
    <row r="782" spans="2:4" x14ac:dyDescent="0.3">
      <c r="B782" t="s">
        <v>9</v>
      </c>
      <c r="C782" s="9">
        <v>37990</v>
      </c>
      <c r="D782" t="str">
        <f t="shared" si="14"/>
        <v xml:space="preserve"> Moderate</v>
      </c>
    </row>
    <row r="783" spans="2:4" x14ac:dyDescent="0.3">
      <c r="B783" t="s">
        <v>9</v>
      </c>
      <c r="C783" s="9">
        <v>46990</v>
      </c>
      <c r="D783" t="str">
        <f t="shared" si="14"/>
        <v xml:space="preserve"> Moderate</v>
      </c>
    </row>
    <row r="784" spans="2:4" x14ac:dyDescent="0.3">
      <c r="B784" t="s">
        <v>24</v>
      </c>
      <c r="C784" s="9">
        <v>74990</v>
      </c>
      <c r="D784" t="str">
        <f t="shared" si="14"/>
        <v>More Expensive</v>
      </c>
    </row>
    <row r="785" spans="2:4" x14ac:dyDescent="0.3">
      <c r="B785" t="s">
        <v>41</v>
      </c>
      <c r="C785" s="9">
        <v>53999</v>
      </c>
      <c r="D785" t="str">
        <f t="shared" si="14"/>
        <v>High cost</v>
      </c>
    </row>
    <row r="786" spans="2:4" x14ac:dyDescent="0.3">
      <c r="B786" t="s">
        <v>41</v>
      </c>
      <c r="C786" s="9">
        <v>62500</v>
      </c>
      <c r="D786" t="str">
        <f t="shared" si="14"/>
        <v>High cost</v>
      </c>
    </row>
    <row r="787" spans="2:4" x14ac:dyDescent="0.3">
      <c r="B787" t="s">
        <v>9</v>
      </c>
      <c r="C787" s="9">
        <v>220579</v>
      </c>
      <c r="D787" t="str">
        <f t="shared" si="14"/>
        <v>Not Affordable</v>
      </c>
    </row>
    <row r="788" spans="2:4" x14ac:dyDescent="0.3">
      <c r="B788" t="s">
        <v>9</v>
      </c>
      <c r="C788" s="9">
        <v>38990</v>
      </c>
      <c r="D788" t="str">
        <f t="shared" ref="D788:D851" si="15">IF(C788&lt;30000,"Low cost",IF(C788&lt;50000," Moderate",IF(C788&lt;70000,"High cost",IF(C788&lt;100000,"More Expensive", "Not Affordable"))))</f>
        <v xml:space="preserve"> Moderate</v>
      </c>
    </row>
    <row r="789" spans="2:4" x14ac:dyDescent="0.3">
      <c r="B789" t="s">
        <v>9</v>
      </c>
      <c r="C789" s="9">
        <v>53990</v>
      </c>
      <c r="D789" t="str">
        <f t="shared" si="15"/>
        <v>High cost</v>
      </c>
    </row>
    <row r="790" spans="2:4" x14ac:dyDescent="0.3">
      <c r="B790" t="s">
        <v>41</v>
      </c>
      <c r="C790" s="9">
        <v>32990</v>
      </c>
      <c r="D790" t="str">
        <f t="shared" si="15"/>
        <v xml:space="preserve"> Moderate</v>
      </c>
    </row>
    <row r="791" spans="2:4" x14ac:dyDescent="0.3">
      <c r="B791" t="s">
        <v>28</v>
      </c>
      <c r="C791" s="9">
        <v>76990</v>
      </c>
      <c r="D791" t="str">
        <f t="shared" si="15"/>
        <v>More Expensive</v>
      </c>
    </row>
    <row r="792" spans="2:4" x14ac:dyDescent="0.3">
      <c r="B792" t="s">
        <v>9</v>
      </c>
      <c r="C792" s="9">
        <v>66999</v>
      </c>
      <c r="D792" t="str">
        <f t="shared" si="15"/>
        <v>High cost</v>
      </c>
    </row>
    <row r="793" spans="2:4" x14ac:dyDescent="0.3">
      <c r="B793" t="s">
        <v>9</v>
      </c>
      <c r="C793" s="9">
        <v>49990</v>
      </c>
      <c r="D793" t="str">
        <f t="shared" si="15"/>
        <v xml:space="preserve"> Moderate</v>
      </c>
    </row>
    <row r="794" spans="2:4" x14ac:dyDescent="0.3">
      <c r="B794" t="s">
        <v>198</v>
      </c>
      <c r="C794" s="9">
        <v>50990</v>
      </c>
      <c r="D794" t="str">
        <f t="shared" si="15"/>
        <v>High cost</v>
      </c>
    </row>
    <row r="795" spans="2:4" x14ac:dyDescent="0.3">
      <c r="B795" t="s">
        <v>41</v>
      </c>
      <c r="C795" s="9">
        <v>49490</v>
      </c>
      <c r="D795" t="str">
        <f t="shared" si="15"/>
        <v xml:space="preserve"> Moderate</v>
      </c>
    </row>
    <row r="796" spans="2:4" x14ac:dyDescent="0.3">
      <c r="B796" t="s">
        <v>28</v>
      </c>
      <c r="C796" s="9">
        <v>57754</v>
      </c>
      <c r="D796" t="str">
        <f t="shared" si="15"/>
        <v>High cost</v>
      </c>
    </row>
    <row r="797" spans="2:4" x14ac:dyDescent="0.3">
      <c r="B797" t="s">
        <v>9</v>
      </c>
      <c r="C797" s="9">
        <v>32890</v>
      </c>
      <c r="D797" t="str">
        <f t="shared" si="15"/>
        <v xml:space="preserve"> Moderate</v>
      </c>
    </row>
    <row r="798" spans="2:4" x14ac:dyDescent="0.3">
      <c r="B798" t="s">
        <v>28</v>
      </c>
      <c r="C798" s="9">
        <v>77990</v>
      </c>
      <c r="D798" t="str">
        <f t="shared" si="15"/>
        <v>More Expensive</v>
      </c>
    </row>
    <row r="799" spans="2:4" x14ac:dyDescent="0.3">
      <c r="B799" t="s">
        <v>9</v>
      </c>
      <c r="C799" s="9">
        <v>54990</v>
      </c>
      <c r="D799" t="str">
        <f t="shared" si="15"/>
        <v>High cost</v>
      </c>
    </row>
    <row r="800" spans="2:4" x14ac:dyDescent="0.3">
      <c r="B800" t="s">
        <v>28</v>
      </c>
      <c r="C800" s="9">
        <v>349990</v>
      </c>
      <c r="D800" t="str">
        <f t="shared" si="15"/>
        <v>Not Affordable</v>
      </c>
    </row>
    <row r="801" spans="2:4" x14ac:dyDescent="0.3">
      <c r="B801" t="s">
        <v>9</v>
      </c>
      <c r="C801" s="9">
        <v>66990</v>
      </c>
      <c r="D801" t="str">
        <f t="shared" si="15"/>
        <v>High cost</v>
      </c>
    </row>
    <row r="802" spans="2:4" x14ac:dyDescent="0.3">
      <c r="B802" t="s">
        <v>28</v>
      </c>
      <c r="C802" s="9">
        <v>67500</v>
      </c>
      <c r="D802" t="str">
        <f t="shared" si="15"/>
        <v>High cost</v>
      </c>
    </row>
    <row r="803" spans="2:4" x14ac:dyDescent="0.3">
      <c r="B803" t="s">
        <v>9</v>
      </c>
      <c r="C803" s="9">
        <v>68800</v>
      </c>
      <c r="D803" t="str">
        <f t="shared" si="15"/>
        <v>High cost</v>
      </c>
    </row>
    <row r="804" spans="2:4" x14ac:dyDescent="0.3">
      <c r="B804" t="s">
        <v>58</v>
      </c>
      <c r="C804" s="9">
        <v>64990</v>
      </c>
      <c r="D804" t="str">
        <f t="shared" si="15"/>
        <v>High cost</v>
      </c>
    </row>
    <row r="805" spans="2:4" x14ac:dyDescent="0.3">
      <c r="B805" t="s">
        <v>28</v>
      </c>
      <c r="C805" s="9">
        <v>55990</v>
      </c>
      <c r="D805" t="str">
        <f t="shared" si="15"/>
        <v>High cost</v>
      </c>
    </row>
    <row r="806" spans="2:4" x14ac:dyDescent="0.3">
      <c r="B806" t="s">
        <v>9</v>
      </c>
      <c r="C806" s="9">
        <v>19299</v>
      </c>
      <c r="D806" t="str">
        <f t="shared" si="15"/>
        <v>Low cost</v>
      </c>
    </row>
    <row r="807" spans="2:4" x14ac:dyDescent="0.3">
      <c r="B807" t="s">
        <v>24</v>
      </c>
      <c r="C807" s="9">
        <v>32990</v>
      </c>
      <c r="D807" t="str">
        <f t="shared" si="15"/>
        <v xml:space="preserve"> Moderate</v>
      </c>
    </row>
    <row r="808" spans="2:4" x14ac:dyDescent="0.3">
      <c r="B808" t="s">
        <v>9</v>
      </c>
      <c r="C808" s="9">
        <v>53990</v>
      </c>
      <c r="D808" t="str">
        <f t="shared" si="15"/>
        <v>High cost</v>
      </c>
    </row>
    <row r="809" spans="2:4" x14ac:dyDescent="0.3">
      <c r="B809" t="s">
        <v>9</v>
      </c>
      <c r="C809" s="9">
        <v>23999</v>
      </c>
      <c r="D809" t="str">
        <f t="shared" si="15"/>
        <v>Low cost</v>
      </c>
    </row>
    <row r="810" spans="2:4" x14ac:dyDescent="0.3">
      <c r="B810" t="s">
        <v>9</v>
      </c>
      <c r="C810" s="9">
        <v>54990</v>
      </c>
      <c r="D810" t="str">
        <f t="shared" si="15"/>
        <v>High cost</v>
      </c>
    </row>
    <row r="811" spans="2:4" x14ac:dyDescent="0.3">
      <c r="B811" t="s">
        <v>9</v>
      </c>
      <c r="C811" s="9">
        <v>49990</v>
      </c>
      <c r="D811" t="str">
        <f t="shared" si="15"/>
        <v xml:space="preserve"> Moderate</v>
      </c>
    </row>
    <row r="812" spans="2:4" x14ac:dyDescent="0.3">
      <c r="B812" t="s">
        <v>9</v>
      </c>
      <c r="C812" s="9">
        <v>46990</v>
      </c>
      <c r="D812" t="str">
        <f t="shared" si="15"/>
        <v xml:space="preserve"> Moderate</v>
      </c>
    </row>
    <row r="813" spans="2:4" x14ac:dyDescent="0.3">
      <c r="B813" t="s">
        <v>9</v>
      </c>
      <c r="C813" s="9">
        <v>54990</v>
      </c>
      <c r="D813" t="str">
        <f t="shared" si="15"/>
        <v>High cost</v>
      </c>
    </row>
    <row r="814" spans="2:4" x14ac:dyDescent="0.3">
      <c r="B814" t="s">
        <v>294</v>
      </c>
      <c r="C814" s="9">
        <v>62990</v>
      </c>
      <c r="D814" t="str">
        <f t="shared" si="15"/>
        <v>High cost</v>
      </c>
    </row>
    <row r="815" spans="2:4" x14ac:dyDescent="0.3">
      <c r="B815" t="s">
        <v>75</v>
      </c>
      <c r="C815" s="9">
        <v>23990</v>
      </c>
      <c r="D815" t="str">
        <f t="shared" si="15"/>
        <v>Low cost</v>
      </c>
    </row>
    <row r="816" spans="2:4" x14ac:dyDescent="0.3">
      <c r="B816" t="s">
        <v>28</v>
      </c>
      <c r="C816" s="9">
        <v>47990</v>
      </c>
      <c r="D816" t="str">
        <f t="shared" si="15"/>
        <v xml:space="preserve"> Moderate</v>
      </c>
    </row>
    <row r="817" spans="2:4" x14ac:dyDescent="0.3">
      <c r="B817" t="s">
        <v>9</v>
      </c>
      <c r="C817" s="9">
        <v>57680</v>
      </c>
      <c r="D817" t="str">
        <f t="shared" si="15"/>
        <v>High cost</v>
      </c>
    </row>
    <row r="818" spans="2:4" x14ac:dyDescent="0.3">
      <c r="B818" t="s">
        <v>9</v>
      </c>
      <c r="C818" s="9">
        <v>54990</v>
      </c>
      <c r="D818" t="str">
        <f t="shared" si="15"/>
        <v>High cost</v>
      </c>
    </row>
    <row r="819" spans="2:4" x14ac:dyDescent="0.3">
      <c r="B819" t="s">
        <v>9</v>
      </c>
      <c r="C819" s="9">
        <v>37990</v>
      </c>
      <c r="D819" t="str">
        <f t="shared" si="15"/>
        <v xml:space="preserve"> Moderate</v>
      </c>
    </row>
    <row r="820" spans="2:4" x14ac:dyDescent="0.3">
      <c r="B820" t="s">
        <v>9</v>
      </c>
      <c r="C820" s="9">
        <v>57990</v>
      </c>
      <c r="D820" t="str">
        <f t="shared" si="15"/>
        <v>High cost</v>
      </c>
    </row>
    <row r="821" spans="2:4" x14ac:dyDescent="0.3">
      <c r="B821" t="s">
        <v>9</v>
      </c>
      <c r="C821" s="9">
        <v>38990</v>
      </c>
      <c r="D821" t="str">
        <f t="shared" si="15"/>
        <v xml:space="preserve"> Moderate</v>
      </c>
    </row>
    <row r="822" spans="2:4" x14ac:dyDescent="0.3">
      <c r="B822" t="s">
        <v>24</v>
      </c>
      <c r="C822" s="9">
        <v>15990</v>
      </c>
      <c r="D822" t="str">
        <f t="shared" si="15"/>
        <v>Low cost</v>
      </c>
    </row>
    <row r="823" spans="2:4" x14ac:dyDescent="0.3">
      <c r="B823" t="s">
        <v>9</v>
      </c>
      <c r="C823" s="9">
        <v>49990</v>
      </c>
      <c r="D823" t="str">
        <f t="shared" si="15"/>
        <v xml:space="preserve"> Moderate</v>
      </c>
    </row>
    <row r="824" spans="2:4" x14ac:dyDescent="0.3">
      <c r="B824" t="s">
        <v>28</v>
      </c>
      <c r="C824" s="9">
        <v>77990</v>
      </c>
      <c r="D824" t="str">
        <f t="shared" si="15"/>
        <v>More Expensive</v>
      </c>
    </row>
    <row r="825" spans="2:4" x14ac:dyDescent="0.3">
      <c r="B825" t="s">
        <v>9</v>
      </c>
      <c r="C825" s="9">
        <v>54990</v>
      </c>
      <c r="D825" t="str">
        <f t="shared" si="15"/>
        <v>High cost</v>
      </c>
    </row>
    <row r="826" spans="2:4" x14ac:dyDescent="0.3">
      <c r="B826" t="s">
        <v>9</v>
      </c>
      <c r="C826" s="9">
        <v>94990</v>
      </c>
      <c r="D826" t="str">
        <f t="shared" si="15"/>
        <v>More Expensive</v>
      </c>
    </row>
    <row r="827" spans="2:4" x14ac:dyDescent="0.3">
      <c r="B827" t="s">
        <v>9</v>
      </c>
      <c r="C827" s="9">
        <v>38990</v>
      </c>
      <c r="D827" t="str">
        <f t="shared" si="15"/>
        <v xml:space="preserve"> Moderate</v>
      </c>
    </row>
    <row r="828" spans="2:4" x14ac:dyDescent="0.3">
      <c r="B828" t="s">
        <v>28</v>
      </c>
      <c r="C828" s="9">
        <v>61500</v>
      </c>
      <c r="D828" t="str">
        <f t="shared" si="15"/>
        <v>High cost</v>
      </c>
    </row>
    <row r="829" spans="2:4" x14ac:dyDescent="0.3">
      <c r="B829" t="s">
        <v>9</v>
      </c>
      <c r="C829" s="9">
        <v>38990</v>
      </c>
      <c r="D829" t="str">
        <f t="shared" si="15"/>
        <v xml:space="preserve"> Moderate</v>
      </c>
    </row>
    <row r="830" spans="2:4" x14ac:dyDescent="0.3">
      <c r="B830" t="s">
        <v>75</v>
      </c>
      <c r="C830" s="9">
        <v>48990</v>
      </c>
      <c r="D830" t="str">
        <f t="shared" si="15"/>
        <v xml:space="preserve"> Moderate</v>
      </c>
    </row>
    <row r="831" spans="2:4" x14ac:dyDescent="0.3">
      <c r="B831" t="s">
        <v>9</v>
      </c>
      <c r="C831" s="9">
        <v>141899</v>
      </c>
      <c r="D831" t="str">
        <f t="shared" si="15"/>
        <v>Not Affordable</v>
      </c>
    </row>
    <row r="832" spans="2:4" x14ac:dyDescent="0.3">
      <c r="B832" t="s">
        <v>9</v>
      </c>
      <c r="C832" s="9">
        <v>37990</v>
      </c>
      <c r="D832" t="str">
        <f t="shared" si="15"/>
        <v xml:space="preserve"> Moderate</v>
      </c>
    </row>
    <row r="833" spans="2:4" x14ac:dyDescent="0.3">
      <c r="B833" t="s">
        <v>9</v>
      </c>
      <c r="C833" s="9">
        <v>66999</v>
      </c>
      <c r="D833" t="str">
        <f t="shared" si="15"/>
        <v>High cost</v>
      </c>
    </row>
    <row r="834" spans="2:4" x14ac:dyDescent="0.3">
      <c r="B834" t="s">
        <v>67</v>
      </c>
      <c r="C834" s="9">
        <v>72990</v>
      </c>
      <c r="D834" t="str">
        <f t="shared" si="15"/>
        <v>More Expensive</v>
      </c>
    </row>
    <row r="835" spans="2:4" x14ac:dyDescent="0.3">
      <c r="B835" t="s">
        <v>9</v>
      </c>
      <c r="C835" s="9">
        <v>49990</v>
      </c>
      <c r="D835" t="str">
        <f t="shared" si="15"/>
        <v xml:space="preserve"> Moderate</v>
      </c>
    </row>
    <row r="836" spans="2:4" x14ac:dyDescent="0.3">
      <c r="B836" t="s">
        <v>9</v>
      </c>
      <c r="C836" s="9">
        <v>66990</v>
      </c>
      <c r="D836" t="str">
        <f t="shared" si="15"/>
        <v>High cost</v>
      </c>
    </row>
    <row r="837" spans="2:4" x14ac:dyDescent="0.3">
      <c r="B837" t="s">
        <v>9</v>
      </c>
      <c r="C837" s="9">
        <v>78100</v>
      </c>
      <c r="D837" t="str">
        <f t="shared" si="15"/>
        <v>More Expensive</v>
      </c>
    </row>
    <row r="838" spans="2:4" x14ac:dyDescent="0.3">
      <c r="B838" t="s">
        <v>9</v>
      </c>
      <c r="C838" s="9">
        <v>46990</v>
      </c>
      <c r="D838" t="str">
        <f t="shared" si="15"/>
        <v xml:space="preserve"> Moderate</v>
      </c>
    </row>
    <row r="839" spans="2:4" x14ac:dyDescent="0.3">
      <c r="B839" t="s">
        <v>9</v>
      </c>
      <c r="C839" s="9">
        <v>88149</v>
      </c>
      <c r="D839" t="str">
        <f t="shared" si="15"/>
        <v>More Expensive</v>
      </c>
    </row>
    <row r="840" spans="2:4" x14ac:dyDescent="0.3">
      <c r="B840" t="s">
        <v>41</v>
      </c>
      <c r="C840" s="9">
        <v>36607</v>
      </c>
      <c r="D840" t="str">
        <f t="shared" si="15"/>
        <v xml:space="preserve"> Moderate</v>
      </c>
    </row>
    <row r="841" spans="2:4" x14ac:dyDescent="0.3">
      <c r="B841" t="s">
        <v>9</v>
      </c>
      <c r="C841" s="9">
        <v>24831</v>
      </c>
      <c r="D841" t="str">
        <f t="shared" si="15"/>
        <v>Low cost</v>
      </c>
    </row>
    <row r="842" spans="2:4" x14ac:dyDescent="0.3">
      <c r="B842" t="s">
        <v>9</v>
      </c>
      <c r="C842" s="9">
        <v>59899</v>
      </c>
      <c r="D842" t="str">
        <f t="shared" si="15"/>
        <v>High cost</v>
      </c>
    </row>
    <row r="843" spans="2:4" x14ac:dyDescent="0.3">
      <c r="B843" t="s">
        <v>52</v>
      </c>
      <c r="C843" s="9">
        <v>67000</v>
      </c>
      <c r="D843" t="str">
        <f t="shared" si="15"/>
        <v>High cost</v>
      </c>
    </row>
    <row r="844" spans="2:4" x14ac:dyDescent="0.3">
      <c r="B844" t="s">
        <v>9</v>
      </c>
      <c r="C844" s="9">
        <v>53990</v>
      </c>
      <c r="D844" t="str">
        <f t="shared" si="15"/>
        <v>High cost</v>
      </c>
    </row>
    <row r="845" spans="2:4" x14ac:dyDescent="0.3">
      <c r="B845" t="s">
        <v>9</v>
      </c>
      <c r="C845" s="9">
        <v>54990</v>
      </c>
      <c r="D845" t="str">
        <f t="shared" si="15"/>
        <v>High cost</v>
      </c>
    </row>
    <row r="846" spans="2:4" x14ac:dyDescent="0.3">
      <c r="B846" t="s">
        <v>9</v>
      </c>
      <c r="C846" s="9">
        <v>66999</v>
      </c>
      <c r="D846" t="str">
        <f t="shared" si="15"/>
        <v>High cost</v>
      </c>
    </row>
    <row r="847" spans="2:4" x14ac:dyDescent="0.3">
      <c r="B847" t="s">
        <v>41</v>
      </c>
      <c r="C847" s="9">
        <v>39490</v>
      </c>
      <c r="D847" t="str">
        <f t="shared" si="15"/>
        <v xml:space="preserve"> Moderate</v>
      </c>
    </row>
    <row r="848" spans="2:4" x14ac:dyDescent="0.3">
      <c r="B848" t="s">
        <v>9</v>
      </c>
      <c r="C848" s="9">
        <v>54990</v>
      </c>
      <c r="D848" t="str">
        <f t="shared" si="15"/>
        <v>High cost</v>
      </c>
    </row>
    <row r="849" spans="2:4" x14ac:dyDescent="0.3">
      <c r="B849" t="s">
        <v>9</v>
      </c>
      <c r="C849" s="9">
        <v>44400</v>
      </c>
      <c r="D849" t="str">
        <f t="shared" si="15"/>
        <v xml:space="preserve"> Moderate</v>
      </c>
    </row>
    <row r="850" spans="2:4" x14ac:dyDescent="0.3">
      <c r="B850" t="s">
        <v>41</v>
      </c>
      <c r="C850" s="9">
        <v>38490</v>
      </c>
      <c r="D850" t="str">
        <f t="shared" si="15"/>
        <v xml:space="preserve"> Moderate</v>
      </c>
    </row>
    <row r="851" spans="2:4" x14ac:dyDescent="0.3">
      <c r="B851" t="s">
        <v>9</v>
      </c>
      <c r="C851" s="9">
        <v>42990</v>
      </c>
      <c r="D851" t="str">
        <f t="shared" si="15"/>
        <v xml:space="preserve"> Moderate</v>
      </c>
    </row>
    <row r="852" spans="2:4" x14ac:dyDescent="0.3">
      <c r="B852" t="s">
        <v>41</v>
      </c>
      <c r="C852" s="9">
        <v>60490</v>
      </c>
      <c r="D852" t="str">
        <f t="shared" ref="D852:D855" si="16">IF(C852&lt;30000,"Low cost",IF(C852&lt;50000," Moderate",IF(C852&lt;70000,"High cost",IF(C852&lt;100000,"More Expensive", "Not Affordable"))))</f>
        <v>High cost</v>
      </c>
    </row>
    <row r="853" spans="2:4" x14ac:dyDescent="0.3">
      <c r="B853" t="s">
        <v>67</v>
      </c>
      <c r="C853" s="9">
        <v>88990</v>
      </c>
      <c r="D853" t="str">
        <f t="shared" si="16"/>
        <v>More Expensive</v>
      </c>
    </row>
    <row r="854" spans="2:4" x14ac:dyDescent="0.3">
      <c r="B854" t="s">
        <v>75</v>
      </c>
      <c r="C854" s="9">
        <v>37990</v>
      </c>
      <c r="D854" t="str">
        <f t="shared" si="16"/>
        <v xml:space="preserve"> Moderate</v>
      </c>
    </row>
    <row r="855" spans="2:4" x14ac:dyDescent="0.3">
      <c r="B855" t="s">
        <v>9</v>
      </c>
      <c r="C855" s="9">
        <v>70500</v>
      </c>
      <c r="D855" t="str">
        <f t="shared" si="16"/>
        <v>More Expensive</v>
      </c>
    </row>
  </sheetData>
  <mergeCells count="11">
    <mergeCell ref="N31:O31"/>
    <mergeCell ref="B11:E11"/>
    <mergeCell ref="B13:D13"/>
    <mergeCell ref="B15:C15"/>
    <mergeCell ref="E19:F19"/>
    <mergeCell ref="K4:L4"/>
    <mergeCell ref="G11:H11"/>
    <mergeCell ref="G13:H13"/>
    <mergeCell ref="I28:J28"/>
    <mergeCell ref="K19:L19"/>
    <mergeCell ref="L28:M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8AAE-C5D1-4D23-9ADC-8AA431DB0A52}">
  <dimension ref="B4:I11"/>
  <sheetViews>
    <sheetView workbookViewId="0">
      <selection activeCell="C16" sqref="C16"/>
    </sheetView>
  </sheetViews>
  <sheetFormatPr defaultRowHeight="14.4" x14ac:dyDescent="0.3"/>
  <cols>
    <col min="2" max="2" width="9.88671875" bestFit="1" customWidth="1"/>
    <col min="3" max="3" width="15.109375" bestFit="1" customWidth="1"/>
    <col min="6" max="6" width="23.77734375" bestFit="1" customWidth="1"/>
    <col min="7" max="7" width="20.109375" bestFit="1" customWidth="1"/>
  </cols>
  <sheetData>
    <row r="4" spans="2:9" x14ac:dyDescent="0.3">
      <c r="B4" t="s">
        <v>576</v>
      </c>
      <c r="C4" s="23">
        <f ca="1">TODAY()</f>
        <v>45354</v>
      </c>
      <c r="F4" t="s">
        <v>620</v>
      </c>
      <c r="G4" t="s">
        <v>619</v>
      </c>
      <c r="H4" t="s">
        <v>577</v>
      </c>
      <c r="I4" t="s">
        <v>578</v>
      </c>
    </row>
    <row r="5" spans="2:9" x14ac:dyDescent="0.3">
      <c r="B5" t="s">
        <v>579</v>
      </c>
      <c r="C5" s="24">
        <f ca="1">NOW()</f>
        <v>45354.467138773151</v>
      </c>
      <c r="E5" s="24"/>
      <c r="F5" s="25">
        <v>45344.797719907408</v>
      </c>
      <c r="G5" s="25">
        <v>44702.797719907408</v>
      </c>
      <c r="H5">
        <f>_xlfn.DAYS(F5,G5)</f>
        <v>642</v>
      </c>
      <c r="I5">
        <f>H5*24</f>
        <v>15408</v>
      </c>
    </row>
    <row r="6" spans="2:9" x14ac:dyDescent="0.3">
      <c r="G6" t="s">
        <v>580</v>
      </c>
      <c r="H6">
        <f>_xlfn.DAYS(G5,F5)</f>
        <v>-642</v>
      </c>
    </row>
    <row r="7" spans="2:9" x14ac:dyDescent="0.3">
      <c r="B7" t="s">
        <v>581</v>
      </c>
      <c r="C7" s="24">
        <f ca="1">NOW()</f>
        <v>45354.467138773151</v>
      </c>
      <c r="D7" s="23"/>
    </row>
    <row r="9" spans="2:9" x14ac:dyDescent="0.3">
      <c r="B9" t="s">
        <v>582</v>
      </c>
      <c r="C9">
        <f ca="1">DAY(C7)</f>
        <v>3</v>
      </c>
      <c r="F9" t="s">
        <v>583</v>
      </c>
      <c r="G9">
        <f>DATEDIF(G5,F5,"d")</f>
        <v>642</v>
      </c>
    </row>
    <row r="10" spans="2:9" x14ac:dyDescent="0.3">
      <c r="B10" t="s">
        <v>584</v>
      </c>
      <c r="C10">
        <f ca="1">MONTH(C7)</f>
        <v>3</v>
      </c>
      <c r="F10" t="s">
        <v>585</v>
      </c>
      <c r="G10">
        <f>DATEDIF(G5,F5,"m")</f>
        <v>21</v>
      </c>
    </row>
    <row r="11" spans="2:9" x14ac:dyDescent="0.3">
      <c r="B11" t="s">
        <v>586</v>
      </c>
      <c r="C11">
        <f ca="1">YEAR(C7)</f>
        <v>2024</v>
      </c>
      <c r="F11" t="s">
        <v>587</v>
      </c>
      <c r="G11">
        <f>DATEDIF(G5,F5,"y")</f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8CB5-170E-45A8-B0FA-097F911D64C5}">
  <dimension ref="B2:P29"/>
  <sheetViews>
    <sheetView workbookViewId="0">
      <selection activeCell="B17" sqref="B17"/>
    </sheetView>
  </sheetViews>
  <sheetFormatPr defaultRowHeight="14.4" x14ac:dyDescent="0.3"/>
  <cols>
    <col min="2" max="2" width="14.88671875" bestFit="1" customWidth="1"/>
    <col min="4" max="4" width="9.88671875" customWidth="1"/>
    <col min="11" max="11" width="16.109375" bestFit="1" customWidth="1"/>
    <col min="13" max="13" width="10.44140625" bestFit="1" customWidth="1"/>
  </cols>
  <sheetData>
    <row r="2" spans="2:16" x14ac:dyDescent="0.3">
      <c r="D2" s="26" t="s">
        <v>593</v>
      </c>
      <c r="M2" s="26" t="s">
        <v>597</v>
      </c>
    </row>
    <row r="5" spans="2:16" x14ac:dyDescent="0.3">
      <c r="B5" s="11" t="s">
        <v>0</v>
      </c>
      <c r="C5" s="11" t="s">
        <v>9</v>
      </c>
      <c r="D5" s="11" t="s">
        <v>18</v>
      </c>
      <c r="E5" s="11" t="s">
        <v>24</v>
      </c>
      <c r="F5" s="11" t="s">
        <v>41</v>
      </c>
      <c r="G5" s="11" t="s">
        <v>28</v>
      </c>
      <c r="K5" s="11" t="s">
        <v>0</v>
      </c>
      <c r="L5" s="11" t="s">
        <v>9</v>
      </c>
      <c r="M5" s="11" t="s">
        <v>18</v>
      </c>
      <c r="N5" s="11" t="s">
        <v>24</v>
      </c>
      <c r="O5" s="11" t="s">
        <v>41</v>
      </c>
      <c r="P5" s="11" t="s">
        <v>28</v>
      </c>
    </row>
    <row r="6" spans="2:16" x14ac:dyDescent="0.3">
      <c r="B6" s="12" t="s">
        <v>516</v>
      </c>
      <c r="C6" s="9">
        <v>38990</v>
      </c>
      <c r="D6" s="9">
        <v>70990</v>
      </c>
      <c r="E6" s="9">
        <v>49990</v>
      </c>
      <c r="F6" s="9">
        <v>45999</v>
      </c>
      <c r="G6" s="9">
        <v>47990</v>
      </c>
      <c r="K6" s="12" t="s">
        <v>516</v>
      </c>
      <c r="L6" s="9">
        <v>38990</v>
      </c>
      <c r="M6" s="9">
        <v>70990</v>
      </c>
      <c r="N6" s="9">
        <v>49990</v>
      </c>
      <c r="O6" s="9">
        <v>45999</v>
      </c>
      <c r="P6" s="9">
        <v>47990</v>
      </c>
    </row>
    <row r="7" spans="2:16" x14ac:dyDescent="0.3">
      <c r="B7" s="12" t="s">
        <v>517</v>
      </c>
      <c r="C7">
        <v>40000</v>
      </c>
      <c r="D7">
        <v>100000</v>
      </c>
      <c r="E7">
        <v>59000</v>
      </c>
      <c r="F7">
        <v>60200</v>
      </c>
      <c r="G7">
        <v>55000</v>
      </c>
      <c r="K7" s="12" t="s">
        <v>517</v>
      </c>
      <c r="L7">
        <v>40000</v>
      </c>
      <c r="M7">
        <v>100000</v>
      </c>
      <c r="N7">
        <v>59000</v>
      </c>
      <c r="O7">
        <v>60200</v>
      </c>
      <c r="P7">
        <v>55000</v>
      </c>
    </row>
    <row r="8" spans="2:16" x14ac:dyDescent="0.3">
      <c r="B8" s="12" t="s">
        <v>518</v>
      </c>
      <c r="C8">
        <v>30000</v>
      </c>
      <c r="D8">
        <v>50000</v>
      </c>
      <c r="E8">
        <v>42000</v>
      </c>
      <c r="F8">
        <v>38500</v>
      </c>
      <c r="G8">
        <v>40000</v>
      </c>
      <c r="K8" s="12" t="s">
        <v>518</v>
      </c>
      <c r="L8">
        <v>30000</v>
      </c>
      <c r="M8">
        <v>50000</v>
      </c>
      <c r="N8">
        <v>42000</v>
      </c>
      <c r="O8">
        <v>38500</v>
      </c>
      <c r="P8">
        <v>40000</v>
      </c>
    </row>
    <row r="9" spans="2:16" x14ac:dyDescent="0.3">
      <c r="B9" s="12" t="s">
        <v>519</v>
      </c>
      <c r="C9">
        <v>35000</v>
      </c>
      <c r="D9">
        <v>85859</v>
      </c>
      <c r="E9">
        <v>50100</v>
      </c>
      <c r="F9">
        <v>41000</v>
      </c>
      <c r="G9">
        <v>42000</v>
      </c>
      <c r="K9" s="12" t="s">
        <v>519</v>
      </c>
      <c r="L9">
        <v>35000</v>
      </c>
      <c r="M9">
        <v>85859</v>
      </c>
      <c r="N9">
        <v>50100</v>
      </c>
      <c r="O9">
        <v>41000</v>
      </c>
      <c r="P9">
        <v>42000</v>
      </c>
    </row>
    <row r="10" spans="2:16" x14ac:dyDescent="0.3">
      <c r="B10" s="12" t="s">
        <v>590</v>
      </c>
      <c r="C10">
        <v>54000</v>
      </c>
      <c r="D10">
        <v>102000</v>
      </c>
      <c r="E10">
        <v>57500</v>
      </c>
      <c r="F10">
        <v>59500</v>
      </c>
      <c r="G10">
        <v>57000</v>
      </c>
      <c r="K10" s="12" t="s">
        <v>590</v>
      </c>
      <c r="L10">
        <v>54000</v>
      </c>
      <c r="M10">
        <v>102000</v>
      </c>
      <c r="N10">
        <v>57500</v>
      </c>
      <c r="O10">
        <v>59500</v>
      </c>
      <c r="P10">
        <v>57000</v>
      </c>
    </row>
    <row r="11" spans="2:16" x14ac:dyDescent="0.3">
      <c r="B11" s="12" t="s">
        <v>591</v>
      </c>
      <c r="C11">
        <f>HLOOKUP(C5,C15:C17,2,FALSE)</f>
        <v>47000</v>
      </c>
      <c r="D11">
        <f t="shared" ref="D11:F11" si="0">HLOOKUP(D5,D15:D17,2,FALSE)</f>
        <v>80000</v>
      </c>
      <c r="E11">
        <f t="shared" si="0"/>
        <v>52000</v>
      </c>
      <c r="F11">
        <f t="shared" si="0"/>
        <v>54000</v>
      </c>
      <c r="G11">
        <f>HLOOKUP(G5,G15:G17,2,FALSE)</f>
        <v>49500</v>
      </c>
    </row>
    <row r="12" spans="2:16" x14ac:dyDescent="0.3">
      <c r="B12" s="12" t="s">
        <v>592</v>
      </c>
      <c r="C12">
        <f>HLOOKUP(C5,C15:C17,3,FALSE)</f>
        <v>38000</v>
      </c>
      <c r="D12">
        <f t="shared" ref="D12:G12" si="1">HLOOKUP(D5,D15:D17,3,FALSE)</f>
        <v>58000</v>
      </c>
      <c r="E12">
        <f t="shared" si="1"/>
        <v>55000</v>
      </c>
      <c r="F12">
        <f t="shared" si="1"/>
        <v>57500</v>
      </c>
      <c r="G12">
        <f t="shared" si="1"/>
        <v>53200</v>
      </c>
      <c r="K12" s="27" t="s">
        <v>594</v>
      </c>
      <c r="L12" s="27"/>
      <c r="M12" s="27" t="s">
        <v>595</v>
      </c>
      <c r="N12" s="27">
        <v>35000</v>
      </c>
      <c r="O12" s="27">
        <f>MATCH(N12,L6:L10,0)</f>
        <v>4</v>
      </c>
    </row>
    <row r="13" spans="2:16" x14ac:dyDescent="0.3">
      <c r="K13" s="27"/>
      <c r="L13" s="27"/>
      <c r="M13" s="27"/>
      <c r="N13" s="27"/>
      <c r="O13" s="27"/>
    </row>
    <row r="14" spans="2:16" x14ac:dyDescent="0.3">
      <c r="K14" s="27" t="s">
        <v>596</v>
      </c>
      <c r="L14" s="27"/>
      <c r="M14" s="27" t="s">
        <v>595</v>
      </c>
      <c r="N14" s="27">
        <v>49990</v>
      </c>
      <c r="O14" s="27">
        <f>MATCH(N14,L6:P6,0)</f>
        <v>3</v>
      </c>
    </row>
    <row r="15" spans="2:16" x14ac:dyDescent="0.3">
      <c r="B15" s="11" t="s">
        <v>0</v>
      </c>
      <c r="C15" s="11" t="s">
        <v>9</v>
      </c>
      <c r="D15" s="11" t="s">
        <v>18</v>
      </c>
      <c r="E15" s="11" t="s">
        <v>24</v>
      </c>
      <c r="F15" s="11" t="s">
        <v>41</v>
      </c>
      <c r="G15" s="11" t="s">
        <v>28</v>
      </c>
    </row>
    <row r="16" spans="2:16" x14ac:dyDescent="0.3">
      <c r="B16" s="12" t="s">
        <v>591</v>
      </c>
      <c r="C16">
        <v>47000</v>
      </c>
      <c r="D16">
        <v>80000</v>
      </c>
      <c r="E16">
        <v>52000</v>
      </c>
      <c r="F16">
        <v>54000</v>
      </c>
      <c r="G16">
        <v>49500</v>
      </c>
    </row>
    <row r="17" spans="2:16" x14ac:dyDescent="0.3">
      <c r="B17" s="12" t="s">
        <v>592</v>
      </c>
      <c r="C17">
        <v>38000</v>
      </c>
      <c r="D17">
        <v>58000</v>
      </c>
      <c r="E17">
        <v>55000</v>
      </c>
      <c r="F17">
        <v>57500</v>
      </c>
      <c r="G17">
        <v>53200</v>
      </c>
    </row>
    <row r="18" spans="2:16" x14ac:dyDescent="0.3">
      <c r="M18" s="26" t="s">
        <v>598</v>
      </c>
    </row>
    <row r="20" spans="2:16" x14ac:dyDescent="0.3">
      <c r="C20" s="26" t="s">
        <v>602</v>
      </c>
      <c r="D20" s="26"/>
    </row>
    <row r="21" spans="2:16" x14ac:dyDescent="0.3">
      <c r="K21" s="11" t="s">
        <v>0</v>
      </c>
      <c r="L21" s="11" t="s">
        <v>9</v>
      </c>
      <c r="M21" s="11" t="s">
        <v>18</v>
      </c>
      <c r="N21" s="11" t="s">
        <v>24</v>
      </c>
      <c r="O21" s="11" t="s">
        <v>41</v>
      </c>
      <c r="P21" s="11" t="s">
        <v>28</v>
      </c>
    </row>
    <row r="22" spans="2:16" x14ac:dyDescent="0.3">
      <c r="B22" t="s">
        <v>603</v>
      </c>
      <c r="D22" s="28" t="s">
        <v>604</v>
      </c>
      <c r="K22" s="12" t="s">
        <v>516</v>
      </c>
      <c r="L22" s="9">
        <v>38990</v>
      </c>
      <c r="M22" s="9">
        <v>70990</v>
      </c>
      <c r="N22" s="9">
        <v>49990</v>
      </c>
      <c r="O22" s="9">
        <v>45999</v>
      </c>
      <c r="P22" s="9">
        <v>47990</v>
      </c>
    </row>
    <row r="23" spans="2:16" x14ac:dyDescent="0.3">
      <c r="B23" s="12" t="s">
        <v>519</v>
      </c>
      <c r="D23" s="28">
        <f>MATCH(B23,B6:B12,0)</f>
        <v>4</v>
      </c>
      <c r="F23" s="28" t="s">
        <v>607</v>
      </c>
      <c r="K23" s="12" t="s">
        <v>517</v>
      </c>
      <c r="L23">
        <v>40000</v>
      </c>
      <c r="M23">
        <v>100000</v>
      </c>
      <c r="N23">
        <v>59000</v>
      </c>
      <c r="O23">
        <v>60200</v>
      </c>
      <c r="P23">
        <v>55000</v>
      </c>
    </row>
    <row r="24" spans="2:16" x14ac:dyDescent="0.3">
      <c r="D24" s="28"/>
      <c r="F24" s="28" cm="1">
        <f t="array" ref="F24">INDEX(C6:G12,D23,D27)</f>
        <v>85859</v>
      </c>
      <c r="K24" s="12" t="s">
        <v>518</v>
      </c>
      <c r="L24">
        <v>30000</v>
      </c>
      <c r="M24">
        <v>50000</v>
      </c>
      <c r="N24">
        <v>42000</v>
      </c>
      <c r="O24">
        <v>38500</v>
      </c>
      <c r="P24">
        <v>40000</v>
      </c>
    </row>
    <row r="25" spans="2:16" x14ac:dyDescent="0.3">
      <c r="D25" s="28"/>
      <c r="K25" s="12" t="s">
        <v>519</v>
      </c>
      <c r="L25">
        <v>35000</v>
      </c>
      <c r="M25">
        <v>85859</v>
      </c>
      <c r="N25">
        <v>50100</v>
      </c>
      <c r="O25">
        <v>41000</v>
      </c>
      <c r="P25">
        <v>42000</v>
      </c>
    </row>
    <row r="26" spans="2:16" x14ac:dyDescent="0.3">
      <c r="B26" t="s">
        <v>605</v>
      </c>
      <c r="D26" s="28" t="s">
        <v>606</v>
      </c>
      <c r="K26" s="12" t="s">
        <v>590</v>
      </c>
      <c r="L26">
        <v>54000</v>
      </c>
      <c r="M26">
        <v>102000</v>
      </c>
      <c r="N26">
        <v>57500</v>
      </c>
      <c r="O26">
        <v>59500</v>
      </c>
      <c r="P26">
        <v>57000</v>
      </c>
    </row>
    <row r="27" spans="2:16" x14ac:dyDescent="0.3">
      <c r="B27" s="11" t="s">
        <v>18</v>
      </c>
      <c r="D27" s="28">
        <f>MATCH(B27,C5:G5,0)</f>
        <v>2</v>
      </c>
    </row>
    <row r="28" spans="2:16" x14ac:dyDescent="0.3">
      <c r="L28" s="27" t="s">
        <v>599</v>
      </c>
      <c r="M28" s="27" t="s">
        <v>600</v>
      </c>
      <c r="N28" s="27" t="s">
        <v>601</v>
      </c>
    </row>
    <row r="29" spans="2:16" x14ac:dyDescent="0.3">
      <c r="L29" s="27">
        <v>2</v>
      </c>
      <c r="M29" s="27">
        <v>4</v>
      </c>
      <c r="N29" s="27" cm="1">
        <f t="array" ref="N29">INDEX(L22:P26,L29,M29)</f>
        <v>60200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F1E7-F40E-4CF0-9704-23778D948106}">
  <dimension ref="B4:K17"/>
  <sheetViews>
    <sheetView workbookViewId="0">
      <selection activeCell="B7" sqref="B7"/>
    </sheetView>
  </sheetViews>
  <sheetFormatPr defaultRowHeight="14.4" x14ac:dyDescent="0.3"/>
  <cols>
    <col min="5" max="5" width="14.88671875" bestFit="1" customWidth="1"/>
  </cols>
  <sheetData>
    <row r="4" spans="2:11" x14ac:dyDescent="0.3">
      <c r="B4" s="11" t="s">
        <v>0</v>
      </c>
      <c r="C4" s="11" t="s">
        <v>9</v>
      </c>
      <c r="D4" s="11" t="s">
        <v>18</v>
      </c>
      <c r="E4" s="11" t="s">
        <v>24</v>
      </c>
      <c r="F4" s="11" t="s">
        <v>41</v>
      </c>
      <c r="G4" s="11" t="s">
        <v>28</v>
      </c>
      <c r="H4" s="11" t="s">
        <v>58</v>
      </c>
      <c r="I4" s="11" t="s">
        <v>75</v>
      </c>
    </row>
    <row r="5" spans="2:11" x14ac:dyDescent="0.3">
      <c r="B5" s="12" t="s">
        <v>516</v>
      </c>
      <c r="C5" s="9">
        <v>38990</v>
      </c>
      <c r="D5" s="9">
        <v>70990</v>
      </c>
      <c r="E5" s="9">
        <v>49990</v>
      </c>
      <c r="F5" s="9">
        <v>45999</v>
      </c>
      <c r="G5" s="9">
        <v>47990</v>
      </c>
      <c r="H5">
        <f>VLOOKUP(B5,E13:G13,2,FALSE)</f>
        <v>51000</v>
      </c>
      <c r="I5">
        <f>VLOOKUP(B5,E13:G13,3,FALSE)</f>
        <v>34000</v>
      </c>
      <c r="J5" s="47" t="s">
        <v>608</v>
      </c>
      <c r="K5" s="47"/>
    </row>
    <row r="6" spans="2:11" x14ac:dyDescent="0.3">
      <c r="B6" s="12" t="s">
        <v>517</v>
      </c>
      <c r="C6">
        <v>40000</v>
      </c>
      <c r="D6">
        <v>100000</v>
      </c>
      <c r="E6">
        <v>59000</v>
      </c>
      <c r="F6">
        <v>60200</v>
      </c>
      <c r="G6">
        <v>55000</v>
      </c>
      <c r="H6">
        <f t="shared" ref="H6:H9" si="0">VLOOKUP(B6,E14:G14,2,FALSE)</f>
        <v>48000</v>
      </c>
      <c r="I6">
        <f t="shared" ref="I6:I9" si="1">VLOOKUP(B6,E14:G14,3,FALSE)</f>
        <v>31000</v>
      </c>
    </row>
    <row r="7" spans="2:11" x14ac:dyDescent="0.3">
      <c r="B7" s="12" t="s">
        <v>518</v>
      </c>
      <c r="C7">
        <v>30000</v>
      </c>
      <c r="D7">
        <v>50000</v>
      </c>
      <c r="E7">
        <v>42000</v>
      </c>
      <c r="F7">
        <v>38500</v>
      </c>
      <c r="G7">
        <v>40000</v>
      </c>
      <c r="H7">
        <f t="shared" si="0"/>
        <v>45230</v>
      </c>
      <c r="I7">
        <f t="shared" si="1"/>
        <v>28500</v>
      </c>
    </row>
    <row r="8" spans="2:11" x14ac:dyDescent="0.3">
      <c r="B8" s="12" t="s">
        <v>519</v>
      </c>
      <c r="C8">
        <v>35000</v>
      </c>
      <c r="D8">
        <v>85859</v>
      </c>
      <c r="E8">
        <v>50100</v>
      </c>
      <c r="F8">
        <v>41000</v>
      </c>
      <c r="G8">
        <v>42000</v>
      </c>
      <c r="H8">
        <f t="shared" si="0"/>
        <v>47000</v>
      </c>
      <c r="I8">
        <f t="shared" si="1"/>
        <v>30000</v>
      </c>
    </row>
    <row r="9" spans="2:11" x14ac:dyDescent="0.3">
      <c r="B9" s="12" t="s">
        <v>590</v>
      </c>
      <c r="C9">
        <v>54000</v>
      </c>
      <c r="D9">
        <v>102000</v>
      </c>
      <c r="E9">
        <v>57500</v>
      </c>
      <c r="F9">
        <v>59500</v>
      </c>
      <c r="G9">
        <v>57000</v>
      </c>
      <c r="H9">
        <f t="shared" si="0"/>
        <v>42150</v>
      </c>
      <c r="I9">
        <f t="shared" si="1"/>
        <v>27000</v>
      </c>
    </row>
    <row r="12" spans="2:11" x14ac:dyDescent="0.3">
      <c r="E12" s="11" t="s">
        <v>0</v>
      </c>
      <c r="F12" s="11" t="s">
        <v>58</v>
      </c>
      <c r="G12" s="11" t="s">
        <v>75</v>
      </c>
    </row>
    <row r="13" spans="2:11" x14ac:dyDescent="0.3">
      <c r="E13" s="12" t="s">
        <v>516</v>
      </c>
      <c r="F13">
        <v>51000</v>
      </c>
      <c r="G13">
        <v>34000</v>
      </c>
    </row>
    <row r="14" spans="2:11" x14ac:dyDescent="0.3">
      <c r="E14" s="12" t="s">
        <v>517</v>
      </c>
      <c r="F14">
        <v>48000</v>
      </c>
      <c r="G14">
        <v>31000</v>
      </c>
    </row>
    <row r="15" spans="2:11" x14ac:dyDescent="0.3">
      <c r="E15" s="12" t="s">
        <v>518</v>
      </c>
      <c r="F15">
        <v>45230</v>
      </c>
      <c r="G15">
        <v>28500</v>
      </c>
    </row>
    <row r="16" spans="2:11" x14ac:dyDescent="0.3">
      <c r="E16" s="12" t="s">
        <v>519</v>
      </c>
      <c r="F16">
        <v>47000</v>
      </c>
      <c r="G16">
        <v>30000</v>
      </c>
    </row>
    <row r="17" spans="5:7" x14ac:dyDescent="0.3">
      <c r="E17" s="12" t="s">
        <v>590</v>
      </c>
      <c r="F17">
        <v>42150</v>
      </c>
      <c r="G17">
        <v>27000</v>
      </c>
    </row>
  </sheetData>
  <mergeCells count="1">
    <mergeCell ref="J5:K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8EFF-3E54-46FC-9EF3-DA748CF68717}">
  <dimension ref="A1:U838"/>
  <sheetViews>
    <sheetView workbookViewId="0">
      <selection activeCell="L6" sqref="L6"/>
    </sheetView>
  </sheetViews>
  <sheetFormatPr defaultRowHeight="14.4" x14ac:dyDescent="0.3"/>
  <cols>
    <col min="1" max="1" width="10.88671875" bestFit="1" customWidth="1"/>
    <col min="2" max="2" width="21.6640625" customWidth="1"/>
    <col min="3" max="3" width="22.44140625" bestFit="1" customWidth="1"/>
    <col min="4" max="4" width="16.44140625" bestFit="1" customWidth="1"/>
    <col min="16" max="16" width="17.88671875" bestFit="1" customWidth="1"/>
  </cols>
  <sheetData>
    <row r="1" spans="1:21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613</v>
      </c>
    </row>
    <row r="2" spans="1:2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9">
        <v>38990</v>
      </c>
      <c r="J2">
        <f>_xlfn.XLOOKUP(I2,$O$22:$O$29,$P$22:$P$29," Brand not available",-1)</f>
        <v>7</v>
      </c>
      <c r="L2" s="49" t="s">
        <v>618</v>
      </c>
      <c r="M2" s="49"/>
    </row>
    <row r="3" spans="1:21" x14ac:dyDescent="0.3">
      <c r="A3" t="s">
        <v>9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s="9">
        <v>37990</v>
      </c>
      <c r="J3">
        <f t="shared" ref="J3:J66" si="0">_xlfn.XLOOKUP(I3,$O$22:$O$29,$P$22:$P$29," Brand not available",-1)</f>
        <v>7</v>
      </c>
    </row>
    <row r="4" spans="1:21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14</v>
      </c>
      <c r="G4" t="s">
        <v>23</v>
      </c>
      <c r="H4" t="s">
        <v>16</v>
      </c>
      <c r="I4" s="9">
        <v>8000</v>
      </c>
      <c r="J4" t="str">
        <f t="shared" si="0"/>
        <v xml:space="preserve"> Brand not available</v>
      </c>
    </row>
    <row r="5" spans="1:21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14</v>
      </c>
      <c r="G5" t="s">
        <v>23</v>
      </c>
      <c r="H5" t="s">
        <v>16</v>
      </c>
      <c r="I5" s="9">
        <v>70990</v>
      </c>
      <c r="J5">
        <f t="shared" si="0"/>
        <v>16</v>
      </c>
    </row>
    <row r="6" spans="1:21" x14ac:dyDescent="0.3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14</v>
      </c>
      <c r="G6" t="s">
        <v>23</v>
      </c>
      <c r="H6" t="s">
        <v>16</v>
      </c>
      <c r="I6" s="9">
        <v>7500</v>
      </c>
      <c r="J6" t="str">
        <f t="shared" si="0"/>
        <v xml:space="preserve"> Brand not available</v>
      </c>
    </row>
    <row r="7" spans="1:21" x14ac:dyDescent="0.3">
      <c r="A7" t="s">
        <v>24</v>
      </c>
      <c r="B7" t="s">
        <v>25</v>
      </c>
      <c r="C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16</v>
      </c>
      <c r="I7" s="9">
        <v>49990</v>
      </c>
      <c r="J7">
        <f t="shared" si="0"/>
        <v>10</v>
      </c>
    </row>
    <row r="8" spans="1:21" x14ac:dyDescent="0.3">
      <c r="A8" t="s">
        <v>28</v>
      </c>
      <c r="B8" t="s">
        <v>29</v>
      </c>
      <c r="C8" t="s">
        <v>30</v>
      </c>
      <c r="D8" t="s">
        <v>12</v>
      </c>
      <c r="E8" t="s">
        <v>31</v>
      </c>
      <c r="F8" t="s">
        <v>14</v>
      </c>
      <c r="G8" t="s">
        <v>15</v>
      </c>
      <c r="H8" t="s">
        <v>16</v>
      </c>
      <c r="I8" s="9">
        <v>40990</v>
      </c>
      <c r="J8">
        <f t="shared" si="0"/>
        <v>10</v>
      </c>
      <c r="L8" s="29" t="s">
        <v>0</v>
      </c>
    </row>
    <row r="9" spans="1:21" x14ac:dyDescent="0.3">
      <c r="A9" t="s">
        <v>9</v>
      </c>
      <c r="B9" t="s">
        <v>32</v>
      </c>
      <c r="C9" t="s">
        <v>30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s="9">
        <v>46990</v>
      </c>
      <c r="J9">
        <f t="shared" si="0"/>
        <v>10</v>
      </c>
      <c r="L9" t="s">
        <v>41</v>
      </c>
    </row>
    <row r="10" spans="1:21" x14ac:dyDescent="0.3">
      <c r="A10" t="s">
        <v>28</v>
      </c>
      <c r="B10" t="s">
        <v>33</v>
      </c>
      <c r="C10" t="s">
        <v>11</v>
      </c>
      <c r="D10" t="s">
        <v>12</v>
      </c>
      <c r="E10" t="s">
        <v>22</v>
      </c>
      <c r="F10" t="s">
        <v>14</v>
      </c>
      <c r="G10" t="s">
        <v>15</v>
      </c>
      <c r="H10" t="s">
        <v>16</v>
      </c>
      <c r="I10" s="9">
        <v>27990</v>
      </c>
      <c r="J10">
        <f t="shared" si="0"/>
        <v>5</v>
      </c>
    </row>
    <row r="11" spans="1:21" x14ac:dyDescent="0.3">
      <c r="A11" t="s">
        <v>9</v>
      </c>
      <c r="B11" t="s">
        <v>34</v>
      </c>
      <c r="C11" t="s">
        <v>35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s="9">
        <v>45990</v>
      </c>
      <c r="J11">
        <f t="shared" si="0"/>
        <v>10</v>
      </c>
    </row>
    <row r="12" spans="1:21" x14ac:dyDescent="0.3">
      <c r="A12" t="s">
        <v>9</v>
      </c>
      <c r="B12" t="s">
        <v>36</v>
      </c>
      <c r="C12" t="s">
        <v>30</v>
      </c>
      <c r="D12" t="s">
        <v>12</v>
      </c>
      <c r="E12" t="s">
        <v>13</v>
      </c>
      <c r="F12" t="s">
        <v>27</v>
      </c>
      <c r="G12" t="s">
        <v>37</v>
      </c>
      <c r="H12" t="s">
        <v>16</v>
      </c>
      <c r="I12" s="9">
        <v>53990</v>
      </c>
      <c r="J12">
        <f t="shared" si="0"/>
        <v>12</v>
      </c>
      <c r="M12" t="str" cm="1">
        <f t="array" ref="M12:U12">_xlfn.XLOOKUP(L9,A1:A838,A1:I838)</f>
        <v>DELL</v>
      </c>
      <c r="N12" t="str">
        <v>New Inspiron 15 Laptop</v>
      </c>
      <c r="O12" t="str">
        <v>Core i5</v>
      </c>
      <c r="P12" t="str">
        <v>Windows 11 Home</v>
      </c>
      <c r="Q12" t="str">
        <v>512 GB</v>
      </c>
      <c r="R12" t="str">
        <v>8 GB</v>
      </c>
      <c r="S12" t="str">
        <v>39.62 cm (15.6 Inch)</v>
      </c>
      <c r="T12" t="str">
        <v>No</v>
      </c>
      <c r="U12">
        <v>45999</v>
      </c>
    </row>
    <row r="13" spans="1:21" x14ac:dyDescent="0.3">
      <c r="A13" t="s">
        <v>9</v>
      </c>
      <c r="B13" t="s">
        <v>38</v>
      </c>
      <c r="C13" t="s">
        <v>30</v>
      </c>
      <c r="D13" t="s">
        <v>12</v>
      </c>
      <c r="E13" t="s">
        <v>39</v>
      </c>
      <c r="F13" t="s">
        <v>27</v>
      </c>
      <c r="G13" t="s">
        <v>40</v>
      </c>
      <c r="H13" t="s">
        <v>16</v>
      </c>
      <c r="I13" s="9">
        <v>66999</v>
      </c>
      <c r="J13">
        <f t="shared" si="0"/>
        <v>14</v>
      </c>
    </row>
    <row r="14" spans="1:21" x14ac:dyDescent="0.3">
      <c r="A14" t="s">
        <v>41</v>
      </c>
      <c r="B14" t="s">
        <v>42</v>
      </c>
      <c r="C14" t="s">
        <v>30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s="9">
        <v>45999</v>
      </c>
      <c r="J14">
        <f t="shared" si="0"/>
        <v>10</v>
      </c>
      <c r="L14" s="48" t="s">
        <v>609</v>
      </c>
      <c r="M14" s="48"/>
      <c r="N14" s="19"/>
    </row>
    <row r="15" spans="1:21" x14ac:dyDescent="0.3">
      <c r="A15" t="s">
        <v>28</v>
      </c>
      <c r="B15" t="s">
        <v>43</v>
      </c>
      <c r="C15" t="s">
        <v>30</v>
      </c>
      <c r="D15" t="s">
        <v>12</v>
      </c>
      <c r="E15" t="s">
        <v>44</v>
      </c>
      <c r="F15" t="s">
        <v>14</v>
      </c>
      <c r="G15" t="s">
        <v>15</v>
      </c>
      <c r="H15" t="s">
        <v>16</v>
      </c>
      <c r="I15" s="9">
        <v>4790</v>
      </c>
      <c r="J15" t="str">
        <f t="shared" si="0"/>
        <v xml:space="preserve"> Brand not available</v>
      </c>
      <c r="L15" s="19"/>
      <c r="M15" s="19" t="str" cm="1">
        <f t="array" ref="M15">_xlfn.XLOOKUP(L17,A1:A838,A1:I838," Brand not available")</f>
        <v xml:space="preserve"> Brand not available</v>
      </c>
      <c r="N15" s="19"/>
    </row>
    <row r="16" spans="1:21" x14ac:dyDescent="0.3">
      <c r="A16" t="s">
        <v>28</v>
      </c>
      <c r="B16" t="s">
        <v>45</v>
      </c>
      <c r="C16" t="s">
        <v>46</v>
      </c>
      <c r="D16" t="s">
        <v>12</v>
      </c>
      <c r="E16" t="s">
        <v>22</v>
      </c>
      <c r="F16" t="s">
        <v>47</v>
      </c>
      <c r="G16" t="s">
        <v>15</v>
      </c>
      <c r="H16" t="s">
        <v>16</v>
      </c>
      <c r="I16" s="9">
        <v>19990</v>
      </c>
      <c r="J16">
        <f t="shared" si="0"/>
        <v>5</v>
      </c>
      <c r="L16" s="19"/>
      <c r="M16" s="19"/>
      <c r="N16" s="19"/>
    </row>
    <row r="17" spans="1:16" x14ac:dyDescent="0.3">
      <c r="A17" t="s">
        <v>9</v>
      </c>
      <c r="B17" t="s">
        <v>48</v>
      </c>
      <c r="C17" t="s">
        <v>30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s="9">
        <v>49990</v>
      </c>
      <c r="J17">
        <f t="shared" si="0"/>
        <v>10</v>
      </c>
      <c r="L17" s="19" t="s">
        <v>610</v>
      </c>
      <c r="M17" s="19"/>
      <c r="N17" s="19"/>
    </row>
    <row r="18" spans="1:16" x14ac:dyDescent="0.3">
      <c r="A18" t="s">
        <v>28</v>
      </c>
      <c r="B18" t="s">
        <v>49</v>
      </c>
      <c r="C18" t="s">
        <v>50</v>
      </c>
      <c r="D18" t="s">
        <v>12</v>
      </c>
      <c r="E18" t="s">
        <v>13</v>
      </c>
      <c r="F18" t="s">
        <v>27</v>
      </c>
      <c r="G18" t="s">
        <v>15</v>
      </c>
      <c r="H18" t="s">
        <v>16</v>
      </c>
      <c r="I18" s="9">
        <v>77990</v>
      </c>
      <c r="J18">
        <f t="shared" si="0"/>
        <v>16</v>
      </c>
    </row>
    <row r="19" spans="1:16" x14ac:dyDescent="0.3">
      <c r="A19" t="s">
        <v>24</v>
      </c>
      <c r="B19" t="s">
        <v>51</v>
      </c>
      <c r="C19" t="s">
        <v>46</v>
      </c>
      <c r="D19" t="s">
        <v>12</v>
      </c>
      <c r="E19" t="s">
        <v>31</v>
      </c>
      <c r="F19" t="s">
        <v>14</v>
      </c>
      <c r="G19" t="s">
        <v>37</v>
      </c>
      <c r="H19" t="s">
        <v>16</v>
      </c>
      <c r="I19" s="9">
        <v>22990</v>
      </c>
      <c r="J19">
        <f t="shared" si="0"/>
        <v>5</v>
      </c>
    </row>
    <row r="20" spans="1:16" x14ac:dyDescent="0.3">
      <c r="A20" t="s">
        <v>52</v>
      </c>
      <c r="B20" t="s">
        <v>53</v>
      </c>
      <c r="C20" t="s">
        <v>54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s="9">
        <v>29990</v>
      </c>
      <c r="J20">
        <f t="shared" si="0"/>
        <v>5</v>
      </c>
      <c r="O20" t="s">
        <v>611</v>
      </c>
      <c r="P20" t="s">
        <v>612</v>
      </c>
    </row>
    <row r="21" spans="1:16" x14ac:dyDescent="0.3">
      <c r="A21" t="s">
        <v>9</v>
      </c>
      <c r="B21" t="s">
        <v>55</v>
      </c>
      <c r="C21" t="s">
        <v>35</v>
      </c>
      <c r="D21" t="s">
        <v>12</v>
      </c>
      <c r="E21" t="s">
        <v>13</v>
      </c>
      <c r="F21" t="s">
        <v>27</v>
      </c>
      <c r="G21" t="s">
        <v>40</v>
      </c>
      <c r="H21" t="s">
        <v>16</v>
      </c>
      <c r="I21" s="9">
        <v>54990</v>
      </c>
      <c r="J21">
        <f t="shared" si="0"/>
        <v>12</v>
      </c>
      <c r="O21" s="31" t="s">
        <v>8</v>
      </c>
      <c r="P21" s="31" t="s">
        <v>614</v>
      </c>
    </row>
    <row r="22" spans="1:16" x14ac:dyDescent="0.3">
      <c r="A22" t="s">
        <v>9</v>
      </c>
      <c r="B22" t="s">
        <v>56</v>
      </c>
      <c r="C22" t="s">
        <v>30</v>
      </c>
      <c r="D22" t="s">
        <v>12</v>
      </c>
      <c r="E22" t="s">
        <v>13</v>
      </c>
      <c r="F22" t="s">
        <v>27</v>
      </c>
      <c r="G22" t="s">
        <v>15</v>
      </c>
      <c r="H22" t="s">
        <v>16</v>
      </c>
      <c r="I22" s="9">
        <v>66990</v>
      </c>
      <c r="J22">
        <f t="shared" si="0"/>
        <v>14</v>
      </c>
      <c r="O22" s="30">
        <v>11990</v>
      </c>
      <c r="P22" s="30">
        <v>5</v>
      </c>
    </row>
    <row r="23" spans="1:16" x14ac:dyDescent="0.3">
      <c r="A23" t="s">
        <v>41</v>
      </c>
      <c r="B23" t="s">
        <v>57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s="9">
        <v>35980</v>
      </c>
      <c r="J23">
        <f t="shared" si="0"/>
        <v>7</v>
      </c>
      <c r="O23" s="30">
        <v>30000</v>
      </c>
      <c r="P23" s="30">
        <v>7</v>
      </c>
    </row>
    <row r="24" spans="1:16" x14ac:dyDescent="0.3">
      <c r="A24" t="s">
        <v>58</v>
      </c>
      <c r="B24" t="s">
        <v>59</v>
      </c>
      <c r="C24" t="s">
        <v>30</v>
      </c>
      <c r="D24" t="s">
        <v>12</v>
      </c>
      <c r="E24" t="s">
        <v>13</v>
      </c>
      <c r="F24" t="s">
        <v>27</v>
      </c>
      <c r="G24" t="s">
        <v>15</v>
      </c>
      <c r="H24" t="s">
        <v>16</v>
      </c>
      <c r="I24" s="9">
        <v>47990</v>
      </c>
      <c r="J24">
        <f t="shared" si="0"/>
        <v>10</v>
      </c>
      <c r="O24" s="30">
        <v>40000</v>
      </c>
      <c r="P24" s="30">
        <v>10</v>
      </c>
    </row>
    <row r="25" spans="1:16" x14ac:dyDescent="0.3">
      <c r="A25" t="s">
        <v>28</v>
      </c>
      <c r="B25" t="s">
        <v>60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s="9">
        <v>39990</v>
      </c>
      <c r="J25">
        <f t="shared" si="0"/>
        <v>7</v>
      </c>
      <c r="O25" s="30">
        <v>50000</v>
      </c>
      <c r="P25" s="30">
        <v>12</v>
      </c>
    </row>
    <row r="26" spans="1:16" x14ac:dyDescent="0.3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s="9">
        <v>38990</v>
      </c>
      <c r="J26">
        <f t="shared" si="0"/>
        <v>7</v>
      </c>
      <c r="O26" s="30">
        <v>60000</v>
      </c>
      <c r="P26" s="30">
        <v>14</v>
      </c>
    </row>
    <row r="27" spans="1:16" x14ac:dyDescent="0.3">
      <c r="A27" t="s">
        <v>9</v>
      </c>
      <c r="B27" t="s">
        <v>17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s="9">
        <v>37990</v>
      </c>
      <c r="J27">
        <f t="shared" si="0"/>
        <v>7</v>
      </c>
      <c r="O27" s="30">
        <v>70000</v>
      </c>
      <c r="P27" s="30">
        <v>16</v>
      </c>
    </row>
    <row r="28" spans="1:16" x14ac:dyDescent="0.3">
      <c r="A28" t="s">
        <v>41</v>
      </c>
      <c r="B28" t="s">
        <v>57</v>
      </c>
      <c r="C28" t="s">
        <v>11</v>
      </c>
      <c r="D28" t="s">
        <v>12</v>
      </c>
      <c r="E28" t="s">
        <v>13</v>
      </c>
      <c r="F28" t="s">
        <v>14</v>
      </c>
      <c r="G28" t="s">
        <v>61</v>
      </c>
      <c r="H28" t="s">
        <v>16</v>
      </c>
      <c r="I28" s="9">
        <v>36480</v>
      </c>
      <c r="J28">
        <f t="shared" si="0"/>
        <v>7</v>
      </c>
      <c r="O28" s="30">
        <v>80000</v>
      </c>
      <c r="P28" s="30">
        <v>18</v>
      </c>
    </row>
    <row r="29" spans="1:16" x14ac:dyDescent="0.3">
      <c r="A29" t="s">
        <v>24</v>
      </c>
      <c r="B29" t="s">
        <v>62</v>
      </c>
      <c r="C29" t="s">
        <v>11</v>
      </c>
      <c r="D29" t="s">
        <v>12</v>
      </c>
      <c r="E29" t="s">
        <v>13</v>
      </c>
      <c r="F29" t="s">
        <v>14</v>
      </c>
      <c r="G29" t="s">
        <v>63</v>
      </c>
      <c r="H29" t="s">
        <v>16</v>
      </c>
      <c r="I29" s="9">
        <v>35990</v>
      </c>
      <c r="J29">
        <f t="shared" si="0"/>
        <v>7</v>
      </c>
      <c r="O29" s="30">
        <v>100000</v>
      </c>
      <c r="P29" s="30">
        <v>20</v>
      </c>
    </row>
    <row r="30" spans="1:16" x14ac:dyDescent="0.3">
      <c r="A30" t="s">
        <v>9</v>
      </c>
      <c r="B30" t="s">
        <v>32</v>
      </c>
      <c r="C30" t="s">
        <v>30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s="9">
        <v>46990</v>
      </c>
      <c r="J30">
        <f t="shared" si="0"/>
        <v>10</v>
      </c>
    </row>
    <row r="31" spans="1:16" x14ac:dyDescent="0.3">
      <c r="A31" t="s">
        <v>9</v>
      </c>
      <c r="B31" t="s">
        <v>36</v>
      </c>
      <c r="C31" t="s">
        <v>30</v>
      </c>
      <c r="D31" t="s">
        <v>12</v>
      </c>
      <c r="E31" t="s">
        <v>13</v>
      </c>
      <c r="F31" t="s">
        <v>27</v>
      </c>
      <c r="G31" t="s">
        <v>37</v>
      </c>
      <c r="H31" t="s">
        <v>16</v>
      </c>
      <c r="I31" s="9">
        <v>53990</v>
      </c>
      <c r="J31">
        <f t="shared" si="0"/>
        <v>12</v>
      </c>
    </row>
    <row r="32" spans="1:16" x14ac:dyDescent="0.3">
      <c r="A32" t="s">
        <v>9</v>
      </c>
      <c r="B32" t="s">
        <v>64</v>
      </c>
      <c r="C32" t="s">
        <v>35</v>
      </c>
      <c r="D32" t="s">
        <v>12</v>
      </c>
      <c r="E32" t="s">
        <v>13</v>
      </c>
      <c r="F32" t="s">
        <v>14</v>
      </c>
      <c r="G32" t="s">
        <v>37</v>
      </c>
      <c r="H32" t="s">
        <v>16</v>
      </c>
      <c r="I32" s="9">
        <v>38990</v>
      </c>
      <c r="J32">
        <f t="shared" si="0"/>
        <v>7</v>
      </c>
    </row>
    <row r="33" spans="1:10" x14ac:dyDescent="0.3">
      <c r="A33" t="s">
        <v>9</v>
      </c>
      <c r="B33" t="s">
        <v>65</v>
      </c>
      <c r="C33" t="s">
        <v>35</v>
      </c>
      <c r="D33" t="s">
        <v>12</v>
      </c>
      <c r="E33" t="s">
        <v>13</v>
      </c>
      <c r="F33" t="s">
        <v>27</v>
      </c>
      <c r="G33" t="s">
        <v>66</v>
      </c>
      <c r="H33" t="s">
        <v>16</v>
      </c>
      <c r="I33" s="9">
        <v>88407</v>
      </c>
      <c r="J33">
        <f t="shared" si="0"/>
        <v>18</v>
      </c>
    </row>
    <row r="34" spans="1:10" x14ac:dyDescent="0.3">
      <c r="A34" t="s">
        <v>67</v>
      </c>
      <c r="B34" t="s">
        <v>68</v>
      </c>
      <c r="C34" t="s">
        <v>35</v>
      </c>
      <c r="D34" t="s">
        <v>12</v>
      </c>
      <c r="E34" t="s">
        <v>13</v>
      </c>
      <c r="F34" t="s">
        <v>14</v>
      </c>
      <c r="G34" t="s">
        <v>69</v>
      </c>
      <c r="H34" t="s">
        <v>16</v>
      </c>
      <c r="I34" s="9">
        <v>33990</v>
      </c>
      <c r="J34">
        <f t="shared" si="0"/>
        <v>7</v>
      </c>
    </row>
    <row r="35" spans="1:10" x14ac:dyDescent="0.3">
      <c r="A35" t="s">
        <v>9</v>
      </c>
      <c r="B35" t="s">
        <v>38</v>
      </c>
      <c r="C35" t="s">
        <v>30</v>
      </c>
      <c r="D35" t="s">
        <v>12</v>
      </c>
      <c r="E35" t="s">
        <v>39</v>
      </c>
      <c r="F35" t="s">
        <v>27</v>
      </c>
      <c r="G35" t="s">
        <v>40</v>
      </c>
      <c r="H35" t="s">
        <v>16</v>
      </c>
      <c r="I35" s="9">
        <v>66999</v>
      </c>
      <c r="J35">
        <f t="shared" si="0"/>
        <v>14</v>
      </c>
    </row>
    <row r="36" spans="1:10" x14ac:dyDescent="0.3">
      <c r="A36" t="s">
        <v>9</v>
      </c>
      <c r="B36" t="s">
        <v>48</v>
      </c>
      <c r="C36" t="s">
        <v>30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s="9">
        <v>49990</v>
      </c>
      <c r="J36">
        <f t="shared" si="0"/>
        <v>10</v>
      </c>
    </row>
    <row r="37" spans="1:10" x14ac:dyDescent="0.3">
      <c r="A37" t="s">
        <v>28</v>
      </c>
      <c r="B37" t="s">
        <v>70</v>
      </c>
      <c r="C37" t="s">
        <v>11</v>
      </c>
      <c r="D37" t="s">
        <v>12</v>
      </c>
      <c r="E37" t="s">
        <v>44</v>
      </c>
      <c r="F37" t="s">
        <v>27</v>
      </c>
      <c r="G37" t="s">
        <v>15</v>
      </c>
      <c r="H37" t="s">
        <v>16</v>
      </c>
      <c r="I37" s="9">
        <v>33990</v>
      </c>
      <c r="J37">
        <f t="shared" si="0"/>
        <v>7</v>
      </c>
    </row>
    <row r="38" spans="1:10" x14ac:dyDescent="0.3">
      <c r="A38" t="s">
        <v>67</v>
      </c>
      <c r="B38" t="s">
        <v>71</v>
      </c>
      <c r="C38" t="s">
        <v>30</v>
      </c>
      <c r="D38" t="s">
        <v>12</v>
      </c>
      <c r="E38" t="s">
        <v>13</v>
      </c>
      <c r="F38" t="s">
        <v>27</v>
      </c>
      <c r="G38" t="s">
        <v>37</v>
      </c>
      <c r="H38" t="s">
        <v>16</v>
      </c>
      <c r="I38" s="9">
        <v>52990</v>
      </c>
      <c r="J38">
        <f t="shared" si="0"/>
        <v>12</v>
      </c>
    </row>
    <row r="39" spans="1:10" x14ac:dyDescent="0.3">
      <c r="A39" t="s">
        <v>28</v>
      </c>
      <c r="B39" t="s">
        <v>49</v>
      </c>
      <c r="C39" t="s">
        <v>50</v>
      </c>
      <c r="D39" t="s">
        <v>12</v>
      </c>
      <c r="E39" t="s">
        <v>13</v>
      </c>
      <c r="F39" t="s">
        <v>27</v>
      </c>
      <c r="G39" t="s">
        <v>15</v>
      </c>
      <c r="H39" t="s">
        <v>16</v>
      </c>
      <c r="I39" s="9">
        <v>77990</v>
      </c>
      <c r="J39">
        <f t="shared" si="0"/>
        <v>16</v>
      </c>
    </row>
    <row r="40" spans="1:10" x14ac:dyDescent="0.3">
      <c r="A40" t="s">
        <v>9</v>
      </c>
      <c r="B40" t="s">
        <v>55</v>
      </c>
      <c r="C40" t="s">
        <v>35</v>
      </c>
      <c r="D40" t="s">
        <v>12</v>
      </c>
      <c r="E40" t="s">
        <v>13</v>
      </c>
      <c r="F40" t="s">
        <v>27</v>
      </c>
      <c r="G40" t="s">
        <v>40</v>
      </c>
      <c r="H40" t="s">
        <v>16</v>
      </c>
      <c r="I40" s="9">
        <v>54990</v>
      </c>
      <c r="J40">
        <f t="shared" si="0"/>
        <v>12</v>
      </c>
    </row>
    <row r="41" spans="1:10" x14ac:dyDescent="0.3">
      <c r="A41" t="s">
        <v>41</v>
      </c>
      <c r="B41" t="s">
        <v>57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s="9">
        <v>35980</v>
      </c>
      <c r="J41">
        <f t="shared" si="0"/>
        <v>7</v>
      </c>
    </row>
    <row r="42" spans="1:10" x14ac:dyDescent="0.3">
      <c r="A42" t="s">
        <v>67</v>
      </c>
      <c r="B42" t="s">
        <v>72</v>
      </c>
      <c r="C42" t="s">
        <v>50</v>
      </c>
      <c r="D42" t="s">
        <v>12</v>
      </c>
      <c r="E42" t="s">
        <v>44</v>
      </c>
      <c r="F42" t="s">
        <v>27</v>
      </c>
      <c r="G42" t="s">
        <v>37</v>
      </c>
      <c r="H42" t="s">
        <v>16</v>
      </c>
      <c r="I42" s="9">
        <v>54990</v>
      </c>
      <c r="J42">
        <f t="shared" si="0"/>
        <v>12</v>
      </c>
    </row>
    <row r="43" spans="1:10" x14ac:dyDescent="0.3">
      <c r="A43" t="s">
        <v>67</v>
      </c>
      <c r="B43" t="s">
        <v>73</v>
      </c>
      <c r="C43" t="s">
        <v>11</v>
      </c>
      <c r="D43" t="s">
        <v>12</v>
      </c>
      <c r="E43" t="s">
        <v>13</v>
      </c>
      <c r="F43" t="s">
        <v>14</v>
      </c>
      <c r="G43" t="s">
        <v>69</v>
      </c>
      <c r="H43" t="s">
        <v>16</v>
      </c>
      <c r="I43" s="9">
        <v>28990</v>
      </c>
      <c r="J43">
        <f t="shared" si="0"/>
        <v>5</v>
      </c>
    </row>
    <row r="44" spans="1:10" x14ac:dyDescent="0.3">
      <c r="A44" t="s">
        <v>28</v>
      </c>
      <c r="B44">
        <v>15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s="9">
        <v>36990</v>
      </c>
      <c r="J44">
        <f t="shared" si="0"/>
        <v>7</v>
      </c>
    </row>
    <row r="45" spans="1:10" x14ac:dyDescent="0.3">
      <c r="A45" t="s">
        <v>9</v>
      </c>
      <c r="B45" t="s">
        <v>56</v>
      </c>
      <c r="C45" t="s">
        <v>30</v>
      </c>
      <c r="D45" t="s">
        <v>12</v>
      </c>
      <c r="E45" t="s">
        <v>13</v>
      </c>
      <c r="F45" t="s">
        <v>27</v>
      </c>
      <c r="G45" t="s">
        <v>15</v>
      </c>
      <c r="H45" t="s">
        <v>16</v>
      </c>
      <c r="I45" s="9">
        <v>66990</v>
      </c>
      <c r="J45">
        <f t="shared" si="0"/>
        <v>14</v>
      </c>
    </row>
    <row r="46" spans="1:10" x14ac:dyDescent="0.3">
      <c r="A46" t="s">
        <v>9</v>
      </c>
      <c r="B46" t="s">
        <v>74</v>
      </c>
      <c r="C46" t="s">
        <v>30</v>
      </c>
      <c r="D46" t="s">
        <v>12</v>
      </c>
      <c r="E46" t="s">
        <v>13</v>
      </c>
      <c r="F46" t="s">
        <v>14</v>
      </c>
      <c r="G46" t="s">
        <v>37</v>
      </c>
      <c r="H46" t="s">
        <v>16</v>
      </c>
      <c r="I46" s="9">
        <v>53990</v>
      </c>
      <c r="J46">
        <f t="shared" si="0"/>
        <v>12</v>
      </c>
    </row>
    <row r="47" spans="1:10" x14ac:dyDescent="0.3">
      <c r="A47" t="s">
        <v>75</v>
      </c>
      <c r="B47" t="s">
        <v>76</v>
      </c>
      <c r="C47" t="s">
        <v>11</v>
      </c>
      <c r="D47" t="s">
        <v>12</v>
      </c>
      <c r="E47" t="s">
        <v>13</v>
      </c>
      <c r="F47" t="s">
        <v>14</v>
      </c>
      <c r="G47" t="s">
        <v>69</v>
      </c>
      <c r="H47" t="s">
        <v>16</v>
      </c>
      <c r="I47" s="9">
        <v>27990</v>
      </c>
      <c r="J47">
        <f t="shared" si="0"/>
        <v>5</v>
      </c>
    </row>
    <row r="48" spans="1:10" x14ac:dyDescent="0.3">
      <c r="A48" t="s">
        <v>67</v>
      </c>
      <c r="B48" t="s">
        <v>77</v>
      </c>
      <c r="C48" t="s">
        <v>26</v>
      </c>
      <c r="D48" t="s">
        <v>12</v>
      </c>
      <c r="E48" t="s">
        <v>78</v>
      </c>
      <c r="F48" t="s">
        <v>27</v>
      </c>
      <c r="G48" t="s">
        <v>15</v>
      </c>
      <c r="H48" t="s">
        <v>16</v>
      </c>
      <c r="I48" s="9">
        <v>66780</v>
      </c>
      <c r="J48">
        <f t="shared" si="0"/>
        <v>14</v>
      </c>
    </row>
    <row r="49" spans="1:10" x14ac:dyDescent="0.3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s="9">
        <v>38990</v>
      </c>
      <c r="J49">
        <f t="shared" si="0"/>
        <v>7</v>
      </c>
    </row>
    <row r="50" spans="1:10" x14ac:dyDescent="0.3">
      <c r="A50" t="s">
        <v>9</v>
      </c>
      <c r="B50" t="s">
        <v>17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s="9">
        <v>37990</v>
      </c>
      <c r="J50">
        <f t="shared" si="0"/>
        <v>7</v>
      </c>
    </row>
    <row r="51" spans="1:10" x14ac:dyDescent="0.3">
      <c r="A51" t="s">
        <v>9</v>
      </c>
      <c r="B51" t="s">
        <v>79</v>
      </c>
      <c r="C51" t="s">
        <v>80</v>
      </c>
      <c r="D51" t="s">
        <v>81</v>
      </c>
      <c r="E51" t="s">
        <v>13</v>
      </c>
      <c r="F51" t="s">
        <v>14</v>
      </c>
      <c r="G51" t="s">
        <v>37</v>
      </c>
      <c r="H51" t="s">
        <v>82</v>
      </c>
      <c r="I51" s="9">
        <v>30500</v>
      </c>
      <c r="J51">
        <f t="shared" si="0"/>
        <v>7</v>
      </c>
    </row>
    <row r="52" spans="1:10" x14ac:dyDescent="0.3">
      <c r="A52" t="s">
        <v>83</v>
      </c>
      <c r="B52" t="s">
        <v>84</v>
      </c>
      <c r="C52" t="s">
        <v>46</v>
      </c>
      <c r="D52" t="s">
        <v>12</v>
      </c>
      <c r="E52" t="s">
        <v>85</v>
      </c>
      <c r="F52" t="s">
        <v>47</v>
      </c>
      <c r="G52" t="s">
        <v>86</v>
      </c>
      <c r="H52" t="s">
        <v>16</v>
      </c>
      <c r="I52" s="9">
        <v>11990</v>
      </c>
      <c r="J52">
        <f t="shared" si="0"/>
        <v>5</v>
      </c>
    </row>
    <row r="53" spans="1:10" x14ac:dyDescent="0.3">
      <c r="A53" t="s">
        <v>52</v>
      </c>
      <c r="B53" t="s">
        <v>87</v>
      </c>
      <c r="C53" t="s">
        <v>30</v>
      </c>
      <c r="D53" t="s">
        <v>12</v>
      </c>
      <c r="E53" t="s">
        <v>13</v>
      </c>
      <c r="F53" t="s">
        <v>27</v>
      </c>
      <c r="G53" t="s">
        <v>15</v>
      </c>
      <c r="H53" t="s">
        <v>16</v>
      </c>
      <c r="I53" s="9">
        <v>57990</v>
      </c>
      <c r="J53">
        <f t="shared" si="0"/>
        <v>12</v>
      </c>
    </row>
    <row r="54" spans="1:10" x14ac:dyDescent="0.3">
      <c r="A54" t="s">
        <v>9</v>
      </c>
      <c r="B54" t="s">
        <v>32</v>
      </c>
      <c r="C54" t="s">
        <v>30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s="9">
        <v>46990</v>
      </c>
      <c r="J54">
        <f t="shared" si="0"/>
        <v>10</v>
      </c>
    </row>
    <row r="55" spans="1:10" x14ac:dyDescent="0.3">
      <c r="A55" t="s">
        <v>9</v>
      </c>
      <c r="B55" t="s">
        <v>36</v>
      </c>
      <c r="C55" t="s">
        <v>30</v>
      </c>
      <c r="D55" t="s">
        <v>12</v>
      </c>
      <c r="E55" t="s">
        <v>13</v>
      </c>
      <c r="F55" t="s">
        <v>27</v>
      </c>
      <c r="G55" t="s">
        <v>37</v>
      </c>
      <c r="H55" t="s">
        <v>16</v>
      </c>
      <c r="I55" s="9">
        <v>53990</v>
      </c>
      <c r="J55">
        <f t="shared" si="0"/>
        <v>12</v>
      </c>
    </row>
    <row r="56" spans="1:10" x14ac:dyDescent="0.3">
      <c r="A56" t="s">
        <v>52</v>
      </c>
      <c r="B56" t="s">
        <v>88</v>
      </c>
      <c r="C56" t="s">
        <v>26</v>
      </c>
      <c r="D56" t="s">
        <v>12</v>
      </c>
      <c r="E56" t="s">
        <v>39</v>
      </c>
      <c r="F56" t="s">
        <v>27</v>
      </c>
      <c r="G56" t="s">
        <v>15</v>
      </c>
      <c r="H56" t="s">
        <v>16</v>
      </c>
      <c r="I56" s="9">
        <v>89990</v>
      </c>
      <c r="J56">
        <f t="shared" si="0"/>
        <v>18</v>
      </c>
    </row>
    <row r="57" spans="1:10" x14ac:dyDescent="0.3">
      <c r="A57" t="s">
        <v>28</v>
      </c>
      <c r="B57" t="s">
        <v>89</v>
      </c>
      <c r="C57" t="s">
        <v>11</v>
      </c>
      <c r="D57" t="s">
        <v>12</v>
      </c>
      <c r="E57" t="s">
        <v>39</v>
      </c>
      <c r="F57" t="s">
        <v>14</v>
      </c>
      <c r="G57" t="s">
        <v>15</v>
      </c>
      <c r="H57" t="s">
        <v>16</v>
      </c>
      <c r="I57" s="9">
        <v>36990</v>
      </c>
      <c r="J57">
        <f t="shared" si="0"/>
        <v>7</v>
      </c>
    </row>
    <row r="58" spans="1:10" x14ac:dyDescent="0.3">
      <c r="A58" t="s">
        <v>9</v>
      </c>
      <c r="B58" t="s">
        <v>38</v>
      </c>
      <c r="C58" t="s">
        <v>30</v>
      </c>
      <c r="D58" t="s">
        <v>12</v>
      </c>
      <c r="E58" t="s">
        <v>39</v>
      </c>
      <c r="F58" t="s">
        <v>27</v>
      </c>
      <c r="G58" t="s">
        <v>40</v>
      </c>
      <c r="H58" t="s">
        <v>16</v>
      </c>
      <c r="I58" s="9">
        <v>66999</v>
      </c>
      <c r="J58">
        <f t="shared" si="0"/>
        <v>14</v>
      </c>
    </row>
    <row r="59" spans="1:10" x14ac:dyDescent="0.3">
      <c r="A59" t="s">
        <v>9</v>
      </c>
      <c r="B59" t="s">
        <v>48</v>
      </c>
      <c r="C59" t="s">
        <v>30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s="9">
        <v>49990</v>
      </c>
      <c r="J59">
        <f t="shared" si="0"/>
        <v>10</v>
      </c>
    </row>
    <row r="60" spans="1:10" x14ac:dyDescent="0.3">
      <c r="A60" t="s">
        <v>28</v>
      </c>
      <c r="B60" t="s">
        <v>90</v>
      </c>
      <c r="C60" t="s">
        <v>11</v>
      </c>
      <c r="D60" t="s">
        <v>12</v>
      </c>
      <c r="E60" t="s">
        <v>44</v>
      </c>
      <c r="F60" t="s">
        <v>14</v>
      </c>
      <c r="G60" t="s">
        <v>37</v>
      </c>
      <c r="H60" t="s">
        <v>16</v>
      </c>
      <c r="I60" s="9">
        <v>43534</v>
      </c>
      <c r="J60">
        <f t="shared" si="0"/>
        <v>10</v>
      </c>
    </row>
    <row r="61" spans="1:10" x14ac:dyDescent="0.3">
      <c r="A61" t="s">
        <v>91</v>
      </c>
      <c r="B61" t="s">
        <v>92</v>
      </c>
      <c r="C61" t="s">
        <v>46</v>
      </c>
      <c r="D61" t="s">
        <v>12</v>
      </c>
      <c r="E61" t="s">
        <v>22</v>
      </c>
      <c r="F61" t="s">
        <v>14</v>
      </c>
      <c r="G61" t="s">
        <v>93</v>
      </c>
      <c r="H61" t="s">
        <v>16</v>
      </c>
      <c r="I61" s="9">
        <v>18990</v>
      </c>
      <c r="J61">
        <f t="shared" si="0"/>
        <v>5</v>
      </c>
    </row>
    <row r="62" spans="1:10" x14ac:dyDescent="0.3">
      <c r="A62" t="s">
        <v>24</v>
      </c>
      <c r="B62" t="s">
        <v>25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 s="9">
        <v>32840</v>
      </c>
      <c r="J62">
        <f t="shared" si="0"/>
        <v>7</v>
      </c>
    </row>
    <row r="63" spans="1:10" x14ac:dyDescent="0.3">
      <c r="A63" t="s">
        <v>24</v>
      </c>
      <c r="B63" t="s">
        <v>94</v>
      </c>
      <c r="C63" t="s">
        <v>30</v>
      </c>
      <c r="D63" t="s">
        <v>12</v>
      </c>
      <c r="E63" t="s">
        <v>31</v>
      </c>
      <c r="F63" t="s">
        <v>27</v>
      </c>
      <c r="G63" t="s">
        <v>37</v>
      </c>
      <c r="H63" t="s">
        <v>16</v>
      </c>
      <c r="I63" s="9">
        <v>44990</v>
      </c>
      <c r="J63">
        <f t="shared" si="0"/>
        <v>10</v>
      </c>
    </row>
    <row r="64" spans="1:10" x14ac:dyDescent="0.3">
      <c r="A64" t="s">
        <v>28</v>
      </c>
      <c r="B64" t="s">
        <v>49</v>
      </c>
      <c r="C64" t="s">
        <v>50</v>
      </c>
      <c r="D64" t="s">
        <v>12</v>
      </c>
      <c r="E64" t="s">
        <v>13</v>
      </c>
      <c r="F64" t="s">
        <v>27</v>
      </c>
      <c r="G64" t="s">
        <v>15</v>
      </c>
      <c r="H64" t="s">
        <v>16</v>
      </c>
      <c r="I64" s="9">
        <v>77990</v>
      </c>
      <c r="J64">
        <f t="shared" si="0"/>
        <v>16</v>
      </c>
    </row>
    <row r="65" spans="1:10" x14ac:dyDescent="0.3">
      <c r="A65" t="s">
        <v>9</v>
      </c>
      <c r="B65" t="s">
        <v>55</v>
      </c>
      <c r="C65" t="s">
        <v>35</v>
      </c>
      <c r="D65" t="s">
        <v>12</v>
      </c>
      <c r="E65" t="s">
        <v>13</v>
      </c>
      <c r="F65" t="s">
        <v>27</v>
      </c>
      <c r="G65" t="s">
        <v>40</v>
      </c>
      <c r="H65" t="s">
        <v>16</v>
      </c>
      <c r="I65" s="9">
        <v>54990</v>
      </c>
      <c r="J65">
        <f t="shared" si="0"/>
        <v>12</v>
      </c>
    </row>
    <row r="66" spans="1:10" x14ac:dyDescent="0.3">
      <c r="A66" t="s">
        <v>28</v>
      </c>
      <c r="B66" t="s">
        <v>95</v>
      </c>
      <c r="C66" t="s">
        <v>96</v>
      </c>
      <c r="D66" t="s">
        <v>12</v>
      </c>
      <c r="E66" t="s">
        <v>39</v>
      </c>
      <c r="F66" t="s">
        <v>14</v>
      </c>
      <c r="G66" t="s">
        <v>15</v>
      </c>
      <c r="H66" t="s">
        <v>16</v>
      </c>
      <c r="I66" s="9">
        <v>33990</v>
      </c>
      <c r="J66">
        <f t="shared" si="0"/>
        <v>7</v>
      </c>
    </row>
    <row r="67" spans="1:10" x14ac:dyDescent="0.3">
      <c r="A67" t="s">
        <v>28</v>
      </c>
      <c r="B67" t="s">
        <v>97</v>
      </c>
      <c r="C67" t="s">
        <v>30</v>
      </c>
      <c r="D67" t="s">
        <v>12</v>
      </c>
      <c r="E67" t="s">
        <v>31</v>
      </c>
      <c r="F67" t="s">
        <v>27</v>
      </c>
      <c r="G67" t="s">
        <v>69</v>
      </c>
      <c r="H67" t="s">
        <v>16</v>
      </c>
      <c r="I67" s="9">
        <v>65990</v>
      </c>
      <c r="J67">
        <f t="shared" ref="J67:J130" si="1">_xlfn.XLOOKUP(I67,$O$22:$O$29,$P$22:$P$29," Brand not available",-1)</f>
        <v>14</v>
      </c>
    </row>
    <row r="68" spans="1:10" x14ac:dyDescent="0.3">
      <c r="A68" t="s">
        <v>9</v>
      </c>
      <c r="B68" t="s">
        <v>56</v>
      </c>
      <c r="C68" t="s">
        <v>30</v>
      </c>
      <c r="D68" t="s">
        <v>12</v>
      </c>
      <c r="E68" t="s">
        <v>13</v>
      </c>
      <c r="F68" t="s">
        <v>27</v>
      </c>
      <c r="G68" t="s">
        <v>15</v>
      </c>
      <c r="H68" t="s">
        <v>16</v>
      </c>
      <c r="I68" s="9">
        <v>66990</v>
      </c>
      <c r="J68">
        <f t="shared" si="1"/>
        <v>14</v>
      </c>
    </row>
    <row r="69" spans="1:10" x14ac:dyDescent="0.3">
      <c r="A69" t="s">
        <v>9</v>
      </c>
      <c r="B69" t="s">
        <v>74</v>
      </c>
      <c r="C69" t="s">
        <v>30</v>
      </c>
      <c r="D69" t="s">
        <v>12</v>
      </c>
      <c r="E69" t="s">
        <v>13</v>
      </c>
      <c r="F69" t="s">
        <v>14</v>
      </c>
      <c r="G69" t="s">
        <v>37</v>
      </c>
      <c r="H69" t="s">
        <v>16</v>
      </c>
      <c r="I69" s="9">
        <v>53990</v>
      </c>
      <c r="J69">
        <f t="shared" si="1"/>
        <v>12</v>
      </c>
    </row>
    <row r="70" spans="1:10" x14ac:dyDescent="0.3">
      <c r="A70" t="s">
        <v>41</v>
      </c>
      <c r="B70" t="s">
        <v>42</v>
      </c>
      <c r="C70" t="s">
        <v>30</v>
      </c>
      <c r="D70" t="s">
        <v>12</v>
      </c>
      <c r="E70" t="s">
        <v>39</v>
      </c>
      <c r="F70" t="s">
        <v>14</v>
      </c>
      <c r="G70" t="s">
        <v>15</v>
      </c>
      <c r="H70" t="s">
        <v>16</v>
      </c>
      <c r="I70" s="9">
        <v>49990</v>
      </c>
      <c r="J70">
        <f t="shared" si="1"/>
        <v>10</v>
      </c>
    </row>
    <row r="71" spans="1:10" x14ac:dyDescent="0.3">
      <c r="A71" t="s">
        <v>24</v>
      </c>
      <c r="B71" t="s">
        <v>98</v>
      </c>
      <c r="C71" t="s">
        <v>30</v>
      </c>
      <c r="D71" t="s">
        <v>12</v>
      </c>
      <c r="E71" t="s">
        <v>13</v>
      </c>
      <c r="F71" t="s">
        <v>27</v>
      </c>
      <c r="G71" t="s">
        <v>99</v>
      </c>
      <c r="H71" t="s">
        <v>16</v>
      </c>
      <c r="I71" s="9">
        <v>61190</v>
      </c>
      <c r="J71">
        <f t="shared" si="1"/>
        <v>14</v>
      </c>
    </row>
    <row r="72" spans="1:10" x14ac:dyDescent="0.3">
      <c r="A72" t="s">
        <v>18</v>
      </c>
      <c r="B72" t="s">
        <v>100</v>
      </c>
      <c r="C72" t="s">
        <v>101</v>
      </c>
      <c r="D72" t="s">
        <v>102</v>
      </c>
      <c r="E72" t="s">
        <v>22</v>
      </c>
      <c r="F72" t="s">
        <v>14</v>
      </c>
      <c r="G72" t="s">
        <v>103</v>
      </c>
      <c r="H72" t="s">
        <v>16</v>
      </c>
      <c r="I72" s="9">
        <v>99990</v>
      </c>
      <c r="J72">
        <f t="shared" si="1"/>
        <v>18</v>
      </c>
    </row>
    <row r="73" spans="1:10" x14ac:dyDescent="0.3">
      <c r="A73" t="s">
        <v>58</v>
      </c>
      <c r="B73" t="s">
        <v>104</v>
      </c>
      <c r="C73" t="s">
        <v>30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 s="9">
        <v>69990</v>
      </c>
      <c r="J73">
        <f t="shared" si="1"/>
        <v>14</v>
      </c>
    </row>
    <row r="74" spans="1:10" x14ac:dyDescent="0.3">
      <c r="A74" t="s">
        <v>9</v>
      </c>
      <c r="B74" t="s">
        <v>17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 s="9">
        <v>37990</v>
      </c>
      <c r="J74">
        <f t="shared" si="1"/>
        <v>7</v>
      </c>
    </row>
    <row r="75" spans="1:10" x14ac:dyDescent="0.3">
      <c r="A75" t="s">
        <v>9</v>
      </c>
      <c r="B75" t="s">
        <v>32</v>
      </c>
      <c r="C75" t="s">
        <v>30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s="9">
        <v>46990</v>
      </c>
      <c r="J75">
        <f t="shared" si="1"/>
        <v>10</v>
      </c>
    </row>
    <row r="76" spans="1:10" x14ac:dyDescent="0.3">
      <c r="A76" t="s">
        <v>24</v>
      </c>
      <c r="B76" t="s">
        <v>105</v>
      </c>
      <c r="C76" t="s">
        <v>35</v>
      </c>
      <c r="D76" t="s">
        <v>12</v>
      </c>
      <c r="E76" t="s">
        <v>13</v>
      </c>
      <c r="F76" t="s">
        <v>14</v>
      </c>
      <c r="G76" t="s">
        <v>63</v>
      </c>
      <c r="H76" t="s">
        <v>16</v>
      </c>
      <c r="I76" s="9">
        <v>45990</v>
      </c>
      <c r="J76">
        <f t="shared" si="1"/>
        <v>10</v>
      </c>
    </row>
    <row r="77" spans="1:10" x14ac:dyDescent="0.3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 s="9">
        <v>40490</v>
      </c>
      <c r="J77">
        <f t="shared" si="1"/>
        <v>10</v>
      </c>
    </row>
    <row r="78" spans="1:10" x14ac:dyDescent="0.3">
      <c r="A78" t="s">
        <v>9</v>
      </c>
      <c r="B78" t="s">
        <v>36</v>
      </c>
      <c r="C78" t="s">
        <v>30</v>
      </c>
      <c r="D78" t="s">
        <v>12</v>
      </c>
      <c r="E78" t="s">
        <v>13</v>
      </c>
      <c r="F78" t="s">
        <v>27</v>
      </c>
      <c r="G78" t="s">
        <v>37</v>
      </c>
      <c r="H78" t="s">
        <v>16</v>
      </c>
      <c r="I78" s="9">
        <v>53990</v>
      </c>
      <c r="J78">
        <f t="shared" si="1"/>
        <v>12</v>
      </c>
    </row>
    <row r="79" spans="1:10" x14ac:dyDescent="0.3">
      <c r="A79" t="s">
        <v>9</v>
      </c>
      <c r="B79" t="s">
        <v>38</v>
      </c>
      <c r="C79" t="s">
        <v>30</v>
      </c>
      <c r="D79" t="s">
        <v>12</v>
      </c>
      <c r="E79" t="s">
        <v>39</v>
      </c>
      <c r="F79" t="s">
        <v>27</v>
      </c>
      <c r="G79" t="s">
        <v>40</v>
      </c>
      <c r="H79" t="s">
        <v>16</v>
      </c>
      <c r="I79" s="9">
        <v>66999</v>
      </c>
      <c r="J79">
        <f t="shared" si="1"/>
        <v>14</v>
      </c>
    </row>
    <row r="80" spans="1:10" x14ac:dyDescent="0.3">
      <c r="A80" t="s">
        <v>52</v>
      </c>
      <c r="B80" t="s">
        <v>106</v>
      </c>
      <c r="C80" t="s">
        <v>11</v>
      </c>
      <c r="D80" t="s">
        <v>12</v>
      </c>
      <c r="E80" t="s">
        <v>22</v>
      </c>
      <c r="F80" t="s">
        <v>14</v>
      </c>
      <c r="G80" t="s">
        <v>37</v>
      </c>
      <c r="H80" t="s">
        <v>16</v>
      </c>
      <c r="I80" s="9">
        <v>29980</v>
      </c>
      <c r="J80">
        <f t="shared" si="1"/>
        <v>5</v>
      </c>
    </row>
    <row r="81" spans="1:10" x14ac:dyDescent="0.3">
      <c r="A81" t="s">
        <v>75</v>
      </c>
      <c r="B81" t="s">
        <v>107</v>
      </c>
      <c r="C81" t="s">
        <v>11</v>
      </c>
      <c r="D81" t="s">
        <v>12</v>
      </c>
      <c r="E81" t="s">
        <v>13</v>
      </c>
      <c r="F81" t="s">
        <v>14</v>
      </c>
      <c r="G81" t="s">
        <v>37</v>
      </c>
      <c r="H81" t="s">
        <v>16</v>
      </c>
      <c r="I81" s="9">
        <v>25990</v>
      </c>
      <c r="J81">
        <f t="shared" si="1"/>
        <v>5</v>
      </c>
    </row>
    <row r="82" spans="1:10" x14ac:dyDescent="0.3">
      <c r="A82" t="s">
        <v>28</v>
      </c>
      <c r="B82" t="s">
        <v>108</v>
      </c>
      <c r="C82" t="s">
        <v>30</v>
      </c>
      <c r="D82" t="s">
        <v>12</v>
      </c>
      <c r="E82" t="s">
        <v>39</v>
      </c>
      <c r="F82" t="s">
        <v>14</v>
      </c>
      <c r="G82" t="s">
        <v>15</v>
      </c>
      <c r="H82" t="s">
        <v>16</v>
      </c>
      <c r="I82" s="9">
        <v>47990</v>
      </c>
      <c r="J82">
        <f t="shared" si="1"/>
        <v>10</v>
      </c>
    </row>
    <row r="83" spans="1:10" x14ac:dyDescent="0.3">
      <c r="A83" t="s">
        <v>9</v>
      </c>
      <c r="B83" t="s">
        <v>56</v>
      </c>
      <c r="C83" t="s">
        <v>30</v>
      </c>
      <c r="D83" t="s">
        <v>12</v>
      </c>
      <c r="E83" t="s">
        <v>13</v>
      </c>
      <c r="F83" t="s">
        <v>27</v>
      </c>
      <c r="G83" t="s">
        <v>15</v>
      </c>
      <c r="H83" t="s">
        <v>16</v>
      </c>
      <c r="I83" s="9">
        <v>66990</v>
      </c>
      <c r="J83">
        <f t="shared" si="1"/>
        <v>14</v>
      </c>
    </row>
    <row r="84" spans="1:10" x14ac:dyDescent="0.3">
      <c r="A84" t="s">
        <v>9</v>
      </c>
      <c r="B84" t="s">
        <v>48</v>
      </c>
      <c r="C84" t="s">
        <v>30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s="9">
        <v>49990</v>
      </c>
      <c r="J84">
        <f t="shared" si="1"/>
        <v>10</v>
      </c>
    </row>
    <row r="85" spans="1:10" x14ac:dyDescent="0.3">
      <c r="A85" t="s">
        <v>28</v>
      </c>
      <c r="B85" t="s">
        <v>49</v>
      </c>
      <c r="C85" t="s">
        <v>50</v>
      </c>
      <c r="D85" t="s">
        <v>12</v>
      </c>
      <c r="E85" t="s">
        <v>13</v>
      </c>
      <c r="F85" t="s">
        <v>27</v>
      </c>
      <c r="G85" t="s">
        <v>15</v>
      </c>
      <c r="H85" t="s">
        <v>16</v>
      </c>
      <c r="I85" s="9">
        <v>77990</v>
      </c>
      <c r="J85">
        <f t="shared" si="1"/>
        <v>16</v>
      </c>
    </row>
    <row r="86" spans="1:10" x14ac:dyDescent="0.3">
      <c r="A86" t="s">
        <v>28</v>
      </c>
      <c r="B86" t="s">
        <v>109</v>
      </c>
      <c r="C86" t="s">
        <v>50</v>
      </c>
      <c r="D86" t="s">
        <v>12</v>
      </c>
      <c r="E86" t="s">
        <v>13</v>
      </c>
      <c r="F86" t="s">
        <v>27</v>
      </c>
      <c r="G86" t="s">
        <v>69</v>
      </c>
      <c r="H86" t="s">
        <v>82</v>
      </c>
      <c r="I86" s="9">
        <v>64990</v>
      </c>
      <c r="J86">
        <f t="shared" si="1"/>
        <v>14</v>
      </c>
    </row>
    <row r="87" spans="1:10" x14ac:dyDescent="0.3">
      <c r="A87" t="s">
        <v>9</v>
      </c>
      <c r="B87" t="s">
        <v>64</v>
      </c>
      <c r="C87" t="s">
        <v>35</v>
      </c>
      <c r="D87" t="s">
        <v>12</v>
      </c>
      <c r="E87" t="s">
        <v>13</v>
      </c>
      <c r="F87" t="s">
        <v>14</v>
      </c>
      <c r="G87" t="s">
        <v>37</v>
      </c>
      <c r="H87" t="s">
        <v>16</v>
      </c>
      <c r="I87" s="9">
        <v>43490</v>
      </c>
      <c r="J87">
        <f t="shared" si="1"/>
        <v>10</v>
      </c>
    </row>
    <row r="88" spans="1:10" x14ac:dyDescent="0.3">
      <c r="A88" t="s">
        <v>9</v>
      </c>
      <c r="B88" t="s">
        <v>55</v>
      </c>
      <c r="C88" t="s">
        <v>35</v>
      </c>
      <c r="D88" t="s">
        <v>12</v>
      </c>
      <c r="E88" t="s">
        <v>13</v>
      </c>
      <c r="F88" t="s">
        <v>27</v>
      </c>
      <c r="G88" t="s">
        <v>40</v>
      </c>
      <c r="H88" t="s">
        <v>16</v>
      </c>
      <c r="I88" s="9">
        <v>54990</v>
      </c>
      <c r="J88">
        <f t="shared" si="1"/>
        <v>12</v>
      </c>
    </row>
    <row r="89" spans="1:10" x14ac:dyDescent="0.3">
      <c r="A89" t="s">
        <v>9</v>
      </c>
      <c r="B89" t="s">
        <v>74</v>
      </c>
      <c r="C89" t="s">
        <v>30</v>
      </c>
      <c r="D89" t="s">
        <v>12</v>
      </c>
      <c r="E89" t="s">
        <v>13</v>
      </c>
      <c r="F89" t="s">
        <v>14</v>
      </c>
      <c r="G89" t="s">
        <v>37</v>
      </c>
      <c r="H89" t="s">
        <v>16</v>
      </c>
      <c r="I89" s="9">
        <v>53990</v>
      </c>
      <c r="J89">
        <f t="shared" si="1"/>
        <v>12</v>
      </c>
    </row>
    <row r="90" spans="1:10" x14ac:dyDescent="0.3">
      <c r="A90" t="s">
        <v>28</v>
      </c>
      <c r="B90" t="s">
        <v>110</v>
      </c>
      <c r="C90" t="s">
        <v>54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 s="9">
        <v>45990</v>
      </c>
      <c r="J90">
        <f t="shared" si="1"/>
        <v>10</v>
      </c>
    </row>
    <row r="91" spans="1:10" x14ac:dyDescent="0.3">
      <c r="A91" t="s">
        <v>28</v>
      </c>
      <c r="B91" t="s">
        <v>111</v>
      </c>
      <c r="C91" t="s">
        <v>11</v>
      </c>
      <c r="D91" t="s">
        <v>12</v>
      </c>
      <c r="E91" t="s">
        <v>13</v>
      </c>
      <c r="F91" t="s">
        <v>14</v>
      </c>
      <c r="G91" t="s">
        <v>69</v>
      </c>
      <c r="H91" t="s">
        <v>16</v>
      </c>
      <c r="I91" s="9">
        <v>35990</v>
      </c>
      <c r="J91">
        <f t="shared" si="1"/>
        <v>7</v>
      </c>
    </row>
    <row r="92" spans="1:10" x14ac:dyDescent="0.3">
      <c r="A92" t="s">
        <v>75</v>
      </c>
      <c r="B92" t="s">
        <v>112</v>
      </c>
      <c r="C92" t="s">
        <v>30</v>
      </c>
      <c r="D92" t="s">
        <v>12</v>
      </c>
      <c r="E92" t="s">
        <v>13</v>
      </c>
      <c r="F92" t="s">
        <v>27</v>
      </c>
      <c r="G92" t="s">
        <v>37</v>
      </c>
      <c r="H92" t="s">
        <v>16</v>
      </c>
      <c r="I92" s="9">
        <v>34990</v>
      </c>
      <c r="J92">
        <f t="shared" si="1"/>
        <v>7</v>
      </c>
    </row>
    <row r="93" spans="1:10" x14ac:dyDescent="0.3">
      <c r="A93" t="s">
        <v>9</v>
      </c>
      <c r="B93" t="s">
        <v>113</v>
      </c>
      <c r="C93" t="s">
        <v>30</v>
      </c>
      <c r="D93" t="s">
        <v>12</v>
      </c>
      <c r="E93" t="s">
        <v>13</v>
      </c>
      <c r="F93" t="s">
        <v>27</v>
      </c>
      <c r="G93" t="s">
        <v>15</v>
      </c>
      <c r="H93" t="s">
        <v>82</v>
      </c>
      <c r="I93" s="9">
        <v>88690</v>
      </c>
      <c r="J93">
        <f t="shared" si="1"/>
        <v>18</v>
      </c>
    </row>
    <row r="94" spans="1:10" x14ac:dyDescent="0.3">
      <c r="A94" t="s">
        <v>9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 s="9">
        <v>38990</v>
      </c>
      <c r="J94">
        <f t="shared" si="1"/>
        <v>7</v>
      </c>
    </row>
    <row r="95" spans="1:10" x14ac:dyDescent="0.3">
      <c r="A95" t="s">
        <v>9</v>
      </c>
      <c r="B95" t="s">
        <v>17</v>
      </c>
      <c r="C95" t="s">
        <v>11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 s="9">
        <v>37990</v>
      </c>
      <c r="J95">
        <f t="shared" si="1"/>
        <v>7</v>
      </c>
    </row>
    <row r="96" spans="1:10" x14ac:dyDescent="0.3">
      <c r="A96" t="s">
        <v>52</v>
      </c>
      <c r="B96" t="s">
        <v>114</v>
      </c>
      <c r="C96" t="s">
        <v>30</v>
      </c>
      <c r="D96" t="s">
        <v>12</v>
      </c>
      <c r="E96" t="s">
        <v>13</v>
      </c>
      <c r="F96" t="s">
        <v>27</v>
      </c>
      <c r="G96" t="s">
        <v>69</v>
      </c>
      <c r="H96" t="s">
        <v>16</v>
      </c>
      <c r="I96" s="9">
        <v>56990</v>
      </c>
      <c r="J96">
        <f t="shared" si="1"/>
        <v>12</v>
      </c>
    </row>
    <row r="97" spans="1:10" x14ac:dyDescent="0.3">
      <c r="A97" t="s">
        <v>52</v>
      </c>
      <c r="B97" t="s">
        <v>88</v>
      </c>
      <c r="C97" t="s">
        <v>26</v>
      </c>
      <c r="D97" t="s">
        <v>12</v>
      </c>
      <c r="E97" t="s">
        <v>13</v>
      </c>
      <c r="F97" t="s">
        <v>27</v>
      </c>
      <c r="G97" t="s">
        <v>15</v>
      </c>
      <c r="H97" t="s">
        <v>16</v>
      </c>
      <c r="I97" s="9">
        <v>86990</v>
      </c>
      <c r="J97">
        <f t="shared" si="1"/>
        <v>18</v>
      </c>
    </row>
    <row r="98" spans="1:10" x14ac:dyDescent="0.3">
      <c r="A98" t="s">
        <v>9</v>
      </c>
      <c r="B98" t="s">
        <v>32</v>
      </c>
      <c r="C98" t="s">
        <v>30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 s="9">
        <v>46990</v>
      </c>
      <c r="J98">
        <f t="shared" si="1"/>
        <v>10</v>
      </c>
    </row>
    <row r="99" spans="1:10" x14ac:dyDescent="0.3">
      <c r="A99" t="s">
        <v>9</v>
      </c>
      <c r="B99" t="s">
        <v>36</v>
      </c>
      <c r="C99" t="s">
        <v>30</v>
      </c>
      <c r="D99" t="s">
        <v>12</v>
      </c>
      <c r="E99" t="s">
        <v>13</v>
      </c>
      <c r="F99" t="s">
        <v>27</v>
      </c>
      <c r="G99" t="s">
        <v>37</v>
      </c>
      <c r="H99" t="s">
        <v>16</v>
      </c>
      <c r="I99" s="9">
        <v>53990</v>
      </c>
      <c r="J99">
        <f t="shared" si="1"/>
        <v>12</v>
      </c>
    </row>
    <row r="100" spans="1:10" x14ac:dyDescent="0.3">
      <c r="A100" t="s">
        <v>67</v>
      </c>
      <c r="B100" t="s">
        <v>115</v>
      </c>
      <c r="C100" t="s">
        <v>30</v>
      </c>
      <c r="D100" t="s">
        <v>12</v>
      </c>
      <c r="E100" t="s">
        <v>13</v>
      </c>
      <c r="F100" t="s">
        <v>14</v>
      </c>
      <c r="G100" t="s">
        <v>69</v>
      </c>
      <c r="H100" t="s">
        <v>16</v>
      </c>
      <c r="I100" s="9">
        <v>36990</v>
      </c>
      <c r="J100">
        <f t="shared" si="1"/>
        <v>7</v>
      </c>
    </row>
    <row r="101" spans="1:10" x14ac:dyDescent="0.3">
      <c r="A101" t="s">
        <v>28</v>
      </c>
      <c r="B101" t="s">
        <v>116</v>
      </c>
      <c r="C101" t="s">
        <v>50</v>
      </c>
      <c r="D101" t="s">
        <v>12</v>
      </c>
      <c r="E101" t="s">
        <v>13</v>
      </c>
      <c r="F101" t="s">
        <v>27</v>
      </c>
      <c r="G101" t="s">
        <v>117</v>
      </c>
      <c r="H101" t="s">
        <v>16</v>
      </c>
      <c r="I101" s="9">
        <v>57390</v>
      </c>
      <c r="J101">
        <f t="shared" si="1"/>
        <v>12</v>
      </c>
    </row>
    <row r="102" spans="1:10" x14ac:dyDescent="0.3">
      <c r="A102" t="s">
        <v>75</v>
      </c>
      <c r="B102" t="s">
        <v>118</v>
      </c>
      <c r="C102" t="s">
        <v>119</v>
      </c>
      <c r="D102" t="s">
        <v>12</v>
      </c>
      <c r="E102" t="s">
        <v>13</v>
      </c>
      <c r="F102" t="s">
        <v>14</v>
      </c>
      <c r="G102" t="s">
        <v>120</v>
      </c>
      <c r="H102" t="s">
        <v>16</v>
      </c>
      <c r="I102" s="9">
        <v>23990</v>
      </c>
      <c r="J102">
        <f t="shared" si="1"/>
        <v>5</v>
      </c>
    </row>
    <row r="103" spans="1:10" x14ac:dyDescent="0.3">
      <c r="A103" t="s">
        <v>9</v>
      </c>
      <c r="B103" t="s">
        <v>55</v>
      </c>
      <c r="C103" t="s">
        <v>35</v>
      </c>
      <c r="D103" t="s">
        <v>12</v>
      </c>
      <c r="E103" t="s">
        <v>13</v>
      </c>
      <c r="F103" t="s">
        <v>27</v>
      </c>
      <c r="G103" t="s">
        <v>40</v>
      </c>
      <c r="H103" t="s">
        <v>16</v>
      </c>
      <c r="I103" s="9">
        <v>54990</v>
      </c>
      <c r="J103">
        <f t="shared" si="1"/>
        <v>12</v>
      </c>
    </row>
    <row r="104" spans="1:10" x14ac:dyDescent="0.3">
      <c r="A104" t="s">
        <v>9</v>
      </c>
      <c r="B104" t="s">
        <v>38</v>
      </c>
      <c r="C104" t="s">
        <v>30</v>
      </c>
      <c r="D104" t="s">
        <v>12</v>
      </c>
      <c r="E104" t="s">
        <v>39</v>
      </c>
      <c r="F104" t="s">
        <v>27</v>
      </c>
      <c r="G104" t="s">
        <v>40</v>
      </c>
      <c r="H104" t="s">
        <v>16</v>
      </c>
      <c r="I104" s="9">
        <v>66999</v>
      </c>
      <c r="J104">
        <f t="shared" si="1"/>
        <v>14</v>
      </c>
    </row>
    <row r="105" spans="1:10" x14ac:dyDescent="0.3">
      <c r="A105" t="s">
        <v>9</v>
      </c>
      <c r="B105" t="s">
        <v>48</v>
      </c>
      <c r="C105" t="s">
        <v>30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 s="9">
        <v>49990</v>
      </c>
      <c r="J105">
        <f t="shared" si="1"/>
        <v>10</v>
      </c>
    </row>
    <row r="106" spans="1:10" x14ac:dyDescent="0.3">
      <c r="A106" t="s">
        <v>41</v>
      </c>
      <c r="B106" t="s">
        <v>121</v>
      </c>
      <c r="C106" t="s">
        <v>30</v>
      </c>
      <c r="D106" t="s">
        <v>12</v>
      </c>
      <c r="E106" t="s">
        <v>13</v>
      </c>
      <c r="F106" t="s">
        <v>14</v>
      </c>
      <c r="G106" t="s">
        <v>37</v>
      </c>
      <c r="H106" t="s">
        <v>16</v>
      </c>
      <c r="I106" s="9">
        <v>45990</v>
      </c>
      <c r="J106">
        <f t="shared" si="1"/>
        <v>10</v>
      </c>
    </row>
    <row r="107" spans="1:10" x14ac:dyDescent="0.3">
      <c r="A107" t="s">
        <v>28</v>
      </c>
      <c r="B107" t="s">
        <v>122</v>
      </c>
      <c r="C107" t="s">
        <v>11</v>
      </c>
      <c r="D107" t="s">
        <v>12</v>
      </c>
      <c r="E107" t="s">
        <v>44</v>
      </c>
      <c r="F107" t="s">
        <v>14</v>
      </c>
      <c r="G107" t="s">
        <v>15</v>
      </c>
      <c r="H107" t="s">
        <v>16</v>
      </c>
      <c r="I107" s="9">
        <v>27990</v>
      </c>
      <c r="J107">
        <f t="shared" si="1"/>
        <v>5</v>
      </c>
    </row>
    <row r="108" spans="1:10" x14ac:dyDescent="0.3">
      <c r="A108" t="s">
        <v>28</v>
      </c>
      <c r="B108" t="s">
        <v>49</v>
      </c>
      <c r="C108" t="s">
        <v>50</v>
      </c>
      <c r="D108" t="s">
        <v>12</v>
      </c>
      <c r="E108" t="s">
        <v>13</v>
      </c>
      <c r="F108" t="s">
        <v>27</v>
      </c>
      <c r="G108" t="s">
        <v>15</v>
      </c>
      <c r="H108" t="s">
        <v>16</v>
      </c>
      <c r="I108" s="9">
        <v>77990</v>
      </c>
      <c r="J108">
        <f t="shared" si="1"/>
        <v>16</v>
      </c>
    </row>
    <row r="109" spans="1:10" x14ac:dyDescent="0.3">
      <c r="A109" t="s">
        <v>9</v>
      </c>
      <c r="B109" t="s">
        <v>56</v>
      </c>
      <c r="C109" t="s">
        <v>30</v>
      </c>
      <c r="D109" t="s">
        <v>12</v>
      </c>
      <c r="E109" t="s">
        <v>13</v>
      </c>
      <c r="F109" t="s">
        <v>27</v>
      </c>
      <c r="G109" t="s">
        <v>15</v>
      </c>
      <c r="H109" t="s">
        <v>16</v>
      </c>
      <c r="I109" s="9">
        <v>66990</v>
      </c>
      <c r="J109">
        <f t="shared" si="1"/>
        <v>14</v>
      </c>
    </row>
    <row r="110" spans="1:10" x14ac:dyDescent="0.3">
      <c r="A110" t="s">
        <v>9</v>
      </c>
      <c r="B110" t="s">
        <v>123</v>
      </c>
      <c r="C110" t="s">
        <v>80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s="9">
        <v>30999</v>
      </c>
      <c r="J110">
        <f t="shared" si="1"/>
        <v>7</v>
      </c>
    </row>
    <row r="111" spans="1:10" x14ac:dyDescent="0.3">
      <c r="A111" t="s">
        <v>9</v>
      </c>
      <c r="B111" t="s">
        <v>124</v>
      </c>
      <c r="C111" t="s">
        <v>35</v>
      </c>
      <c r="D111" t="s">
        <v>12</v>
      </c>
      <c r="E111" t="s">
        <v>13</v>
      </c>
      <c r="F111" t="s">
        <v>14</v>
      </c>
      <c r="G111" t="s">
        <v>15</v>
      </c>
      <c r="H111" t="s">
        <v>16</v>
      </c>
      <c r="I111" s="9">
        <v>58800</v>
      </c>
      <c r="J111">
        <f t="shared" si="1"/>
        <v>12</v>
      </c>
    </row>
    <row r="112" spans="1:10" x14ac:dyDescent="0.3">
      <c r="A112" t="s">
        <v>9</v>
      </c>
      <c r="B112" t="s">
        <v>125</v>
      </c>
      <c r="C112" t="s">
        <v>11</v>
      </c>
      <c r="D112" t="s">
        <v>12</v>
      </c>
      <c r="E112" t="s">
        <v>13</v>
      </c>
      <c r="F112" t="s">
        <v>14</v>
      </c>
      <c r="G112" t="s">
        <v>40</v>
      </c>
      <c r="H112" t="s">
        <v>16</v>
      </c>
      <c r="I112" s="9">
        <v>43349</v>
      </c>
      <c r="J112">
        <f t="shared" si="1"/>
        <v>10</v>
      </c>
    </row>
    <row r="113" spans="1:10" x14ac:dyDescent="0.3">
      <c r="A113" t="s">
        <v>9</v>
      </c>
      <c r="B113" t="s">
        <v>126</v>
      </c>
      <c r="C113" t="s">
        <v>30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 s="9">
        <v>60490</v>
      </c>
      <c r="J113">
        <f t="shared" si="1"/>
        <v>14</v>
      </c>
    </row>
    <row r="114" spans="1:10" x14ac:dyDescent="0.3">
      <c r="A114" t="s">
        <v>9</v>
      </c>
      <c r="B114" t="s">
        <v>127</v>
      </c>
      <c r="C114" t="s">
        <v>30</v>
      </c>
      <c r="D114" t="s">
        <v>128</v>
      </c>
      <c r="E114" t="s">
        <v>22</v>
      </c>
      <c r="F114" t="s">
        <v>14</v>
      </c>
      <c r="G114" t="s">
        <v>40</v>
      </c>
      <c r="H114" t="s">
        <v>16</v>
      </c>
      <c r="I114" s="9">
        <v>62990</v>
      </c>
      <c r="J114">
        <f t="shared" si="1"/>
        <v>14</v>
      </c>
    </row>
    <row r="115" spans="1:10" x14ac:dyDescent="0.3">
      <c r="A115" t="s">
        <v>9</v>
      </c>
      <c r="B115" t="s">
        <v>17</v>
      </c>
      <c r="C115" t="s">
        <v>11</v>
      </c>
      <c r="D115" t="s">
        <v>12</v>
      </c>
      <c r="E115" t="s">
        <v>13</v>
      </c>
      <c r="F115" t="s">
        <v>14</v>
      </c>
      <c r="G115" t="s">
        <v>15</v>
      </c>
      <c r="H115" t="s">
        <v>16</v>
      </c>
      <c r="I115" s="9">
        <v>37990</v>
      </c>
      <c r="J115">
        <f t="shared" si="1"/>
        <v>7</v>
      </c>
    </row>
    <row r="116" spans="1:10" x14ac:dyDescent="0.3">
      <c r="A116" t="s">
        <v>9</v>
      </c>
      <c r="B116" t="s">
        <v>32</v>
      </c>
      <c r="C116" t="s">
        <v>30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 s="9">
        <v>46990</v>
      </c>
      <c r="J116">
        <f t="shared" si="1"/>
        <v>10</v>
      </c>
    </row>
    <row r="117" spans="1:10" x14ac:dyDescent="0.3">
      <c r="A117" t="s">
        <v>24</v>
      </c>
      <c r="B117" t="s">
        <v>129</v>
      </c>
      <c r="C117" t="s">
        <v>11</v>
      </c>
      <c r="D117" t="s">
        <v>12</v>
      </c>
      <c r="E117" t="s">
        <v>31</v>
      </c>
      <c r="F117" t="s">
        <v>14</v>
      </c>
      <c r="G117" t="s">
        <v>15</v>
      </c>
      <c r="H117" t="s">
        <v>16</v>
      </c>
      <c r="I117" s="9">
        <v>32990</v>
      </c>
      <c r="J117">
        <f t="shared" si="1"/>
        <v>7</v>
      </c>
    </row>
    <row r="118" spans="1:10" x14ac:dyDescent="0.3">
      <c r="A118" t="s">
        <v>67</v>
      </c>
      <c r="B118" t="s">
        <v>130</v>
      </c>
      <c r="C118" t="s">
        <v>35</v>
      </c>
      <c r="D118" t="s">
        <v>12</v>
      </c>
      <c r="E118" t="s">
        <v>13</v>
      </c>
      <c r="F118" t="s">
        <v>27</v>
      </c>
      <c r="G118" t="s">
        <v>69</v>
      </c>
      <c r="H118" t="s">
        <v>16</v>
      </c>
      <c r="I118" s="9">
        <v>37990</v>
      </c>
      <c r="J118">
        <f t="shared" si="1"/>
        <v>7</v>
      </c>
    </row>
    <row r="119" spans="1:10" x14ac:dyDescent="0.3">
      <c r="A119" t="s">
        <v>9</v>
      </c>
      <c r="B119" t="s">
        <v>131</v>
      </c>
      <c r="C119" t="s">
        <v>132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 s="9">
        <v>30690</v>
      </c>
      <c r="J119">
        <f t="shared" si="1"/>
        <v>7</v>
      </c>
    </row>
    <row r="120" spans="1:10" x14ac:dyDescent="0.3">
      <c r="A120" t="s">
        <v>9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 t="s">
        <v>15</v>
      </c>
      <c r="H120" t="s">
        <v>16</v>
      </c>
      <c r="I120" s="9">
        <v>38990</v>
      </c>
      <c r="J120">
        <f t="shared" si="1"/>
        <v>7</v>
      </c>
    </row>
    <row r="121" spans="1:10" x14ac:dyDescent="0.3">
      <c r="A121" t="s">
        <v>9</v>
      </c>
      <c r="B121" t="s">
        <v>36</v>
      </c>
      <c r="C121" t="s">
        <v>30</v>
      </c>
      <c r="D121" t="s">
        <v>12</v>
      </c>
      <c r="E121" t="s">
        <v>13</v>
      </c>
      <c r="F121" t="s">
        <v>27</v>
      </c>
      <c r="G121" t="s">
        <v>37</v>
      </c>
      <c r="H121" t="s">
        <v>16</v>
      </c>
      <c r="I121" s="9">
        <v>53990</v>
      </c>
      <c r="J121">
        <f t="shared" si="1"/>
        <v>12</v>
      </c>
    </row>
    <row r="122" spans="1:10" x14ac:dyDescent="0.3">
      <c r="A122" t="s">
        <v>18</v>
      </c>
      <c r="B122" t="s">
        <v>133</v>
      </c>
      <c r="C122" t="s">
        <v>101</v>
      </c>
      <c r="D122" t="s">
        <v>102</v>
      </c>
      <c r="E122" t="s">
        <v>22</v>
      </c>
      <c r="F122" t="s">
        <v>14</v>
      </c>
      <c r="G122" t="s">
        <v>134</v>
      </c>
      <c r="H122" t="s">
        <v>16</v>
      </c>
      <c r="I122" s="9">
        <v>104990</v>
      </c>
      <c r="J122">
        <f t="shared" si="1"/>
        <v>20</v>
      </c>
    </row>
    <row r="123" spans="1:10" x14ac:dyDescent="0.3">
      <c r="A123" t="s">
        <v>9</v>
      </c>
      <c r="B123" t="s">
        <v>135</v>
      </c>
      <c r="C123" t="s">
        <v>80</v>
      </c>
      <c r="D123" t="s">
        <v>81</v>
      </c>
      <c r="E123" t="s">
        <v>13</v>
      </c>
      <c r="F123" t="s">
        <v>14</v>
      </c>
      <c r="G123" t="s">
        <v>37</v>
      </c>
      <c r="H123" t="s">
        <v>16</v>
      </c>
      <c r="I123" s="9">
        <v>23999</v>
      </c>
      <c r="J123">
        <f t="shared" si="1"/>
        <v>5</v>
      </c>
    </row>
    <row r="124" spans="1:10" x14ac:dyDescent="0.3">
      <c r="A124" t="s">
        <v>9</v>
      </c>
      <c r="B124" t="s">
        <v>38</v>
      </c>
      <c r="C124" t="s">
        <v>30</v>
      </c>
      <c r="D124" t="s">
        <v>12</v>
      </c>
      <c r="E124" t="s">
        <v>39</v>
      </c>
      <c r="F124" t="s">
        <v>27</v>
      </c>
      <c r="G124" t="s">
        <v>40</v>
      </c>
      <c r="H124" t="s">
        <v>16</v>
      </c>
      <c r="I124" s="9">
        <v>66999</v>
      </c>
      <c r="J124">
        <f t="shared" si="1"/>
        <v>14</v>
      </c>
    </row>
    <row r="125" spans="1:10" x14ac:dyDescent="0.3">
      <c r="A125" t="s">
        <v>9</v>
      </c>
      <c r="B125" t="s">
        <v>127</v>
      </c>
      <c r="C125" t="s">
        <v>30</v>
      </c>
      <c r="D125" t="s">
        <v>128</v>
      </c>
      <c r="E125" t="s">
        <v>22</v>
      </c>
      <c r="F125" t="s">
        <v>14</v>
      </c>
      <c r="G125" t="s">
        <v>40</v>
      </c>
      <c r="H125" t="s">
        <v>16</v>
      </c>
      <c r="I125" s="9">
        <v>62990</v>
      </c>
      <c r="J125">
        <f t="shared" si="1"/>
        <v>14</v>
      </c>
    </row>
    <row r="126" spans="1:10" x14ac:dyDescent="0.3">
      <c r="A126" t="s">
        <v>28</v>
      </c>
      <c r="B126" t="s">
        <v>136</v>
      </c>
      <c r="C126" t="s">
        <v>96</v>
      </c>
      <c r="D126" t="s">
        <v>12</v>
      </c>
      <c r="E126" t="s">
        <v>39</v>
      </c>
      <c r="F126" t="s">
        <v>14</v>
      </c>
      <c r="G126" t="s">
        <v>15</v>
      </c>
      <c r="H126" t="s">
        <v>16</v>
      </c>
      <c r="I126" s="9">
        <v>39990</v>
      </c>
      <c r="J126">
        <f t="shared" si="1"/>
        <v>7</v>
      </c>
    </row>
    <row r="127" spans="1:10" x14ac:dyDescent="0.3">
      <c r="A127" t="s">
        <v>24</v>
      </c>
      <c r="B127" t="s">
        <v>137</v>
      </c>
      <c r="C127" t="s">
        <v>35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 s="9">
        <v>34990</v>
      </c>
      <c r="J127">
        <f t="shared" si="1"/>
        <v>7</v>
      </c>
    </row>
    <row r="128" spans="1:10" x14ac:dyDescent="0.3">
      <c r="A128" t="s">
        <v>28</v>
      </c>
      <c r="B128" t="s">
        <v>138</v>
      </c>
      <c r="C128" t="s">
        <v>96</v>
      </c>
      <c r="D128" t="s">
        <v>12</v>
      </c>
      <c r="E128" t="s">
        <v>13</v>
      </c>
      <c r="F128" t="s">
        <v>14</v>
      </c>
      <c r="G128" t="s">
        <v>15</v>
      </c>
      <c r="H128" t="s">
        <v>16</v>
      </c>
      <c r="I128" s="9">
        <v>39990</v>
      </c>
      <c r="J128">
        <f t="shared" si="1"/>
        <v>7</v>
      </c>
    </row>
    <row r="129" spans="1:10" x14ac:dyDescent="0.3">
      <c r="A129" t="s">
        <v>28</v>
      </c>
      <c r="B129" t="s">
        <v>49</v>
      </c>
      <c r="C129" t="s">
        <v>50</v>
      </c>
      <c r="D129" t="s">
        <v>12</v>
      </c>
      <c r="E129" t="s">
        <v>13</v>
      </c>
      <c r="F129" t="s">
        <v>27</v>
      </c>
      <c r="G129" t="s">
        <v>15</v>
      </c>
      <c r="H129" t="s">
        <v>16</v>
      </c>
      <c r="I129" s="9">
        <v>77990</v>
      </c>
      <c r="J129">
        <f t="shared" si="1"/>
        <v>16</v>
      </c>
    </row>
    <row r="130" spans="1:10" x14ac:dyDescent="0.3">
      <c r="A130" t="s">
        <v>9</v>
      </c>
      <c r="B130" t="s">
        <v>55</v>
      </c>
      <c r="C130" t="s">
        <v>35</v>
      </c>
      <c r="D130" t="s">
        <v>12</v>
      </c>
      <c r="E130" t="s">
        <v>13</v>
      </c>
      <c r="F130" t="s">
        <v>27</v>
      </c>
      <c r="G130" t="s">
        <v>40</v>
      </c>
      <c r="H130" t="s">
        <v>16</v>
      </c>
      <c r="I130" s="9">
        <v>54990</v>
      </c>
      <c r="J130">
        <f t="shared" si="1"/>
        <v>12</v>
      </c>
    </row>
    <row r="131" spans="1:10" x14ac:dyDescent="0.3">
      <c r="A131" t="s">
        <v>9</v>
      </c>
      <c r="B131" t="s">
        <v>139</v>
      </c>
      <c r="C131" t="s">
        <v>11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 s="9">
        <v>37990</v>
      </c>
      <c r="J131">
        <f t="shared" ref="J131:J194" si="2">_xlfn.XLOOKUP(I131,$O$22:$O$29,$P$22:$P$29," Brand not available",-1)</f>
        <v>7</v>
      </c>
    </row>
    <row r="132" spans="1:10" x14ac:dyDescent="0.3">
      <c r="A132" t="s">
        <v>9</v>
      </c>
      <c r="B132" t="s">
        <v>140</v>
      </c>
      <c r="C132" t="s">
        <v>11</v>
      </c>
      <c r="D132" t="s">
        <v>12</v>
      </c>
      <c r="E132" t="s">
        <v>22</v>
      </c>
      <c r="F132" t="s">
        <v>14</v>
      </c>
      <c r="G132" t="s">
        <v>40</v>
      </c>
      <c r="H132" t="s">
        <v>16</v>
      </c>
      <c r="I132" s="9">
        <v>35990</v>
      </c>
      <c r="J132">
        <f t="shared" si="2"/>
        <v>7</v>
      </c>
    </row>
    <row r="133" spans="1:10" x14ac:dyDescent="0.3">
      <c r="A133" t="s">
        <v>9</v>
      </c>
      <c r="B133" t="s">
        <v>56</v>
      </c>
      <c r="C133" t="s">
        <v>30</v>
      </c>
      <c r="D133" t="s">
        <v>12</v>
      </c>
      <c r="E133" t="s">
        <v>13</v>
      </c>
      <c r="F133" t="s">
        <v>27</v>
      </c>
      <c r="G133" t="s">
        <v>15</v>
      </c>
      <c r="H133" t="s">
        <v>16</v>
      </c>
      <c r="I133" s="9">
        <v>66990</v>
      </c>
      <c r="J133">
        <f t="shared" si="2"/>
        <v>14</v>
      </c>
    </row>
    <row r="134" spans="1:10" x14ac:dyDescent="0.3">
      <c r="A134" t="s">
        <v>9</v>
      </c>
      <c r="B134" t="s">
        <v>126</v>
      </c>
      <c r="C134" t="s">
        <v>30</v>
      </c>
      <c r="D134" t="s">
        <v>12</v>
      </c>
      <c r="E134" t="s">
        <v>13</v>
      </c>
      <c r="F134" t="s">
        <v>14</v>
      </c>
      <c r="G134" t="s">
        <v>15</v>
      </c>
      <c r="H134" t="s">
        <v>16</v>
      </c>
      <c r="I134" s="9">
        <v>60490</v>
      </c>
      <c r="J134">
        <f t="shared" si="2"/>
        <v>14</v>
      </c>
    </row>
    <row r="135" spans="1:10" x14ac:dyDescent="0.3">
      <c r="A135" t="s">
        <v>9</v>
      </c>
      <c r="B135" t="s">
        <v>74</v>
      </c>
      <c r="C135" t="s">
        <v>30</v>
      </c>
      <c r="D135" t="s">
        <v>12</v>
      </c>
      <c r="E135" t="s">
        <v>13</v>
      </c>
      <c r="F135" t="s">
        <v>14</v>
      </c>
      <c r="G135" t="s">
        <v>37</v>
      </c>
      <c r="H135" t="s">
        <v>16</v>
      </c>
      <c r="I135" s="9">
        <v>53990</v>
      </c>
      <c r="J135">
        <f t="shared" si="2"/>
        <v>12</v>
      </c>
    </row>
    <row r="136" spans="1:10" x14ac:dyDescent="0.3">
      <c r="A136" t="s">
        <v>24</v>
      </c>
      <c r="B136" t="s">
        <v>141</v>
      </c>
      <c r="C136" t="s">
        <v>11</v>
      </c>
      <c r="D136" t="s">
        <v>12</v>
      </c>
      <c r="E136" t="s">
        <v>13</v>
      </c>
      <c r="F136" t="s">
        <v>14</v>
      </c>
      <c r="G136" t="s">
        <v>37</v>
      </c>
      <c r="H136" t="s">
        <v>16</v>
      </c>
      <c r="I136" s="9">
        <v>44990</v>
      </c>
      <c r="J136">
        <f t="shared" si="2"/>
        <v>10</v>
      </c>
    </row>
    <row r="137" spans="1:10" x14ac:dyDescent="0.3">
      <c r="A137" t="s">
        <v>9</v>
      </c>
      <c r="B137" t="s">
        <v>142</v>
      </c>
      <c r="C137" t="s">
        <v>30</v>
      </c>
      <c r="D137" t="s">
        <v>12</v>
      </c>
      <c r="E137" t="s">
        <v>13</v>
      </c>
      <c r="F137" t="s">
        <v>27</v>
      </c>
      <c r="G137" t="s">
        <v>40</v>
      </c>
      <c r="H137" t="s">
        <v>16</v>
      </c>
      <c r="I137" s="9">
        <v>63999</v>
      </c>
      <c r="J137">
        <f t="shared" si="2"/>
        <v>14</v>
      </c>
    </row>
    <row r="138" spans="1:10" x14ac:dyDescent="0.3">
      <c r="A138" t="s">
        <v>28</v>
      </c>
      <c r="B138" t="s">
        <v>143</v>
      </c>
      <c r="C138" t="s">
        <v>30</v>
      </c>
      <c r="D138" t="s">
        <v>12</v>
      </c>
      <c r="E138" t="s">
        <v>13</v>
      </c>
      <c r="F138" t="s">
        <v>27</v>
      </c>
      <c r="G138" t="s">
        <v>69</v>
      </c>
      <c r="H138" t="s">
        <v>82</v>
      </c>
      <c r="I138" s="9">
        <v>76990</v>
      </c>
      <c r="J138">
        <f t="shared" si="2"/>
        <v>16</v>
      </c>
    </row>
    <row r="139" spans="1:10" x14ac:dyDescent="0.3">
      <c r="A139" t="s">
        <v>9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 s="9">
        <v>38990</v>
      </c>
      <c r="J139">
        <f t="shared" si="2"/>
        <v>7</v>
      </c>
    </row>
    <row r="140" spans="1:10" x14ac:dyDescent="0.3">
      <c r="A140" t="s">
        <v>9</v>
      </c>
      <c r="B140" t="s">
        <v>17</v>
      </c>
      <c r="C140" t="s">
        <v>11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 s="9">
        <v>37990</v>
      </c>
      <c r="J140">
        <f t="shared" si="2"/>
        <v>7</v>
      </c>
    </row>
    <row r="141" spans="1:10" x14ac:dyDescent="0.3">
      <c r="A141" t="s">
        <v>144</v>
      </c>
      <c r="B141" t="s">
        <v>145</v>
      </c>
      <c r="C141" t="s">
        <v>30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 s="9">
        <v>27990</v>
      </c>
      <c r="J141">
        <f t="shared" si="2"/>
        <v>5</v>
      </c>
    </row>
    <row r="142" spans="1:10" x14ac:dyDescent="0.3">
      <c r="A142" t="s">
        <v>9</v>
      </c>
      <c r="B142" t="s">
        <v>146</v>
      </c>
      <c r="C142" t="s">
        <v>119</v>
      </c>
      <c r="D142" t="s">
        <v>128</v>
      </c>
      <c r="E142" t="s">
        <v>147</v>
      </c>
      <c r="F142" t="s">
        <v>47</v>
      </c>
      <c r="G142" t="s">
        <v>69</v>
      </c>
      <c r="H142" t="s">
        <v>82</v>
      </c>
      <c r="I142" s="9">
        <v>24500</v>
      </c>
      <c r="J142">
        <f t="shared" si="2"/>
        <v>5</v>
      </c>
    </row>
    <row r="143" spans="1:10" x14ac:dyDescent="0.3">
      <c r="A143" t="s">
        <v>9</v>
      </c>
      <c r="B143" t="s">
        <v>32</v>
      </c>
      <c r="C143" t="s">
        <v>30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 s="9">
        <v>46990</v>
      </c>
      <c r="J143">
        <f t="shared" si="2"/>
        <v>10</v>
      </c>
    </row>
    <row r="144" spans="1:10" x14ac:dyDescent="0.3">
      <c r="A144" t="s">
        <v>9</v>
      </c>
      <c r="B144" t="s">
        <v>36</v>
      </c>
      <c r="C144" t="s">
        <v>30</v>
      </c>
      <c r="D144" t="s">
        <v>12</v>
      </c>
      <c r="E144" t="s">
        <v>13</v>
      </c>
      <c r="F144" t="s">
        <v>27</v>
      </c>
      <c r="G144" t="s">
        <v>37</v>
      </c>
      <c r="H144" t="s">
        <v>16</v>
      </c>
      <c r="I144" s="9">
        <v>53990</v>
      </c>
      <c r="J144">
        <f t="shared" si="2"/>
        <v>12</v>
      </c>
    </row>
    <row r="145" spans="1:10" x14ac:dyDescent="0.3">
      <c r="A145" t="s">
        <v>24</v>
      </c>
      <c r="B145" t="s">
        <v>148</v>
      </c>
      <c r="C145" t="s">
        <v>50</v>
      </c>
      <c r="D145" t="s">
        <v>12</v>
      </c>
      <c r="E145" t="s">
        <v>13</v>
      </c>
      <c r="F145" t="s">
        <v>27</v>
      </c>
      <c r="G145" t="s">
        <v>15</v>
      </c>
      <c r="H145" t="s">
        <v>16</v>
      </c>
      <c r="I145" s="9">
        <v>101990</v>
      </c>
      <c r="J145">
        <f t="shared" si="2"/>
        <v>20</v>
      </c>
    </row>
    <row r="146" spans="1:10" x14ac:dyDescent="0.3">
      <c r="A146" t="s">
        <v>83</v>
      </c>
      <c r="B146" t="s">
        <v>149</v>
      </c>
      <c r="C146" t="s">
        <v>30</v>
      </c>
      <c r="D146" t="s">
        <v>12</v>
      </c>
      <c r="E146" t="s">
        <v>13</v>
      </c>
      <c r="F146" t="s">
        <v>14</v>
      </c>
      <c r="G146" t="s">
        <v>86</v>
      </c>
      <c r="H146" t="s">
        <v>82</v>
      </c>
      <c r="I146" s="9">
        <v>19990</v>
      </c>
      <c r="J146">
        <f t="shared" si="2"/>
        <v>5</v>
      </c>
    </row>
    <row r="147" spans="1:10" x14ac:dyDescent="0.3">
      <c r="A147" t="s">
        <v>28</v>
      </c>
      <c r="B147" t="s">
        <v>150</v>
      </c>
      <c r="C147" t="s">
        <v>30</v>
      </c>
      <c r="D147" t="s">
        <v>12</v>
      </c>
      <c r="E147" t="s">
        <v>39</v>
      </c>
      <c r="F147" t="s">
        <v>14</v>
      </c>
      <c r="G147" t="s">
        <v>15</v>
      </c>
      <c r="H147" t="s">
        <v>16</v>
      </c>
      <c r="I147" s="9">
        <v>55990</v>
      </c>
      <c r="J147">
        <f t="shared" si="2"/>
        <v>12</v>
      </c>
    </row>
    <row r="148" spans="1:10" x14ac:dyDescent="0.3">
      <c r="A148" t="s">
        <v>75</v>
      </c>
      <c r="B148" t="s">
        <v>151</v>
      </c>
      <c r="C148" t="s">
        <v>30</v>
      </c>
      <c r="D148" t="s">
        <v>12</v>
      </c>
      <c r="E148" t="s">
        <v>13</v>
      </c>
      <c r="F148" t="s">
        <v>27</v>
      </c>
      <c r="G148" t="s">
        <v>37</v>
      </c>
      <c r="H148" t="s">
        <v>16</v>
      </c>
      <c r="I148" s="9">
        <v>48990</v>
      </c>
      <c r="J148">
        <f t="shared" si="2"/>
        <v>10</v>
      </c>
    </row>
    <row r="149" spans="1:10" x14ac:dyDescent="0.3">
      <c r="A149" t="s">
        <v>9</v>
      </c>
      <c r="B149" t="s">
        <v>38</v>
      </c>
      <c r="C149" t="s">
        <v>30</v>
      </c>
      <c r="D149" t="s">
        <v>12</v>
      </c>
      <c r="E149" t="s">
        <v>39</v>
      </c>
      <c r="F149" t="s">
        <v>27</v>
      </c>
      <c r="G149" t="s">
        <v>40</v>
      </c>
      <c r="H149" t="s">
        <v>16</v>
      </c>
      <c r="I149" s="9">
        <v>66999</v>
      </c>
      <c r="J149">
        <f t="shared" si="2"/>
        <v>14</v>
      </c>
    </row>
    <row r="150" spans="1:10" x14ac:dyDescent="0.3">
      <c r="A150" t="s">
        <v>9</v>
      </c>
      <c r="B150" t="s">
        <v>48</v>
      </c>
      <c r="C150" t="s">
        <v>30</v>
      </c>
      <c r="D150" t="s">
        <v>12</v>
      </c>
      <c r="E150" t="s">
        <v>13</v>
      </c>
      <c r="F150" t="s">
        <v>14</v>
      </c>
      <c r="G150" t="s">
        <v>15</v>
      </c>
      <c r="H150" t="s">
        <v>16</v>
      </c>
      <c r="I150" s="9">
        <v>49990</v>
      </c>
      <c r="J150">
        <f t="shared" si="2"/>
        <v>10</v>
      </c>
    </row>
    <row r="151" spans="1:10" x14ac:dyDescent="0.3">
      <c r="A151" t="s">
        <v>75</v>
      </c>
      <c r="B151" t="s">
        <v>152</v>
      </c>
      <c r="C151" t="s">
        <v>30</v>
      </c>
      <c r="D151" t="s">
        <v>12</v>
      </c>
      <c r="E151" t="s">
        <v>13</v>
      </c>
      <c r="F151" t="s">
        <v>14</v>
      </c>
      <c r="G151" t="s">
        <v>37</v>
      </c>
      <c r="H151" t="s">
        <v>16</v>
      </c>
      <c r="I151" s="9">
        <v>29990</v>
      </c>
      <c r="J151">
        <f t="shared" si="2"/>
        <v>5</v>
      </c>
    </row>
    <row r="152" spans="1:10" x14ac:dyDescent="0.3">
      <c r="A152" t="s">
        <v>91</v>
      </c>
      <c r="B152" t="s">
        <v>153</v>
      </c>
      <c r="C152" t="s">
        <v>11</v>
      </c>
      <c r="D152" t="s">
        <v>12</v>
      </c>
      <c r="E152" t="s">
        <v>13</v>
      </c>
      <c r="F152" t="s">
        <v>154</v>
      </c>
      <c r="G152" t="s">
        <v>155</v>
      </c>
      <c r="H152" t="s">
        <v>82</v>
      </c>
      <c r="I152" s="9">
        <v>33990</v>
      </c>
      <c r="J152">
        <f t="shared" si="2"/>
        <v>7</v>
      </c>
    </row>
    <row r="153" spans="1:10" x14ac:dyDescent="0.3">
      <c r="A153" t="s">
        <v>28</v>
      </c>
      <c r="B153" t="s">
        <v>49</v>
      </c>
      <c r="C153" t="s">
        <v>50</v>
      </c>
      <c r="D153" t="s">
        <v>12</v>
      </c>
      <c r="E153" t="s">
        <v>13</v>
      </c>
      <c r="F153" t="s">
        <v>27</v>
      </c>
      <c r="G153" t="s">
        <v>15</v>
      </c>
      <c r="H153" t="s">
        <v>16</v>
      </c>
      <c r="I153" s="9">
        <v>77990</v>
      </c>
      <c r="J153">
        <f t="shared" si="2"/>
        <v>16</v>
      </c>
    </row>
    <row r="154" spans="1:10" x14ac:dyDescent="0.3">
      <c r="A154" t="s">
        <v>9</v>
      </c>
      <c r="B154" t="s">
        <v>55</v>
      </c>
      <c r="C154" t="s">
        <v>35</v>
      </c>
      <c r="D154" t="s">
        <v>12</v>
      </c>
      <c r="E154" t="s">
        <v>13</v>
      </c>
      <c r="F154" t="s">
        <v>27</v>
      </c>
      <c r="G154" t="s">
        <v>40</v>
      </c>
      <c r="H154" t="s">
        <v>16</v>
      </c>
      <c r="I154" s="9">
        <v>54990</v>
      </c>
      <c r="J154">
        <f t="shared" si="2"/>
        <v>12</v>
      </c>
    </row>
    <row r="155" spans="1:10" x14ac:dyDescent="0.3">
      <c r="A155" t="s">
        <v>28</v>
      </c>
      <c r="B155" t="s">
        <v>156</v>
      </c>
      <c r="C155" t="s">
        <v>30</v>
      </c>
      <c r="D155" t="s">
        <v>12</v>
      </c>
      <c r="E155" t="s">
        <v>31</v>
      </c>
      <c r="F155" t="s">
        <v>27</v>
      </c>
      <c r="G155" t="s">
        <v>69</v>
      </c>
      <c r="H155" t="s">
        <v>16</v>
      </c>
      <c r="I155" s="9">
        <v>65990</v>
      </c>
      <c r="J155">
        <f t="shared" si="2"/>
        <v>14</v>
      </c>
    </row>
    <row r="156" spans="1:10" x14ac:dyDescent="0.3">
      <c r="A156" t="s">
        <v>67</v>
      </c>
      <c r="B156" t="s">
        <v>157</v>
      </c>
      <c r="C156" t="s">
        <v>26</v>
      </c>
      <c r="D156" t="s">
        <v>12</v>
      </c>
      <c r="E156" t="s">
        <v>44</v>
      </c>
      <c r="F156" t="s">
        <v>27</v>
      </c>
      <c r="G156" t="s">
        <v>15</v>
      </c>
      <c r="H156" t="s">
        <v>16</v>
      </c>
      <c r="I156" s="9">
        <v>79990</v>
      </c>
      <c r="J156">
        <f t="shared" si="2"/>
        <v>16</v>
      </c>
    </row>
    <row r="157" spans="1:10" x14ac:dyDescent="0.3">
      <c r="A157" t="s">
        <v>28</v>
      </c>
      <c r="B157" t="s">
        <v>158</v>
      </c>
      <c r="C157" t="s">
        <v>11</v>
      </c>
      <c r="D157" t="s">
        <v>12</v>
      </c>
      <c r="E157" t="s">
        <v>13</v>
      </c>
      <c r="F157" t="s">
        <v>27</v>
      </c>
      <c r="G157" t="s">
        <v>69</v>
      </c>
      <c r="H157" t="s">
        <v>16</v>
      </c>
      <c r="I157" s="9">
        <v>35990</v>
      </c>
      <c r="J157">
        <f t="shared" si="2"/>
        <v>7</v>
      </c>
    </row>
    <row r="158" spans="1:10" x14ac:dyDescent="0.3">
      <c r="A158" t="s">
        <v>52</v>
      </c>
      <c r="B158" t="s">
        <v>159</v>
      </c>
      <c r="C158" t="s">
        <v>30</v>
      </c>
      <c r="D158" t="s">
        <v>12</v>
      </c>
      <c r="E158" t="s">
        <v>13</v>
      </c>
      <c r="F158" t="s">
        <v>27</v>
      </c>
      <c r="G158" t="s">
        <v>15</v>
      </c>
      <c r="H158" t="s">
        <v>16</v>
      </c>
      <c r="I158" s="9">
        <v>44990</v>
      </c>
      <c r="J158">
        <f t="shared" si="2"/>
        <v>10</v>
      </c>
    </row>
    <row r="159" spans="1:10" x14ac:dyDescent="0.3">
      <c r="A159" t="s">
        <v>9</v>
      </c>
      <c r="B159" t="s">
        <v>56</v>
      </c>
      <c r="C159" t="s">
        <v>30</v>
      </c>
      <c r="D159" t="s">
        <v>12</v>
      </c>
      <c r="E159" t="s">
        <v>13</v>
      </c>
      <c r="F159" t="s">
        <v>27</v>
      </c>
      <c r="G159" t="s">
        <v>15</v>
      </c>
      <c r="H159" t="s">
        <v>16</v>
      </c>
      <c r="I159" s="9">
        <v>66990</v>
      </c>
      <c r="J159">
        <f t="shared" si="2"/>
        <v>14</v>
      </c>
    </row>
    <row r="160" spans="1:10" x14ac:dyDescent="0.3">
      <c r="A160" t="s">
        <v>9</v>
      </c>
      <c r="B160" t="s">
        <v>74</v>
      </c>
      <c r="C160" t="s">
        <v>30</v>
      </c>
      <c r="D160" t="s">
        <v>12</v>
      </c>
      <c r="E160" t="s">
        <v>13</v>
      </c>
      <c r="F160" t="s">
        <v>14</v>
      </c>
      <c r="G160" t="s">
        <v>37</v>
      </c>
      <c r="H160" t="s">
        <v>16</v>
      </c>
      <c r="I160" s="9">
        <v>53990</v>
      </c>
      <c r="J160">
        <f t="shared" si="2"/>
        <v>12</v>
      </c>
    </row>
    <row r="161" spans="1:10" x14ac:dyDescent="0.3">
      <c r="A161" t="s">
        <v>28</v>
      </c>
      <c r="B161" t="s">
        <v>160</v>
      </c>
      <c r="C161" t="s">
        <v>35</v>
      </c>
      <c r="D161" t="s">
        <v>12</v>
      </c>
      <c r="E161" t="s">
        <v>39</v>
      </c>
      <c r="F161" t="s">
        <v>27</v>
      </c>
      <c r="G161" t="s">
        <v>99</v>
      </c>
      <c r="H161" t="s">
        <v>16</v>
      </c>
      <c r="I161" s="9">
        <v>53990</v>
      </c>
      <c r="J161">
        <f t="shared" si="2"/>
        <v>12</v>
      </c>
    </row>
    <row r="162" spans="1:10" x14ac:dyDescent="0.3">
      <c r="A162" t="s">
        <v>24</v>
      </c>
      <c r="B162" t="s">
        <v>161</v>
      </c>
      <c r="C162" t="s">
        <v>35</v>
      </c>
      <c r="D162" t="s">
        <v>12</v>
      </c>
      <c r="E162" t="s">
        <v>13</v>
      </c>
      <c r="F162" t="s">
        <v>27</v>
      </c>
      <c r="G162" t="s">
        <v>15</v>
      </c>
      <c r="H162" t="s">
        <v>16</v>
      </c>
      <c r="I162" s="9">
        <v>56990</v>
      </c>
      <c r="J162">
        <f t="shared" si="2"/>
        <v>12</v>
      </c>
    </row>
    <row r="163" spans="1:10" x14ac:dyDescent="0.3">
      <c r="A163" t="s">
        <v>9</v>
      </c>
      <c r="B163" t="s">
        <v>17</v>
      </c>
      <c r="C163" t="s">
        <v>11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 s="9">
        <v>37990</v>
      </c>
      <c r="J163">
        <f t="shared" si="2"/>
        <v>7</v>
      </c>
    </row>
    <row r="164" spans="1:10" x14ac:dyDescent="0.3">
      <c r="A164" t="s">
        <v>9</v>
      </c>
      <c r="B164" t="s">
        <v>38</v>
      </c>
      <c r="C164" t="s">
        <v>30</v>
      </c>
      <c r="D164" t="s">
        <v>12</v>
      </c>
      <c r="E164" t="s">
        <v>39</v>
      </c>
      <c r="F164" t="s">
        <v>27</v>
      </c>
      <c r="G164" t="s">
        <v>40</v>
      </c>
      <c r="H164" t="s">
        <v>16</v>
      </c>
      <c r="I164" s="9">
        <v>66999</v>
      </c>
      <c r="J164">
        <f t="shared" si="2"/>
        <v>14</v>
      </c>
    </row>
    <row r="165" spans="1:10" x14ac:dyDescent="0.3">
      <c r="A165" t="s">
        <v>67</v>
      </c>
      <c r="B165" t="s">
        <v>162</v>
      </c>
      <c r="C165" t="s">
        <v>30</v>
      </c>
      <c r="D165" t="s">
        <v>12</v>
      </c>
      <c r="E165" t="s">
        <v>44</v>
      </c>
      <c r="F165" t="s">
        <v>27</v>
      </c>
      <c r="G165" t="s">
        <v>15</v>
      </c>
      <c r="H165" t="s">
        <v>16</v>
      </c>
      <c r="I165" s="9">
        <v>74990</v>
      </c>
      <c r="J165">
        <f t="shared" si="2"/>
        <v>16</v>
      </c>
    </row>
    <row r="166" spans="1:10" x14ac:dyDescent="0.3">
      <c r="A166" t="s">
        <v>28</v>
      </c>
      <c r="B166" t="s">
        <v>163</v>
      </c>
      <c r="C166" t="s">
        <v>30</v>
      </c>
      <c r="D166" t="s">
        <v>12</v>
      </c>
      <c r="E166" t="s">
        <v>13</v>
      </c>
      <c r="F166" t="s">
        <v>27</v>
      </c>
      <c r="G166" t="s">
        <v>99</v>
      </c>
      <c r="H166" t="s">
        <v>16</v>
      </c>
      <c r="I166" s="9">
        <v>60990</v>
      </c>
      <c r="J166">
        <f t="shared" si="2"/>
        <v>14</v>
      </c>
    </row>
    <row r="167" spans="1:10" x14ac:dyDescent="0.3">
      <c r="A167" t="s">
        <v>9</v>
      </c>
      <c r="B167" t="s">
        <v>164</v>
      </c>
      <c r="C167" t="s">
        <v>30</v>
      </c>
      <c r="D167" t="s">
        <v>12</v>
      </c>
      <c r="E167" t="s">
        <v>13</v>
      </c>
      <c r="F167" t="s">
        <v>27</v>
      </c>
      <c r="G167" t="s">
        <v>37</v>
      </c>
      <c r="H167" t="s">
        <v>16</v>
      </c>
      <c r="I167" s="9">
        <v>57990</v>
      </c>
      <c r="J167">
        <f t="shared" si="2"/>
        <v>12</v>
      </c>
    </row>
    <row r="168" spans="1:10" x14ac:dyDescent="0.3">
      <c r="A168" t="s">
        <v>9</v>
      </c>
      <c r="B168" t="s">
        <v>36</v>
      </c>
      <c r="C168" t="s">
        <v>30</v>
      </c>
      <c r="D168" t="s">
        <v>12</v>
      </c>
      <c r="E168" t="s">
        <v>13</v>
      </c>
      <c r="F168" t="s">
        <v>27</v>
      </c>
      <c r="G168" t="s">
        <v>37</v>
      </c>
      <c r="H168" t="s">
        <v>16</v>
      </c>
      <c r="I168" s="9">
        <v>53990</v>
      </c>
      <c r="J168">
        <f t="shared" si="2"/>
        <v>12</v>
      </c>
    </row>
    <row r="169" spans="1:10" x14ac:dyDescent="0.3">
      <c r="A169" t="s">
        <v>9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 s="9">
        <v>38990</v>
      </c>
      <c r="J169">
        <f t="shared" si="2"/>
        <v>7</v>
      </c>
    </row>
    <row r="170" spans="1:10" x14ac:dyDescent="0.3">
      <c r="A170" t="s">
        <v>9</v>
      </c>
      <c r="B170" t="s">
        <v>48</v>
      </c>
      <c r="C170" t="s">
        <v>30</v>
      </c>
      <c r="D170" t="s">
        <v>12</v>
      </c>
      <c r="E170" t="s">
        <v>13</v>
      </c>
      <c r="F170" t="s">
        <v>14</v>
      </c>
      <c r="G170" t="s">
        <v>15</v>
      </c>
      <c r="H170" t="s">
        <v>16</v>
      </c>
      <c r="I170" s="9">
        <v>49990</v>
      </c>
      <c r="J170">
        <f t="shared" si="2"/>
        <v>10</v>
      </c>
    </row>
    <row r="171" spans="1:10" x14ac:dyDescent="0.3">
      <c r="A171" t="s">
        <v>28</v>
      </c>
      <c r="B171" t="s">
        <v>49</v>
      </c>
      <c r="C171" t="s">
        <v>50</v>
      </c>
      <c r="D171" t="s">
        <v>12</v>
      </c>
      <c r="E171" t="s">
        <v>13</v>
      </c>
      <c r="F171" t="s">
        <v>27</v>
      </c>
      <c r="G171" t="s">
        <v>15</v>
      </c>
      <c r="H171" t="s">
        <v>16</v>
      </c>
      <c r="I171" s="9">
        <v>77990</v>
      </c>
      <c r="J171">
        <f t="shared" si="2"/>
        <v>16</v>
      </c>
    </row>
    <row r="172" spans="1:10" x14ac:dyDescent="0.3">
      <c r="A172" t="s">
        <v>9</v>
      </c>
      <c r="B172" t="s">
        <v>165</v>
      </c>
      <c r="C172" t="s">
        <v>26</v>
      </c>
      <c r="D172" t="s">
        <v>12</v>
      </c>
      <c r="E172" t="s">
        <v>13</v>
      </c>
      <c r="F172" t="s">
        <v>27</v>
      </c>
      <c r="G172" t="s">
        <v>15</v>
      </c>
      <c r="H172" t="s">
        <v>16</v>
      </c>
      <c r="I172" s="9">
        <v>79590</v>
      </c>
      <c r="J172">
        <f t="shared" si="2"/>
        <v>16</v>
      </c>
    </row>
    <row r="173" spans="1:10" x14ac:dyDescent="0.3">
      <c r="A173" t="s">
        <v>24</v>
      </c>
      <c r="B173" t="s">
        <v>166</v>
      </c>
      <c r="C173" t="s">
        <v>30</v>
      </c>
      <c r="D173" t="s">
        <v>12</v>
      </c>
      <c r="E173" t="s">
        <v>13</v>
      </c>
      <c r="F173" t="s">
        <v>14</v>
      </c>
      <c r="G173" t="s">
        <v>37</v>
      </c>
      <c r="H173" t="s">
        <v>16</v>
      </c>
      <c r="I173" s="9">
        <v>50990</v>
      </c>
      <c r="J173">
        <f t="shared" si="2"/>
        <v>12</v>
      </c>
    </row>
    <row r="174" spans="1:10" x14ac:dyDescent="0.3">
      <c r="A174" t="s">
        <v>9</v>
      </c>
      <c r="B174" t="s">
        <v>55</v>
      </c>
      <c r="C174" t="s">
        <v>35</v>
      </c>
      <c r="D174" t="s">
        <v>12</v>
      </c>
      <c r="E174" t="s">
        <v>13</v>
      </c>
      <c r="F174" t="s">
        <v>27</v>
      </c>
      <c r="G174" t="s">
        <v>40</v>
      </c>
      <c r="H174" t="s">
        <v>16</v>
      </c>
      <c r="I174" s="9">
        <v>54990</v>
      </c>
      <c r="J174">
        <f t="shared" si="2"/>
        <v>12</v>
      </c>
    </row>
    <row r="175" spans="1:10" x14ac:dyDescent="0.3">
      <c r="A175" t="s">
        <v>9</v>
      </c>
      <c r="B175" t="s">
        <v>56</v>
      </c>
      <c r="C175" t="s">
        <v>30</v>
      </c>
      <c r="D175" t="s">
        <v>12</v>
      </c>
      <c r="E175" t="s">
        <v>13</v>
      </c>
      <c r="F175" t="s">
        <v>27</v>
      </c>
      <c r="G175" t="s">
        <v>15</v>
      </c>
      <c r="H175" t="s">
        <v>16</v>
      </c>
      <c r="I175" s="9">
        <v>66990</v>
      </c>
      <c r="J175">
        <f t="shared" si="2"/>
        <v>14</v>
      </c>
    </row>
    <row r="176" spans="1:10" x14ac:dyDescent="0.3">
      <c r="A176" t="s">
        <v>75</v>
      </c>
      <c r="B176" t="s">
        <v>167</v>
      </c>
      <c r="C176" t="s">
        <v>119</v>
      </c>
      <c r="D176" t="s">
        <v>12</v>
      </c>
      <c r="E176" t="s">
        <v>22</v>
      </c>
      <c r="F176" t="s">
        <v>14</v>
      </c>
      <c r="G176" t="s">
        <v>40</v>
      </c>
      <c r="H176" t="s">
        <v>16</v>
      </c>
      <c r="I176" s="9">
        <v>24990</v>
      </c>
      <c r="J176">
        <f t="shared" si="2"/>
        <v>5</v>
      </c>
    </row>
    <row r="177" spans="1:10" x14ac:dyDescent="0.3">
      <c r="A177" t="s">
        <v>24</v>
      </c>
      <c r="B177" t="s">
        <v>161</v>
      </c>
      <c r="C177" t="s">
        <v>35</v>
      </c>
      <c r="D177" t="s">
        <v>12</v>
      </c>
      <c r="E177" t="s">
        <v>13</v>
      </c>
      <c r="F177" t="s">
        <v>27</v>
      </c>
      <c r="G177" t="s">
        <v>37</v>
      </c>
      <c r="H177" t="s">
        <v>16</v>
      </c>
      <c r="I177" s="9">
        <v>67890</v>
      </c>
      <c r="J177">
        <f t="shared" si="2"/>
        <v>14</v>
      </c>
    </row>
    <row r="178" spans="1:10" x14ac:dyDescent="0.3">
      <c r="A178" t="s">
        <v>9</v>
      </c>
      <c r="B178" t="s">
        <v>74</v>
      </c>
      <c r="C178" t="s">
        <v>30</v>
      </c>
      <c r="D178" t="s">
        <v>12</v>
      </c>
      <c r="E178" t="s">
        <v>13</v>
      </c>
      <c r="F178" t="s">
        <v>14</v>
      </c>
      <c r="G178" t="s">
        <v>37</v>
      </c>
      <c r="H178" t="s">
        <v>16</v>
      </c>
      <c r="I178" s="9">
        <v>53990</v>
      </c>
      <c r="J178">
        <f t="shared" si="2"/>
        <v>12</v>
      </c>
    </row>
    <row r="179" spans="1:10" x14ac:dyDescent="0.3">
      <c r="A179" t="s">
        <v>9</v>
      </c>
      <c r="B179" t="s">
        <v>126</v>
      </c>
      <c r="C179" t="s">
        <v>30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 s="9">
        <v>60490</v>
      </c>
      <c r="J179">
        <f t="shared" si="2"/>
        <v>14</v>
      </c>
    </row>
    <row r="180" spans="1:10" x14ac:dyDescent="0.3">
      <c r="A180" t="s">
        <v>41</v>
      </c>
      <c r="B180" t="s">
        <v>121</v>
      </c>
      <c r="C180" t="s">
        <v>11</v>
      </c>
      <c r="D180" t="s">
        <v>12</v>
      </c>
      <c r="E180" t="s">
        <v>13</v>
      </c>
      <c r="F180" t="s">
        <v>14</v>
      </c>
      <c r="G180" t="s">
        <v>61</v>
      </c>
      <c r="H180" t="s">
        <v>16</v>
      </c>
      <c r="I180" s="9">
        <v>36990</v>
      </c>
      <c r="J180">
        <f t="shared" si="2"/>
        <v>7</v>
      </c>
    </row>
    <row r="181" spans="1:10" x14ac:dyDescent="0.3">
      <c r="A181" t="s">
        <v>9</v>
      </c>
      <c r="B181" t="s">
        <v>168</v>
      </c>
      <c r="C181" t="s">
        <v>35</v>
      </c>
      <c r="D181" t="s">
        <v>12</v>
      </c>
      <c r="E181" t="s">
        <v>13</v>
      </c>
      <c r="F181" t="s">
        <v>14</v>
      </c>
      <c r="G181" t="s">
        <v>169</v>
      </c>
      <c r="H181" t="s">
        <v>16</v>
      </c>
      <c r="I181" s="9">
        <v>50990</v>
      </c>
      <c r="J181">
        <f t="shared" si="2"/>
        <v>12</v>
      </c>
    </row>
    <row r="182" spans="1:10" x14ac:dyDescent="0.3">
      <c r="A182" t="s">
        <v>24</v>
      </c>
      <c r="B182" t="s">
        <v>141</v>
      </c>
      <c r="C182" t="s">
        <v>11</v>
      </c>
      <c r="D182" t="s">
        <v>12</v>
      </c>
      <c r="E182" t="s">
        <v>13</v>
      </c>
      <c r="F182" t="s">
        <v>14</v>
      </c>
      <c r="G182" t="s">
        <v>37</v>
      </c>
      <c r="H182" t="s">
        <v>16</v>
      </c>
      <c r="I182" s="9">
        <v>44990</v>
      </c>
      <c r="J182">
        <f t="shared" si="2"/>
        <v>10</v>
      </c>
    </row>
    <row r="183" spans="1:10" x14ac:dyDescent="0.3">
      <c r="A183" t="s">
        <v>67</v>
      </c>
      <c r="B183" t="s">
        <v>170</v>
      </c>
      <c r="C183" t="s">
        <v>30</v>
      </c>
      <c r="D183" t="s">
        <v>12</v>
      </c>
      <c r="E183" t="s">
        <v>78</v>
      </c>
      <c r="F183" t="s">
        <v>27</v>
      </c>
      <c r="G183" t="s">
        <v>15</v>
      </c>
      <c r="H183" t="s">
        <v>16</v>
      </c>
      <c r="I183" s="9">
        <v>50990</v>
      </c>
      <c r="J183">
        <f t="shared" si="2"/>
        <v>12</v>
      </c>
    </row>
    <row r="184" spans="1:10" x14ac:dyDescent="0.3">
      <c r="A184" t="s">
        <v>24</v>
      </c>
      <c r="B184" t="s">
        <v>62</v>
      </c>
      <c r="C184" t="s">
        <v>11</v>
      </c>
      <c r="D184" t="s">
        <v>12</v>
      </c>
      <c r="E184" t="s">
        <v>31</v>
      </c>
      <c r="F184" t="s">
        <v>14</v>
      </c>
      <c r="G184" t="s">
        <v>15</v>
      </c>
      <c r="H184" t="s">
        <v>16</v>
      </c>
      <c r="I184" s="9">
        <v>35990</v>
      </c>
      <c r="J184">
        <f t="shared" si="2"/>
        <v>7</v>
      </c>
    </row>
    <row r="185" spans="1:10" x14ac:dyDescent="0.3">
      <c r="A185" t="s">
        <v>9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 t="s">
        <v>15</v>
      </c>
      <c r="H185" t="s">
        <v>16</v>
      </c>
      <c r="I185" s="9">
        <v>38990</v>
      </c>
      <c r="J185">
        <f t="shared" si="2"/>
        <v>7</v>
      </c>
    </row>
    <row r="186" spans="1:10" x14ac:dyDescent="0.3">
      <c r="A186" t="s">
        <v>28</v>
      </c>
      <c r="B186" t="s">
        <v>163</v>
      </c>
      <c r="C186" t="s">
        <v>30</v>
      </c>
      <c r="D186" t="s">
        <v>12</v>
      </c>
      <c r="E186" t="s">
        <v>13</v>
      </c>
      <c r="F186" t="s">
        <v>27</v>
      </c>
      <c r="G186" t="s">
        <v>99</v>
      </c>
      <c r="H186" t="s">
        <v>16</v>
      </c>
      <c r="I186" s="9">
        <v>60990</v>
      </c>
      <c r="J186">
        <f t="shared" si="2"/>
        <v>14</v>
      </c>
    </row>
    <row r="187" spans="1:10" x14ac:dyDescent="0.3">
      <c r="A187" t="s">
        <v>9</v>
      </c>
      <c r="B187" t="s">
        <v>171</v>
      </c>
      <c r="C187" t="s">
        <v>35</v>
      </c>
      <c r="D187" t="s">
        <v>12</v>
      </c>
      <c r="E187" t="s">
        <v>13</v>
      </c>
      <c r="F187" t="s">
        <v>14</v>
      </c>
      <c r="G187" t="s">
        <v>15</v>
      </c>
      <c r="H187" t="s">
        <v>16</v>
      </c>
      <c r="I187" s="9">
        <v>57990</v>
      </c>
      <c r="J187">
        <f t="shared" si="2"/>
        <v>12</v>
      </c>
    </row>
    <row r="188" spans="1:10" x14ac:dyDescent="0.3">
      <c r="A188" t="s">
        <v>9</v>
      </c>
      <c r="B188" t="s">
        <v>17</v>
      </c>
      <c r="C188" t="s">
        <v>11</v>
      </c>
      <c r="D188" t="s">
        <v>12</v>
      </c>
      <c r="E188" t="s">
        <v>13</v>
      </c>
      <c r="F188" t="s">
        <v>14</v>
      </c>
      <c r="G188" t="s">
        <v>15</v>
      </c>
      <c r="H188" t="s">
        <v>16</v>
      </c>
      <c r="I188" s="9">
        <v>37990</v>
      </c>
      <c r="J188">
        <f t="shared" si="2"/>
        <v>7</v>
      </c>
    </row>
    <row r="189" spans="1:10" x14ac:dyDescent="0.3">
      <c r="A189" t="s">
        <v>9</v>
      </c>
      <c r="B189" t="s">
        <v>32</v>
      </c>
      <c r="C189" t="s">
        <v>30</v>
      </c>
      <c r="D189" t="s">
        <v>12</v>
      </c>
      <c r="E189" t="s">
        <v>13</v>
      </c>
      <c r="F189" t="s">
        <v>14</v>
      </c>
      <c r="G189" t="s">
        <v>15</v>
      </c>
      <c r="H189" t="s">
        <v>16</v>
      </c>
      <c r="I189" s="9">
        <v>46990</v>
      </c>
      <c r="J189">
        <f t="shared" si="2"/>
        <v>10</v>
      </c>
    </row>
    <row r="190" spans="1:10" x14ac:dyDescent="0.3">
      <c r="A190" t="s">
        <v>28</v>
      </c>
      <c r="B190" t="s">
        <v>160</v>
      </c>
      <c r="C190" t="s">
        <v>35</v>
      </c>
      <c r="D190" t="s">
        <v>12</v>
      </c>
      <c r="E190" t="s">
        <v>39</v>
      </c>
      <c r="F190" t="s">
        <v>27</v>
      </c>
      <c r="G190" t="s">
        <v>99</v>
      </c>
      <c r="H190" t="s">
        <v>16</v>
      </c>
      <c r="I190" s="9">
        <v>53990</v>
      </c>
      <c r="J190">
        <f t="shared" si="2"/>
        <v>12</v>
      </c>
    </row>
    <row r="191" spans="1:10" x14ac:dyDescent="0.3">
      <c r="A191" t="s">
        <v>28</v>
      </c>
      <c r="B191" t="s">
        <v>172</v>
      </c>
      <c r="C191" t="s">
        <v>30</v>
      </c>
      <c r="D191" t="s">
        <v>12</v>
      </c>
      <c r="E191" t="s">
        <v>13</v>
      </c>
      <c r="F191" t="s">
        <v>14</v>
      </c>
      <c r="G191" t="s">
        <v>15</v>
      </c>
      <c r="H191" t="s">
        <v>16</v>
      </c>
      <c r="I191" s="9">
        <v>47990</v>
      </c>
      <c r="J191">
        <f t="shared" si="2"/>
        <v>10</v>
      </c>
    </row>
    <row r="192" spans="1:10" x14ac:dyDescent="0.3">
      <c r="A192" t="s">
        <v>9</v>
      </c>
      <c r="B192" t="s">
        <v>113</v>
      </c>
      <c r="C192" t="s">
        <v>30</v>
      </c>
      <c r="D192" t="s">
        <v>12</v>
      </c>
      <c r="E192" t="s">
        <v>13</v>
      </c>
      <c r="F192" t="s">
        <v>27</v>
      </c>
      <c r="G192" t="s">
        <v>15</v>
      </c>
      <c r="H192" t="s">
        <v>82</v>
      </c>
      <c r="I192" s="9">
        <v>88690</v>
      </c>
      <c r="J192">
        <f t="shared" si="2"/>
        <v>18</v>
      </c>
    </row>
    <row r="193" spans="1:10" x14ac:dyDescent="0.3">
      <c r="A193" t="s">
        <v>28</v>
      </c>
      <c r="B193" t="s">
        <v>49</v>
      </c>
      <c r="C193" t="s">
        <v>50</v>
      </c>
      <c r="D193" t="s">
        <v>12</v>
      </c>
      <c r="E193" t="s">
        <v>13</v>
      </c>
      <c r="F193" t="s">
        <v>27</v>
      </c>
      <c r="G193" t="s">
        <v>15</v>
      </c>
      <c r="H193" t="s">
        <v>16</v>
      </c>
      <c r="I193" s="9">
        <v>77990</v>
      </c>
      <c r="J193">
        <f t="shared" si="2"/>
        <v>16</v>
      </c>
    </row>
    <row r="194" spans="1:10" x14ac:dyDescent="0.3">
      <c r="A194" t="s">
        <v>9</v>
      </c>
      <c r="B194" t="s">
        <v>36</v>
      </c>
      <c r="C194" t="s">
        <v>30</v>
      </c>
      <c r="D194" t="s">
        <v>12</v>
      </c>
      <c r="E194" t="s">
        <v>13</v>
      </c>
      <c r="F194" t="s">
        <v>27</v>
      </c>
      <c r="G194" t="s">
        <v>37</v>
      </c>
      <c r="H194" t="s">
        <v>16</v>
      </c>
      <c r="I194" s="9">
        <v>53990</v>
      </c>
      <c r="J194">
        <f t="shared" si="2"/>
        <v>12</v>
      </c>
    </row>
    <row r="195" spans="1:10" x14ac:dyDescent="0.3">
      <c r="A195" t="s">
        <v>9</v>
      </c>
      <c r="B195" t="s">
        <v>38</v>
      </c>
      <c r="C195" t="s">
        <v>30</v>
      </c>
      <c r="D195" t="s">
        <v>12</v>
      </c>
      <c r="E195" t="s">
        <v>39</v>
      </c>
      <c r="F195" t="s">
        <v>27</v>
      </c>
      <c r="G195" t="s">
        <v>40</v>
      </c>
      <c r="H195" t="s">
        <v>16</v>
      </c>
      <c r="I195" s="9">
        <v>66999</v>
      </c>
      <c r="J195">
        <f t="shared" ref="J195:J258" si="3">_xlfn.XLOOKUP(I195,$O$22:$O$29,$P$22:$P$29," Brand not available",-1)</f>
        <v>14</v>
      </c>
    </row>
    <row r="196" spans="1:10" x14ac:dyDescent="0.3">
      <c r="A196" t="s">
        <v>67</v>
      </c>
      <c r="B196" t="s">
        <v>162</v>
      </c>
      <c r="C196" t="s">
        <v>30</v>
      </c>
      <c r="D196" t="s">
        <v>12</v>
      </c>
      <c r="E196" t="s">
        <v>44</v>
      </c>
      <c r="F196" t="s">
        <v>27</v>
      </c>
      <c r="G196" t="s">
        <v>15</v>
      </c>
      <c r="H196" t="s">
        <v>16</v>
      </c>
      <c r="I196" s="9">
        <v>74990</v>
      </c>
      <c r="J196">
        <f t="shared" si="3"/>
        <v>16</v>
      </c>
    </row>
    <row r="197" spans="1:10" x14ac:dyDescent="0.3">
      <c r="A197" t="s">
        <v>75</v>
      </c>
      <c r="B197" t="s">
        <v>118</v>
      </c>
      <c r="C197" t="s">
        <v>119</v>
      </c>
      <c r="D197" t="s">
        <v>12</v>
      </c>
      <c r="E197" t="s">
        <v>13</v>
      </c>
      <c r="F197" t="s">
        <v>14</v>
      </c>
      <c r="G197" t="s">
        <v>120</v>
      </c>
      <c r="H197" t="s">
        <v>16</v>
      </c>
      <c r="I197" s="9">
        <v>23990</v>
      </c>
      <c r="J197">
        <f t="shared" si="3"/>
        <v>5</v>
      </c>
    </row>
    <row r="198" spans="1:10" x14ac:dyDescent="0.3">
      <c r="A198" t="s">
        <v>9</v>
      </c>
      <c r="B198" t="s">
        <v>48</v>
      </c>
      <c r="C198" t="s">
        <v>30</v>
      </c>
      <c r="D198" t="s">
        <v>12</v>
      </c>
      <c r="E198" t="s">
        <v>13</v>
      </c>
      <c r="F198" t="s">
        <v>14</v>
      </c>
      <c r="G198" t="s">
        <v>15</v>
      </c>
      <c r="H198" t="s">
        <v>16</v>
      </c>
      <c r="I198" s="9">
        <v>49990</v>
      </c>
      <c r="J198">
        <f t="shared" si="3"/>
        <v>10</v>
      </c>
    </row>
    <row r="199" spans="1:10" x14ac:dyDescent="0.3">
      <c r="A199" t="s">
        <v>9</v>
      </c>
      <c r="B199" t="s">
        <v>55</v>
      </c>
      <c r="C199" t="s">
        <v>35</v>
      </c>
      <c r="D199" t="s">
        <v>12</v>
      </c>
      <c r="E199" t="s">
        <v>13</v>
      </c>
      <c r="F199" t="s">
        <v>27</v>
      </c>
      <c r="G199" t="s">
        <v>40</v>
      </c>
      <c r="H199" t="s">
        <v>16</v>
      </c>
      <c r="I199" s="9">
        <v>54990</v>
      </c>
      <c r="J199">
        <f t="shared" si="3"/>
        <v>12</v>
      </c>
    </row>
    <row r="200" spans="1:10" x14ac:dyDescent="0.3">
      <c r="A200" t="s">
        <v>28</v>
      </c>
      <c r="B200" t="s">
        <v>173</v>
      </c>
      <c r="C200" t="s">
        <v>35</v>
      </c>
      <c r="D200" t="s">
        <v>12</v>
      </c>
      <c r="E200" t="s">
        <v>39</v>
      </c>
      <c r="F200" t="s">
        <v>14</v>
      </c>
      <c r="G200" t="s">
        <v>40</v>
      </c>
      <c r="H200" t="s">
        <v>82</v>
      </c>
      <c r="I200" s="9">
        <v>58990</v>
      </c>
      <c r="J200">
        <f t="shared" si="3"/>
        <v>12</v>
      </c>
    </row>
    <row r="201" spans="1:10" x14ac:dyDescent="0.3">
      <c r="A201" t="s">
        <v>41</v>
      </c>
      <c r="B201" t="s">
        <v>121</v>
      </c>
      <c r="C201" t="s">
        <v>30</v>
      </c>
      <c r="D201" t="s">
        <v>12</v>
      </c>
      <c r="E201" t="s">
        <v>13</v>
      </c>
      <c r="F201" t="s">
        <v>14</v>
      </c>
      <c r="G201" t="s">
        <v>37</v>
      </c>
      <c r="H201" t="s">
        <v>82</v>
      </c>
      <c r="I201" s="9">
        <v>43990</v>
      </c>
      <c r="J201">
        <f t="shared" si="3"/>
        <v>10</v>
      </c>
    </row>
    <row r="202" spans="1:10" x14ac:dyDescent="0.3">
      <c r="A202" t="s">
        <v>58</v>
      </c>
      <c r="B202" t="s">
        <v>104</v>
      </c>
      <c r="C202" t="s">
        <v>26</v>
      </c>
      <c r="D202" t="s">
        <v>12</v>
      </c>
      <c r="E202" t="s">
        <v>13</v>
      </c>
      <c r="F202" t="s">
        <v>27</v>
      </c>
      <c r="G202" t="s">
        <v>15</v>
      </c>
      <c r="H202" t="s">
        <v>16</v>
      </c>
      <c r="I202" s="9">
        <v>89990</v>
      </c>
      <c r="J202">
        <f t="shared" si="3"/>
        <v>18</v>
      </c>
    </row>
    <row r="203" spans="1:10" x14ac:dyDescent="0.3">
      <c r="A203" t="s">
        <v>9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 t="s">
        <v>15</v>
      </c>
      <c r="H203" t="s">
        <v>16</v>
      </c>
      <c r="I203" s="9">
        <v>38990</v>
      </c>
      <c r="J203">
        <f t="shared" si="3"/>
        <v>7</v>
      </c>
    </row>
    <row r="204" spans="1:10" x14ac:dyDescent="0.3">
      <c r="A204" t="s">
        <v>9</v>
      </c>
      <c r="B204" t="s">
        <v>17</v>
      </c>
      <c r="C204" t="s">
        <v>11</v>
      </c>
      <c r="D204" t="s">
        <v>12</v>
      </c>
      <c r="E204" t="s">
        <v>13</v>
      </c>
      <c r="F204" t="s">
        <v>14</v>
      </c>
      <c r="G204" t="s">
        <v>15</v>
      </c>
      <c r="H204" t="s">
        <v>16</v>
      </c>
      <c r="I204" s="9">
        <v>37990</v>
      </c>
      <c r="J204">
        <f t="shared" si="3"/>
        <v>7</v>
      </c>
    </row>
    <row r="205" spans="1:10" x14ac:dyDescent="0.3">
      <c r="A205" t="s">
        <v>9</v>
      </c>
      <c r="B205" t="s">
        <v>174</v>
      </c>
      <c r="C205" t="s">
        <v>30</v>
      </c>
      <c r="D205" t="s">
        <v>12</v>
      </c>
      <c r="E205" t="s">
        <v>13</v>
      </c>
      <c r="F205" t="s">
        <v>14</v>
      </c>
      <c r="G205" t="s">
        <v>15</v>
      </c>
      <c r="H205" t="s">
        <v>16</v>
      </c>
      <c r="I205" s="9">
        <v>52990</v>
      </c>
      <c r="J205">
        <f t="shared" si="3"/>
        <v>12</v>
      </c>
    </row>
    <row r="206" spans="1:10" x14ac:dyDescent="0.3">
      <c r="A206" t="s">
        <v>28</v>
      </c>
      <c r="B206" t="s">
        <v>175</v>
      </c>
      <c r="C206" t="s">
        <v>50</v>
      </c>
      <c r="D206" t="s">
        <v>12</v>
      </c>
      <c r="E206" t="s">
        <v>39</v>
      </c>
      <c r="F206" t="s">
        <v>27</v>
      </c>
      <c r="G206" t="s">
        <v>15</v>
      </c>
      <c r="H206" t="s">
        <v>16</v>
      </c>
      <c r="I206" s="9">
        <v>49990</v>
      </c>
      <c r="J206">
        <f t="shared" si="3"/>
        <v>10</v>
      </c>
    </row>
    <row r="207" spans="1:10" x14ac:dyDescent="0.3">
      <c r="A207" t="s">
        <v>9</v>
      </c>
      <c r="B207" t="s">
        <v>32</v>
      </c>
      <c r="C207" t="s">
        <v>30</v>
      </c>
      <c r="D207" t="s">
        <v>12</v>
      </c>
      <c r="E207" t="s">
        <v>13</v>
      </c>
      <c r="F207" t="s">
        <v>14</v>
      </c>
      <c r="G207" t="s">
        <v>15</v>
      </c>
      <c r="H207" t="s">
        <v>16</v>
      </c>
      <c r="I207" s="9">
        <v>46990</v>
      </c>
      <c r="J207">
        <f t="shared" si="3"/>
        <v>10</v>
      </c>
    </row>
    <row r="208" spans="1:10" x14ac:dyDescent="0.3">
      <c r="A208" t="s">
        <v>9</v>
      </c>
      <c r="B208" t="s">
        <v>36</v>
      </c>
      <c r="C208" t="s">
        <v>30</v>
      </c>
      <c r="D208" t="s">
        <v>12</v>
      </c>
      <c r="E208" t="s">
        <v>13</v>
      </c>
      <c r="F208" t="s">
        <v>27</v>
      </c>
      <c r="G208" t="s">
        <v>37</v>
      </c>
      <c r="H208" t="s">
        <v>16</v>
      </c>
      <c r="I208" s="9">
        <v>53990</v>
      </c>
      <c r="J208">
        <f t="shared" si="3"/>
        <v>12</v>
      </c>
    </row>
    <row r="209" spans="1:10" x14ac:dyDescent="0.3">
      <c r="A209" t="s">
        <v>58</v>
      </c>
      <c r="B209" t="s">
        <v>104</v>
      </c>
      <c r="C209" t="s">
        <v>30</v>
      </c>
      <c r="D209" t="s">
        <v>12</v>
      </c>
      <c r="E209" t="s">
        <v>13</v>
      </c>
      <c r="F209" t="s">
        <v>27</v>
      </c>
      <c r="G209" t="s">
        <v>15</v>
      </c>
      <c r="H209" t="s">
        <v>16</v>
      </c>
      <c r="I209" s="9">
        <v>74990</v>
      </c>
      <c r="J209">
        <f t="shared" si="3"/>
        <v>16</v>
      </c>
    </row>
    <row r="210" spans="1:10" x14ac:dyDescent="0.3">
      <c r="A210" t="s">
        <v>41</v>
      </c>
      <c r="B210" t="s">
        <v>176</v>
      </c>
      <c r="C210" t="s">
        <v>11</v>
      </c>
      <c r="D210" t="s">
        <v>177</v>
      </c>
      <c r="E210" t="s">
        <v>22</v>
      </c>
      <c r="F210" t="s">
        <v>14</v>
      </c>
      <c r="G210" t="s">
        <v>178</v>
      </c>
      <c r="H210" t="s">
        <v>16</v>
      </c>
      <c r="I210" s="9">
        <v>34990</v>
      </c>
      <c r="J210">
        <f t="shared" si="3"/>
        <v>7</v>
      </c>
    </row>
    <row r="211" spans="1:10" x14ac:dyDescent="0.3">
      <c r="A211" t="s">
        <v>75</v>
      </c>
      <c r="B211" t="s">
        <v>179</v>
      </c>
      <c r="C211" t="s">
        <v>26</v>
      </c>
      <c r="D211" t="s">
        <v>12</v>
      </c>
      <c r="E211" t="s">
        <v>39</v>
      </c>
      <c r="F211" t="s">
        <v>27</v>
      </c>
      <c r="G211" t="s">
        <v>37</v>
      </c>
      <c r="H211" t="s">
        <v>16</v>
      </c>
      <c r="I211" s="9">
        <v>40990</v>
      </c>
      <c r="J211">
        <f t="shared" si="3"/>
        <v>10</v>
      </c>
    </row>
    <row r="212" spans="1:10" x14ac:dyDescent="0.3">
      <c r="A212" t="s">
        <v>28</v>
      </c>
      <c r="B212" t="s">
        <v>180</v>
      </c>
      <c r="C212" t="s">
        <v>96</v>
      </c>
      <c r="D212" t="s">
        <v>12</v>
      </c>
      <c r="E212" t="s">
        <v>13</v>
      </c>
      <c r="F212" t="s">
        <v>14</v>
      </c>
      <c r="G212" t="s">
        <v>93</v>
      </c>
      <c r="H212" t="s">
        <v>16</v>
      </c>
      <c r="I212" s="9">
        <v>34499</v>
      </c>
      <c r="J212">
        <f t="shared" si="3"/>
        <v>7</v>
      </c>
    </row>
    <row r="213" spans="1:10" x14ac:dyDescent="0.3">
      <c r="A213" t="s">
        <v>9</v>
      </c>
      <c r="B213" t="s">
        <v>38</v>
      </c>
      <c r="C213" t="s">
        <v>30</v>
      </c>
      <c r="D213" t="s">
        <v>12</v>
      </c>
      <c r="E213" t="s">
        <v>39</v>
      </c>
      <c r="F213" t="s">
        <v>27</v>
      </c>
      <c r="G213" t="s">
        <v>40</v>
      </c>
      <c r="H213" t="s">
        <v>16</v>
      </c>
      <c r="I213" s="9">
        <v>66999</v>
      </c>
      <c r="J213">
        <f t="shared" si="3"/>
        <v>14</v>
      </c>
    </row>
    <row r="214" spans="1:10" x14ac:dyDescent="0.3">
      <c r="A214" t="s">
        <v>9</v>
      </c>
      <c r="B214" t="s">
        <v>48</v>
      </c>
      <c r="C214" t="s">
        <v>30</v>
      </c>
      <c r="D214" t="s">
        <v>12</v>
      </c>
      <c r="E214" t="s">
        <v>13</v>
      </c>
      <c r="F214" t="s">
        <v>14</v>
      </c>
      <c r="G214" t="s">
        <v>15</v>
      </c>
      <c r="H214" t="s">
        <v>16</v>
      </c>
      <c r="I214" s="9">
        <v>49990</v>
      </c>
      <c r="J214">
        <f t="shared" si="3"/>
        <v>10</v>
      </c>
    </row>
    <row r="215" spans="1:10" x14ac:dyDescent="0.3">
      <c r="A215" t="s">
        <v>75</v>
      </c>
      <c r="B215" t="s">
        <v>112</v>
      </c>
      <c r="C215" t="s">
        <v>11</v>
      </c>
      <c r="D215" t="s">
        <v>12</v>
      </c>
      <c r="E215" t="s">
        <v>13</v>
      </c>
      <c r="F215" t="s">
        <v>14</v>
      </c>
      <c r="G215" t="s">
        <v>37</v>
      </c>
      <c r="H215" t="s">
        <v>16</v>
      </c>
      <c r="I215" s="9">
        <v>27490</v>
      </c>
      <c r="J215">
        <f t="shared" si="3"/>
        <v>5</v>
      </c>
    </row>
    <row r="216" spans="1:10" x14ac:dyDescent="0.3">
      <c r="A216" t="s">
        <v>41</v>
      </c>
      <c r="B216" t="s">
        <v>57</v>
      </c>
      <c r="C216" t="s">
        <v>30</v>
      </c>
      <c r="D216" t="s">
        <v>12</v>
      </c>
      <c r="E216" t="s">
        <v>13</v>
      </c>
      <c r="F216" t="s">
        <v>14</v>
      </c>
      <c r="G216" t="s">
        <v>15</v>
      </c>
      <c r="H216" t="s">
        <v>16</v>
      </c>
      <c r="I216" s="9">
        <v>53480</v>
      </c>
      <c r="J216">
        <f t="shared" si="3"/>
        <v>12</v>
      </c>
    </row>
    <row r="217" spans="1:10" x14ac:dyDescent="0.3">
      <c r="A217" t="s">
        <v>9</v>
      </c>
      <c r="B217" t="s">
        <v>10</v>
      </c>
      <c r="C217" t="s">
        <v>11</v>
      </c>
      <c r="D217" t="s">
        <v>12</v>
      </c>
      <c r="E217" t="s">
        <v>13</v>
      </c>
      <c r="F217" t="s">
        <v>14</v>
      </c>
      <c r="G217" t="s">
        <v>15</v>
      </c>
      <c r="H217" t="s">
        <v>16</v>
      </c>
      <c r="I217" s="9">
        <v>38990</v>
      </c>
      <c r="J217">
        <f t="shared" si="3"/>
        <v>7</v>
      </c>
    </row>
    <row r="218" spans="1:10" x14ac:dyDescent="0.3">
      <c r="A218" t="s">
        <v>9</v>
      </c>
      <c r="B218" t="s">
        <v>17</v>
      </c>
      <c r="C218" t="s">
        <v>11</v>
      </c>
      <c r="D218" t="s">
        <v>12</v>
      </c>
      <c r="E218" t="s">
        <v>13</v>
      </c>
      <c r="F218" t="s">
        <v>14</v>
      </c>
      <c r="G218" t="s">
        <v>15</v>
      </c>
      <c r="H218" t="s">
        <v>16</v>
      </c>
      <c r="I218" s="9">
        <v>37990</v>
      </c>
      <c r="J218">
        <f t="shared" si="3"/>
        <v>7</v>
      </c>
    </row>
    <row r="219" spans="1:10" x14ac:dyDescent="0.3">
      <c r="A219" t="s">
        <v>9</v>
      </c>
      <c r="B219" t="s">
        <v>181</v>
      </c>
      <c r="C219" t="s">
        <v>182</v>
      </c>
      <c r="D219" t="s">
        <v>128</v>
      </c>
      <c r="E219" t="s">
        <v>22</v>
      </c>
      <c r="F219" t="s">
        <v>14</v>
      </c>
      <c r="G219" t="s">
        <v>103</v>
      </c>
      <c r="H219" t="s">
        <v>16</v>
      </c>
      <c r="I219" s="9">
        <v>35990</v>
      </c>
      <c r="J219">
        <f t="shared" si="3"/>
        <v>7</v>
      </c>
    </row>
    <row r="220" spans="1:10" x14ac:dyDescent="0.3">
      <c r="A220" t="s">
        <v>28</v>
      </c>
      <c r="B220" t="s">
        <v>183</v>
      </c>
      <c r="C220" t="s">
        <v>184</v>
      </c>
      <c r="D220" t="s">
        <v>185</v>
      </c>
      <c r="E220" t="s">
        <v>39</v>
      </c>
      <c r="F220" t="s">
        <v>27</v>
      </c>
      <c r="G220" t="s">
        <v>69</v>
      </c>
      <c r="H220" t="s">
        <v>16</v>
      </c>
      <c r="I220" s="9">
        <v>89990</v>
      </c>
      <c r="J220">
        <f t="shared" si="3"/>
        <v>18</v>
      </c>
    </row>
    <row r="221" spans="1:10" x14ac:dyDescent="0.3">
      <c r="A221" t="s">
        <v>9</v>
      </c>
      <c r="B221" t="s">
        <v>32</v>
      </c>
      <c r="C221" t="s">
        <v>30</v>
      </c>
      <c r="D221" t="s">
        <v>12</v>
      </c>
      <c r="E221" t="s">
        <v>13</v>
      </c>
      <c r="F221" t="s">
        <v>14</v>
      </c>
      <c r="G221" t="s">
        <v>15</v>
      </c>
      <c r="H221" t="s">
        <v>16</v>
      </c>
      <c r="I221" s="9">
        <v>46990</v>
      </c>
      <c r="J221">
        <f t="shared" si="3"/>
        <v>10</v>
      </c>
    </row>
    <row r="222" spans="1:10" x14ac:dyDescent="0.3">
      <c r="A222" t="s">
        <v>9</v>
      </c>
      <c r="B222" t="s">
        <v>36</v>
      </c>
      <c r="C222" t="s">
        <v>30</v>
      </c>
      <c r="D222" t="s">
        <v>12</v>
      </c>
      <c r="E222" t="s">
        <v>13</v>
      </c>
      <c r="F222" t="s">
        <v>27</v>
      </c>
      <c r="G222" t="s">
        <v>37</v>
      </c>
      <c r="H222" t="s">
        <v>16</v>
      </c>
      <c r="I222" s="9">
        <v>53990</v>
      </c>
      <c r="J222">
        <f t="shared" si="3"/>
        <v>12</v>
      </c>
    </row>
    <row r="223" spans="1:10" x14ac:dyDescent="0.3">
      <c r="A223" t="s">
        <v>144</v>
      </c>
      <c r="B223" t="s">
        <v>186</v>
      </c>
      <c r="C223" t="s">
        <v>30</v>
      </c>
      <c r="D223" t="s">
        <v>12</v>
      </c>
      <c r="E223" t="s">
        <v>13</v>
      </c>
      <c r="F223" t="s">
        <v>14</v>
      </c>
      <c r="G223" t="s">
        <v>15</v>
      </c>
      <c r="H223" t="s">
        <v>16</v>
      </c>
      <c r="I223" s="9">
        <v>27990</v>
      </c>
      <c r="J223">
        <f t="shared" si="3"/>
        <v>5</v>
      </c>
    </row>
    <row r="224" spans="1:10" x14ac:dyDescent="0.3">
      <c r="A224" t="s">
        <v>24</v>
      </c>
      <c r="B224" t="s">
        <v>187</v>
      </c>
      <c r="C224" t="s">
        <v>96</v>
      </c>
      <c r="D224" t="s">
        <v>12</v>
      </c>
      <c r="E224" t="s">
        <v>13</v>
      </c>
      <c r="F224" t="s">
        <v>14</v>
      </c>
      <c r="G224" t="s">
        <v>15</v>
      </c>
      <c r="H224" t="s">
        <v>16</v>
      </c>
      <c r="I224" s="9">
        <v>29800</v>
      </c>
      <c r="J224">
        <f t="shared" si="3"/>
        <v>5</v>
      </c>
    </row>
    <row r="225" spans="1:10" x14ac:dyDescent="0.3">
      <c r="A225" t="s">
        <v>28</v>
      </c>
      <c r="B225" t="s">
        <v>188</v>
      </c>
      <c r="C225" t="s">
        <v>46</v>
      </c>
      <c r="D225" t="s">
        <v>12</v>
      </c>
      <c r="E225" t="s">
        <v>39</v>
      </c>
      <c r="F225" t="s">
        <v>14</v>
      </c>
      <c r="G225" t="s">
        <v>15</v>
      </c>
      <c r="H225" t="s">
        <v>16</v>
      </c>
      <c r="I225" s="9">
        <v>24990</v>
      </c>
      <c r="J225">
        <f t="shared" si="3"/>
        <v>5</v>
      </c>
    </row>
    <row r="226" spans="1:10" x14ac:dyDescent="0.3">
      <c r="A226" t="s">
        <v>9</v>
      </c>
      <c r="B226" t="s">
        <v>189</v>
      </c>
      <c r="C226" t="s">
        <v>50</v>
      </c>
      <c r="D226" t="s">
        <v>12</v>
      </c>
      <c r="E226" t="s">
        <v>13</v>
      </c>
      <c r="F226" t="s">
        <v>27</v>
      </c>
      <c r="G226" t="s">
        <v>15</v>
      </c>
      <c r="H226" t="s">
        <v>16</v>
      </c>
      <c r="I226" s="9">
        <v>66990</v>
      </c>
      <c r="J226">
        <f t="shared" si="3"/>
        <v>14</v>
      </c>
    </row>
    <row r="227" spans="1:10" x14ac:dyDescent="0.3">
      <c r="A227" t="s">
        <v>9</v>
      </c>
      <c r="B227" t="s">
        <v>38</v>
      </c>
      <c r="C227" t="s">
        <v>30</v>
      </c>
      <c r="D227" t="s">
        <v>12</v>
      </c>
      <c r="E227" t="s">
        <v>39</v>
      </c>
      <c r="F227" t="s">
        <v>27</v>
      </c>
      <c r="G227" t="s">
        <v>40</v>
      </c>
      <c r="H227" t="s">
        <v>16</v>
      </c>
      <c r="I227" s="9">
        <v>66999</v>
      </c>
      <c r="J227">
        <f t="shared" si="3"/>
        <v>14</v>
      </c>
    </row>
    <row r="228" spans="1:10" x14ac:dyDescent="0.3">
      <c r="A228" t="s">
        <v>9</v>
      </c>
      <c r="B228" t="s">
        <v>48</v>
      </c>
      <c r="C228" t="s">
        <v>30</v>
      </c>
      <c r="D228" t="s">
        <v>12</v>
      </c>
      <c r="E228" t="s">
        <v>13</v>
      </c>
      <c r="F228" t="s">
        <v>14</v>
      </c>
      <c r="G228" t="s">
        <v>15</v>
      </c>
      <c r="H228" t="s">
        <v>16</v>
      </c>
      <c r="I228" s="9">
        <v>49990</v>
      </c>
      <c r="J228">
        <f t="shared" si="3"/>
        <v>10</v>
      </c>
    </row>
    <row r="229" spans="1:10" x14ac:dyDescent="0.3">
      <c r="A229" t="s">
        <v>75</v>
      </c>
      <c r="B229" t="s">
        <v>179</v>
      </c>
      <c r="C229" t="s">
        <v>26</v>
      </c>
      <c r="D229" t="s">
        <v>12</v>
      </c>
      <c r="E229" t="s">
        <v>39</v>
      </c>
      <c r="F229" t="s">
        <v>27</v>
      </c>
      <c r="G229" t="s">
        <v>37</v>
      </c>
      <c r="H229" t="s">
        <v>16</v>
      </c>
      <c r="I229" s="9">
        <v>40990</v>
      </c>
      <c r="J229">
        <f t="shared" si="3"/>
        <v>10</v>
      </c>
    </row>
    <row r="230" spans="1:10" x14ac:dyDescent="0.3">
      <c r="A230" t="s">
        <v>9</v>
      </c>
      <c r="B230" t="s">
        <v>190</v>
      </c>
      <c r="C230" t="s">
        <v>35</v>
      </c>
      <c r="D230" t="s">
        <v>12</v>
      </c>
      <c r="E230" t="s">
        <v>13</v>
      </c>
      <c r="F230" t="s">
        <v>27</v>
      </c>
      <c r="G230" t="s">
        <v>40</v>
      </c>
      <c r="H230" t="s">
        <v>16</v>
      </c>
      <c r="I230" s="9">
        <v>45490</v>
      </c>
      <c r="J230">
        <f t="shared" si="3"/>
        <v>10</v>
      </c>
    </row>
    <row r="231" spans="1:10" x14ac:dyDescent="0.3">
      <c r="A231" t="s">
        <v>28</v>
      </c>
      <c r="B231" t="s">
        <v>49</v>
      </c>
      <c r="C231" t="s">
        <v>50</v>
      </c>
      <c r="D231" t="s">
        <v>12</v>
      </c>
      <c r="E231" t="s">
        <v>13</v>
      </c>
      <c r="F231" t="s">
        <v>27</v>
      </c>
      <c r="G231" t="s">
        <v>15</v>
      </c>
      <c r="H231" t="s">
        <v>16</v>
      </c>
      <c r="I231" s="9">
        <v>77990</v>
      </c>
      <c r="J231">
        <f t="shared" si="3"/>
        <v>16</v>
      </c>
    </row>
    <row r="232" spans="1:10" x14ac:dyDescent="0.3">
      <c r="A232" t="s">
        <v>9</v>
      </c>
      <c r="B232" t="s">
        <v>191</v>
      </c>
      <c r="C232" t="s">
        <v>30</v>
      </c>
      <c r="D232" t="s">
        <v>12</v>
      </c>
      <c r="E232" t="s">
        <v>13</v>
      </c>
      <c r="F232" t="s">
        <v>27</v>
      </c>
      <c r="G232" t="s">
        <v>37</v>
      </c>
      <c r="H232" t="s">
        <v>16</v>
      </c>
      <c r="I232" s="9">
        <v>50999</v>
      </c>
      <c r="J232">
        <f t="shared" si="3"/>
        <v>12</v>
      </c>
    </row>
    <row r="233" spans="1:10" x14ac:dyDescent="0.3">
      <c r="A233" t="s">
        <v>9</v>
      </c>
      <c r="B233" t="s">
        <v>192</v>
      </c>
      <c r="C233" t="s">
        <v>46</v>
      </c>
      <c r="D233" t="s">
        <v>128</v>
      </c>
      <c r="E233" t="s">
        <v>85</v>
      </c>
      <c r="F233" t="s">
        <v>47</v>
      </c>
      <c r="G233" t="s">
        <v>15</v>
      </c>
      <c r="H233" t="s">
        <v>16</v>
      </c>
      <c r="I233" s="9">
        <v>22100</v>
      </c>
      <c r="J233">
        <f t="shared" si="3"/>
        <v>5</v>
      </c>
    </row>
    <row r="234" spans="1:10" x14ac:dyDescent="0.3">
      <c r="A234" t="s">
        <v>24</v>
      </c>
      <c r="B234" t="s">
        <v>51</v>
      </c>
      <c r="C234" t="s">
        <v>46</v>
      </c>
      <c r="D234" t="s">
        <v>81</v>
      </c>
      <c r="E234" t="s">
        <v>22</v>
      </c>
      <c r="F234" t="s">
        <v>14</v>
      </c>
      <c r="G234" t="s">
        <v>37</v>
      </c>
      <c r="H234" t="s">
        <v>16</v>
      </c>
      <c r="I234" s="9">
        <v>21990</v>
      </c>
      <c r="J234">
        <f t="shared" si="3"/>
        <v>5</v>
      </c>
    </row>
    <row r="235" spans="1:10" x14ac:dyDescent="0.3">
      <c r="A235" t="s">
        <v>28</v>
      </c>
      <c r="B235" t="s">
        <v>193</v>
      </c>
      <c r="C235" t="s">
        <v>50</v>
      </c>
      <c r="D235" t="s">
        <v>12</v>
      </c>
      <c r="E235" t="s">
        <v>13</v>
      </c>
      <c r="F235" t="s">
        <v>27</v>
      </c>
      <c r="G235" t="s">
        <v>15</v>
      </c>
      <c r="H235" t="s">
        <v>16</v>
      </c>
      <c r="I235" s="9">
        <v>67990</v>
      </c>
      <c r="J235">
        <f t="shared" si="3"/>
        <v>14</v>
      </c>
    </row>
    <row r="236" spans="1:10" x14ac:dyDescent="0.3">
      <c r="A236" t="s">
        <v>9</v>
      </c>
      <c r="B236" t="s">
        <v>56</v>
      </c>
      <c r="C236" t="s">
        <v>30</v>
      </c>
      <c r="D236" t="s">
        <v>12</v>
      </c>
      <c r="E236" t="s">
        <v>13</v>
      </c>
      <c r="F236" t="s">
        <v>27</v>
      </c>
      <c r="G236" t="s">
        <v>15</v>
      </c>
      <c r="H236" t="s">
        <v>16</v>
      </c>
      <c r="I236" s="9">
        <v>66990</v>
      </c>
      <c r="J236">
        <f t="shared" si="3"/>
        <v>14</v>
      </c>
    </row>
    <row r="237" spans="1:10" x14ac:dyDescent="0.3">
      <c r="A237" t="s">
        <v>9</v>
      </c>
      <c r="B237" t="s">
        <v>74</v>
      </c>
      <c r="C237" t="s">
        <v>30</v>
      </c>
      <c r="D237" t="s">
        <v>12</v>
      </c>
      <c r="E237" t="s">
        <v>13</v>
      </c>
      <c r="F237" t="s">
        <v>14</v>
      </c>
      <c r="G237" t="s">
        <v>37</v>
      </c>
      <c r="H237" t="s">
        <v>16</v>
      </c>
      <c r="I237" s="9">
        <v>53990</v>
      </c>
      <c r="J237">
        <f t="shared" si="3"/>
        <v>12</v>
      </c>
    </row>
    <row r="238" spans="1:10" x14ac:dyDescent="0.3">
      <c r="A238" t="s">
        <v>75</v>
      </c>
      <c r="B238" t="s">
        <v>118</v>
      </c>
      <c r="C238" t="s">
        <v>119</v>
      </c>
      <c r="D238" t="s">
        <v>12</v>
      </c>
      <c r="E238" t="s">
        <v>85</v>
      </c>
      <c r="F238" t="s">
        <v>47</v>
      </c>
      <c r="G238" t="s">
        <v>15</v>
      </c>
      <c r="H238" t="s">
        <v>16</v>
      </c>
      <c r="I238" s="9">
        <v>20990</v>
      </c>
      <c r="J238">
        <f t="shared" si="3"/>
        <v>5</v>
      </c>
    </row>
    <row r="239" spans="1:10" x14ac:dyDescent="0.3">
      <c r="A239" t="s">
        <v>52</v>
      </c>
      <c r="B239" t="s">
        <v>194</v>
      </c>
      <c r="C239" t="s">
        <v>96</v>
      </c>
      <c r="D239" t="s">
        <v>12</v>
      </c>
      <c r="E239" t="s">
        <v>22</v>
      </c>
      <c r="F239" t="s">
        <v>14</v>
      </c>
      <c r="G239" t="s">
        <v>15</v>
      </c>
      <c r="H239" t="s">
        <v>16</v>
      </c>
      <c r="I239" s="9">
        <v>27990</v>
      </c>
      <c r="J239">
        <f t="shared" si="3"/>
        <v>5</v>
      </c>
    </row>
    <row r="240" spans="1:10" x14ac:dyDescent="0.3">
      <c r="A240" t="s">
        <v>9</v>
      </c>
      <c r="B240" t="s">
        <v>10</v>
      </c>
      <c r="C240" t="s">
        <v>11</v>
      </c>
      <c r="D240" t="s">
        <v>12</v>
      </c>
      <c r="E240" t="s">
        <v>13</v>
      </c>
      <c r="F240" t="s">
        <v>14</v>
      </c>
      <c r="G240" t="s">
        <v>15</v>
      </c>
      <c r="H240" t="s">
        <v>16</v>
      </c>
      <c r="I240" s="9">
        <v>38990</v>
      </c>
      <c r="J240">
        <f t="shared" si="3"/>
        <v>7</v>
      </c>
    </row>
    <row r="241" spans="1:10" x14ac:dyDescent="0.3">
      <c r="A241" t="s">
        <v>41</v>
      </c>
      <c r="B241" t="s">
        <v>195</v>
      </c>
      <c r="C241" t="s">
        <v>11</v>
      </c>
      <c r="D241" t="s">
        <v>12</v>
      </c>
      <c r="E241" t="s">
        <v>13</v>
      </c>
      <c r="F241" t="s">
        <v>14</v>
      </c>
      <c r="G241" t="s">
        <v>117</v>
      </c>
      <c r="H241" t="s">
        <v>82</v>
      </c>
      <c r="I241" s="9">
        <v>43990</v>
      </c>
      <c r="J241">
        <f t="shared" si="3"/>
        <v>10</v>
      </c>
    </row>
    <row r="242" spans="1:10" x14ac:dyDescent="0.3">
      <c r="A242" t="s">
        <v>52</v>
      </c>
      <c r="B242" t="s">
        <v>196</v>
      </c>
      <c r="C242" t="s">
        <v>30</v>
      </c>
      <c r="D242" t="s">
        <v>12</v>
      </c>
      <c r="E242" t="s">
        <v>13</v>
      </c>
      <c r="F242" t="s">
        <v>27</v>
      </c>
      <c r="G242" t="s">
        <v>15</v>
      </c>
      <c r="H242" t="s">
        <v>16</v>
      </c>
      <c r="I242" s="9">
        <v>64990</v>
      </c>
      <c r="J242">
        <f t="shared" si="3"/>
        <v>14</v>
      </c>
    </row>
    <row r="243" spans="1:10" x14ac:dyDescent="0.3">
      <c r="A243" t="s">
        <v>28</v>
      </c>
      <c r="B243" t="s">
        <v>197</v>
      </c>
      <c r="C243" t="s">
        <v>30</v>
      </c>
      <c r="D243" t="s">
        <v>12</v>
      </c>
      <c r="E243" t="s">
        <v>13</v>
      </c>
      <c r="F243" t="s">
        <v>27</v>
      </c>
      <c r="G243" t="s">
        <v>15</v>
      </c>
      <c r="H243" t="s">
        <v>16</v>
      </c>
      <c r="I243" s="9">
        <v>59500</v>
      </c>
      <c r="J243">
        <f t="shared" si="3"/>
        <v>12</v>
      </c>
    </row>
    <row r="244" spans="1:10" x14ac:dyDescent="0.3">
      <c r="A244" t="s">
        <v>75</v>
      </c>
      <c r="B244" t="s">
        <v>76</v>
      </c>
      <c r="C244" t="s">
        <v>30</v>
      </c>
      <c r="D244" t="s">
        <v>12</v>
      </c>
      <c r="E244" t="s">
        <v>13</v>
      </c>
      <c r="F244" t="s">
        <v>27</v>
      </c>
      <c r="G244" t="s">
        <v>69</v>
      </c>
      <c r="H244" t="s">
        <v>16</v>
      </c>
      <c r="I244" s="9">
        <v>38990</v>
      </c>
      <c r="J244">
        <f t="shared" si="3"/>
        <v>7</v>
      </c>
    </row>
    <row r="245" spans="1:10" x14ac:dyDescent="0.3">
      <c r="A245" t="s">
        <v>9</v>
      </c>
      <c r="B245" t="s">
        <v>32</v>
      </c>
      <c r="C245" t="s">
        <v>30</v>
      </c>
      <c r="D245" t="s">
        <v>12</v>
      </c>
      <c r="E245" t="s">
        <v>13</v>
      </c>
      <c r="F245" t="s">
        <v>14</v>
      </c>
      <c r="G245" t="s">
        <v>15</v>
      </c>
      <c r="H245" t="s">
        <v>16</v>
      </c>
      <c r="I245" s="9">
        <v>46990</v>
      </c>
      <c r="J245">
        <f t="shared" si="3"/>
        <v>10</v>
      </c>
    </row>
    <row r="246" spans="1:10" x14ac:dyDescent="0.3">
      <c r="A246" t="s">
        <v>9</v>
      </c>
      <c r="B246" t="s">
        <v>36</v>
      </c>
      <c r="C246" t="s">
        <v>30</v>
      </c>
      <c r="D246" t="s">
        <v>12</v>
      </c>
      <c r="E246" t="s">
        <v>13</v>
      </c>
      <c r="F246" t="s">
        <v>27</v>
      </c>
      <c r="G246" t="s">
        <v>37</v>
      </c>
      <c r="H246" t="s">
        <v>16</v>
      </c>
      <c r="I246" s="9">
        <v>53990</v>
      </c>
      <c r="J246">
        <f t="shared" si="3"/>
        <v>12</v>
      </c>
    </row>
    <row r="247" spans="1:10" x14ac:dyDescent="0.3">
      <c r="A247" t="s">
        <v>198</v>
      </c>
      <c r="B247" t="s">
        <v>199</v>
      </c>
      <c r="C247" t="s">
        <v>30</v>
      </c>
      <c r="D247" t="s">
        <v>12</v>
      </c>
      <c r="E247" t="s">
        <v>13</v>
      </c>
      <c r="F247" t="s">
        <v>27</v>
      </c>
      <c r="G247" t="s">
        <v>37</v>
      </c>
      <c r="H247" t="s">
        <v>16</v>
      </c>
      <c r="I247" s="9">
        <v>32990</v>
      </c>
      <c r="J247">
        <f t="shared" si="3"/>
        <v>7</v>
      </c>
    </row>
    <row r="248" spans="1:10" x14ac:dyDescent="0.3">
      <c r="A248" t="s">
        <v>75</v>
      </c>
      <c r="B248" t="s">
        <v>107</v>
      </c>
      <c r="C248" t="s">
        <v>11</v>
      </c>
      <c r="D248" t="s">
        <v>12</v>
      </c>
      <c r="E248" t="s">
        <v>22</v>
      </c>
      <c r="F248" t="s">
        <v>14</v>
      </c>
      <c r="G248" t="s">
        <v>37</v>
      </c>
      <c r="H248" t="s">
        <v>16</v>
      </c>
      <c r="I248" s="9">
        <v>28790</v>
      </c>
      <c r="J248">
        <f t="shared" si="3"/>
        <v>5</v>
      </c>
    </row>
    <row r="249" spans="1:10" x14ac:dyDescent="0.3">
      <c r="A249" t="s">
        <v>9</v>
      </c>
      <c r="B249" t="s">
        <v>10</v>
      </c>
      <c r="C249" t="s">
        <v>11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 s="9">
        <v>38990</v>
      </c>
      <c r="J249">
        <f t="shared" si="3"/>
        <v>7</v>
      </c>
    </row>
    <row r="250" spans="1:10" x14ac:dyDescent="0.3">
      <c r="A250" t="s">
        <v>9</v>
      </c>
      <c r="B250" t="s">
        <v>17</v>
      </c>
      <c r="C250" t="s">
        <v>11</v>
      </c>
      <c r="D250" t="s">
        <v>12</v>
      </c>
      <c r="E250" t="s">
        <v>13</v>
      </c>
      <c r="F250" t="s">
        <v>14</v>
      </c>
      <c r="G250" t="s">
        <v>15</v>
      </c>
      <c r="H250" t="s">
        <v>16</v>
      </c>
      <c r="I250" s="9">
        <v>37990</v>
      </c>
      <c r="J250">
        <f t="shared" si="3"/>
        <v>7</v>
      </c>
    </row>
    <row r="251" spans="1:10" x14ac:dyDescent="0.3">
      <c r="A251" t="s">
        <v>9</v>
      </c>
      <c r="B251" t="s">
        <v>200</v>
      </c>
      <c r="C251" t="s">
        <v>50</v>
      </c>
      <c r="D251" t="s">
        <v>12</v>
      </c>
      <c r="E251" t="s">
        <v>13</v>
      </c>
      <c r="F251" t="s">
        <v>27</v>
      </c>
      <c r="G251" t="s">
        <v>15</v>
      </c>
      <c r="H251" t="s">
        <v>16</v>
      </c>
      <c r="I251" s="9">
        <v>53990</v>
      </c>
      <c r="J251">
        <f t="shared" si="3"/>
        <v>12</v>
      </c>
    </row>
    <row r="252" spans="1:10" x14ac:dyDescent="0.3">
      <c r="A252" t="s">
        <v>201</v>
      </c>
      <c r="B252" t="s">
        <v>202</v>
      </c>
      <c r="C252" t="s">
        <v>203</v>
      </c>
      <c r="D252" t="s">
        <v>204</v>
      </c>
      <c r="E252" t="s">
        <v>85</v>
      </c>
      <c r="F252" t="s">
        <v>47</v>
      </c>
      <c r="G252" t="s">
        <v>205</v>
      </c>
      <c r="H252" t="s">
        <v>16</v>
      </c>
      <c r="I252" s="9">
        <v>16990</v>
      </c>
      <c r="J252">
        <f t="shared" si="3"/>
        <v>5</v>
      </c>
    </row>
    <row r="253" spans="1:10" x14ac:dyDescent="0.3">
      <c r="A253" t="s">
        <v>9</v>
      </c>
      <c r="B253" t="s">
        <v>32</v>
      </c>
      <c r="C253" t="s">
        <v>30</v>
      </c>
      <c r="D253" t="s">
        <v>12</v>
      </c>
      <c r="E253" t="s">
        <v>13</v>
      </c>
      <c r="F253" t="s">
        <v>14</v>
      </c>
      <c r="G253" t="s">
        <v>15</v>
      </c>
      <c r="H253" t="s">
        <v>16</v>
      </c>
      <c r="I253" s="9">
        <v>46990</v>
      </c>
      <c r="J253">
        <f t="shared" si="3"/>
        <v>10</v>
      </c>
    </row>
    <row r="254" spans="1:10" x14ac:dyDescent="0.3">
      <c r="A254" t="s">
        <v>9</v>
      </c>
      <c r="B254" t="s">
        <v>36</v>
      </c>
      <c r="C254" t="s">
        <v>30</v>
      </c>
      <c r="D254" t="s">
        <v>12</v>
      </c>
      <c r="E254" t="s">
        <v>13</v>
      </c>
      <c r="F254" t="s">
        <v>27</v>
      </c>
      <c r="G254" t="s">
        <v>37</v>
      </c>
      <c r="H254" t="s">
        <v>16</v>
      </c>
      <c r="I254" s="9">
        <v>53990</v>
      </c>
      <c r="J254">
        <f t="shared" si="3"/>
        <v>12</v>
      </c>
    </row>
    <row r="255" spans="1:10" x14ac:dyDescent="0.3">
      <c r="A255" t="s">
        <v>24</v>
      </c>
      <c r="B255" t="s">
        <v>206</v>
      </c>
      <c r="C255" t="s">
        <v>50</v>
      </c>
      <c r="D255" t="s">
        <v>12</v>
      </c>
      <c r="E255" t="s">
        <v>39</v>
      </c>
      <c r="F255" t="s">
        <v>27</v>
      </c>
      <c r="G255" t="s">
        <v>15</v>
      </c>
      <c r="H255" t="s">
        <v>16</v>
      </c>
      <c r="I255" s="9">
        <v>99990</v>
      </c>
      <c r="J255">
        <f t="shared" si="3"/>
        <v>18</v>
      </c>
    </row>
    <row r="256" spans="1:10" x14ac:dyDescent="0.3">
      <c r="A256" t="s">
        <v>52</v>
      </c>
      <c r="B256" t="s">
        <v>207</v>
      </c>
      <c r="C256" t="s">
        <v>26</v>
      </c>
      <c r="D256" t="s">
        <v>12</v>
      </c>
      <c r="E256" t="s">
        <v>13</v>
      </c>
      <c r="F256" t="s">
        <v>27</v>
      </c>
      <c r="G256" t="s">
        <v>99</v>
      </c>
      <c r="H256" t="s">
        <v>16</v>
      </c>
      <c r="I256" s="9">
        <v>119990</v>
      </c>
      <c r="J256">
        <f t="shared" si="3"/>
        <v>20</v>
      </c>
    </row>
    <row r="257" spans="1:10" x14ac:dyDescent="0.3">
      <c r="A257" t="s">
        <v>9</v>
      </c>
      <c r="B257" t="s">
        <v>192</v>
      </c>
      <c r="C257" t="s">
        <v>46</v>
      </c>
      <c r="D257" t="s">
        <v>128</v>
      </c>
      <c r="E257" t="s">
        <v>85</v>
      </c>
      <c r="F257" t="s">
        <v>47</v>
      </c>
      <c r="G257" t="s">
        <v>15</v>
      </c>
      <c r="H257" t="s">
        <v>16</v>
      </c>
      <c r="I257" s="9">
        <v>25935</v>
      </c>
      <c r="J257">
        <f t="shared" si="3"/>
        <v>5</v>
      </c>
    </row>
    <row r="258" spans="1:10" x14ac:dyDescent="0.3">
      <c r="A258" t="s">
        <v>9</v>
      </c>
      <c r="B258" t="s">
        <v>38</v>
      </c>
      <c r="C258" t="s">
        <v>30</v>
      </c>
      <c r="D258" t="s">
        <v>12</v>
      </c>
      <c r="E258" t="s">
        <v>39</v>
      </c>
      <c r="F258" t="s">
        <v>27</v>
      </c>
      <c r="G258" t="s">
        <v>40</v>
      </c>
      <c r="H258" t="s">
        <v>16</v>
      </c>
      <c r="I258" s="9">
        <v>66999</v>
      </c>
      <c r="J258">
        <f t="shared" si="3"/>
        <v>14</v>
      </c>
    </row>
    <row r="259" spans="1:10" x14ac:dyDescent="0.3">
      <c r="A259" t="s">
        <v>9</v>
      </c>
      <c r="B259" t="s">
        <v>48</v>
      </c>
      <c r="C259" t="s">
        <v>30</v>
      </c>
      <c r="D259" t="s">
        <v>12</v>
      </c>
      <c r="E259" t="s">
        <v>13</v>
      </c>
      <c r="F259" t="s">
        <v>14</v>
      </c>
      <c r="G259" t="s">
        <v>15</v>
      </c>
      <c r="H259" t="s">
        <v>16</v>
      </c>
      <c r="I259" s="9">
        <v>49990</v>
      </c>
      <c r="J259">
        <f t="shared" ref="J259:J322" si="4">_xlfn.XLOOKUP(I259,$O$22:$O$29,$P$22:$P$29," Brand not available",-1)</f>
        <v>10</v>
      </c>
    </row>
    <row r="260" spans="1:10" x14ac:dyDescent="0.3">
      <c r="A260" t="s">
        <v>198</v>
      </c>
      <c r="B260" t="s">
        <v>208</v>
      </c>
      <c r="C260" t="s">
        <v>11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 s="9">
        <v>31990</v>
      </c>
      <c r="J260">
        <f t="shared" si="4"/>
        <v>7</v>
      </c>
    </row>
    <row r="261" spans="1:10" x14ac:dyDescent="0.3">
      <c r="A261" t="s">
        <v>28</v>
      </c>
      <c r="B261" t="s">
        <v>209</v>
      </c>
      <c r="C261" t="s">
        <v>50</v>
      </c>
      <c r="D261" t="s">
        <v>12</v>
      </c>
      <c r="E261" t="s">
        <v>39</v>
      </c>
      <c r="F261" t="s">
        <v>27</v>
      </c>
      <c r="G261" t="s">
        <v>37</v>
      </c>
      <c r="H261" t="s">
        <v>82</v>
      </c>
      <c r="I261" s="9">
        <v>84990</v>
      </c>
      <c r="J261">
        <f t="shared" si="4"/>
        <v>18</v>
      </c>
    </row>
    <row r="262" spans="1:10" x14ac:dyDescent="0.3">
      <c r="A262" t="s">
        <v>28</v>
      </c>
      <c r="B262" t="s">
        <v>49</v>
      </c>
      <c r="C262" t="s">
        <v>50</v>
      </c>
      <c r="D262" t="s">
        <v>12</v>
      </c>
      <c r="E262" t="s">
        <v>13</v>
      </c>
      <c r="F262" t="s">
        <v>27</v>
      </c>
      <c r="G262" t="s">
        <v>15</v>
      </c>
      <c r="H262" t="s">
        <v>16</v>
      </c>
      <c r="I262" s="9">
        <v>77990</v>
      </c>
      <c r="J262">
        <f t="shared" si="4"/>
        <v>16</v>
      </c>
    </row>
    <row r="263" spans="1:10" x14ac:dyDescent="0.3">
      <c r="A263" t="s">
        <v>9</v>
      </c>
      <c r="B263" t="s">
        <v>55</v>
      </c>
      <c r="C263" t="s">
        <v>35</v>
      </c>
      <c r="D263" t="s">
        <v>12</v>
      </c>
      <c r="E263" t="s">
        <v>13</v>
      </c>
      <c r="F263" t="s">
        <v>27</v>
      </c>
      <c r="G263" t="s">
        <v>40</v>
      </c>
      <c r="H263" t="s">
        <v>16</v>
      </c>
      <c r="I263" s="9">
        <v>54990</v>
      </c>
      <c r="J263">
        <f t="shared" si="4"/>
        <v>12</v>
      </c>
    </row>
    <row r="264" spans="1:10" x14ac:dyDescent="0.3">
      <c r="A264" t="s">
        <v>28</v>
      </c>
      <c r="B264" t="s">
        <v>210</v>
      </c>
      <c r="C264" t="s">
        <v>211</v>
      </c>
      <c r="D264" t="s">
        <v>12</v>
      </c>
      <c r="E264" t="s">
        <v>13</v>
      </c>
      <c r="F264" t="s">
        <v>27</v>
      </c>
      <c r="G264" t="s">
        <v>212</v>
      </c>
      <c r="H264" t="s">
        <v>82</v>
      </c>
      <c r="I264" s="9">
        <v>52990</v>
      </c>
      <c r="J264">
        <f t="shared" si="4"/>
        <v>12</v>
      </c>
    </row>
    <row r="265" spans="1:10" x14ac:dyDescent="0.3">
      <c r="A265" t="s">
        <v>75</v>
      </c>
      <c r="B265" t="s">
        <v>213</v>
      </c>
      <c r="C265" t="s">
        <v>30</v>
      </c>
      <c r="D265" t="s">
        <v>12</v>
      </c>
      <c r="E265" t="s">
        <v>13</v>
      </c>
      <c r="F265" t="s">
        <v>27</v>
      </c>
      <c r="G265" t="s">
        <v>15</v>
      </c>
      <c r="H265" t="s">
        <v>16</v>
      </c>
      <c r="I265" s="9">
        <v>37990</v>
      </c>
      <c r="J265">
        <f t="shared" si="4"/>
        <v>7</v>
      </c>
    </row>
    <row r="266" spans="1:10" x14ac:dyDescent="0.3">
      <c r="A266" t="s">
        <v>28</v>
      </c>
      <c r="B266" t="s">
        <v>214</v>
      </c>
      <c r="C266" t="s">
        <v>50</v>
      </c>
      <c r="D266" t="s">
        <v>12</v>
      </c>
      <c r="E266" t="s">
        <v>39</v>
      </c>
      <c r="F266" t="s">
        <v>27</v>
      </c>
      <c r="G266" t="s">
        <v>15</v>
      </c>
      <c r="H266" t="s">
        <v>16</v>
      </c>
      <c r="I266" s="9">
        <v>81990</v>
      </c>
      <c r="J266">
        <f t="shared" si="4"/>
        <v>18</v>
      </c>
    </row>
    <row r="267" spans="1:10" x14ac:dyDescent="0.3">
      <c r="A267" t="s">
        <v>67</v>
      </c>
      <c r="B267" t="s">
        <v>215</v>
      </c>
      <c r="C267" t="s">
        <v>26</v>
      </c>
      <c r="D267" t="s">
        <v>12</v>
      </c>
      <c r="E267" t="s">
        <v>78</v>
      </c>
      <c r="F267" t="s">
        <v>27</v>
      </c>
      <c r="G267" t="s">
        <v>216</v>
      </c>
      <c r="H267" t="s">
        <v>16</v>
      </c>
      <c r="I267" s="9">
        <v>93990</v>
      </c>
      <c r="J267">
        <f t="shared" si="4"/>
        <v>18</v>
      </c>
    </row>
    <row r="268" spans="1:10" x14ac:dyDescent="0.3">
      <c r="A268" t="s">
        <v>9</v>
      </c>
      <c r="B268" t="s">
        <v>56</v>
      </c>
      <c r="C268" t="s">
        <v>30</v>
      </c>
      <c r="D268" t="s">
        <v>12</v>
      </c>
      <c r="E268" t="s">
        <v>13</v>
      </c>
      <c r="F268" t="s">
        <v>27</v>
      </c>
      <c r="G268" t="s">
        <v>15</v>
      </c>
      <c r="H268" t="s">
        <v>16</v>
      </c>
      <c r="I268" s="9">
        <v>66990</v>
      </c>
      <c r="J268">
        <f t="shared" si="4"/>
        <v>14</v>
      </c>
    </row>
    <row r="269" spans="1:10" x14ac:dyDescent="0.3">
      <c r="A269" t="s">
        <v>9</v>
      </c>
      <c r="B269" t="s">
        <v>74</v>
      </c>
      <c r="C269" t="s">
        <v>30</v>
      </c>
      <c r="D269" t="s">
        <v>12</v>
      </c>
      <c r="E269" t="s">
        <v>13</v>
      </c>
      <c r="F269" t="s">
        <v>14</v>
      </c>
      <c r="G269" t="s">
        <v>37</v>
      </c>
      <c r="H269" t="s">
        <v>16</v>
      </c>
      <c r="I269" s="9">
        <v>53990</v>
      </c>
      <c r="J269">
        <f t="shared" si="4"/>
        <v>12</v>
      </c>
    </row>
    <row r="270" spans="1:10" x14ac:dyDescent="0.3">
      <c r="A270" t="s">
        <v>9</v>
      </c>
      <c r="B270" t="s">
        <v>191</v>
      </c>
      <c r="C270" t="s">
        <v>26</v>
      </c>
      <c r="D270" t="s">
        <v>12</v>
      </c>
      <c r="E270" t="s">
        <v>13</v>
      </c>
      <c r="F270" t="s">
        <v>27</v>
      </c>
      <c r="G270" t="s">
        <v>37</v>
      </c>
      <c r="H270" t="s">
        <v>16</v>
      </c>
      <c r="I270" s="9">
        <v>68373</v>
      </c>
      <c r="J270">
        <f t="shared" si="4"/>
        <v>14</v>
      </c>
    </row>
    <row r="271" spans="1:10" x14ac:dyDescent="0.3">
      <c r="A271" t="s">
        <v>24</v>
      </c>
      <c r="B271" t="s">
        <v>217</v>
      </c>
      <c r="C271" t="s">
        <v>46</v>
      </c>
      <c r="D271" t="s">
        <v>12</v>
      </c>
      <c r="E271" t="s">
        <v>22</v>
      </c>
      <c r="F271" t="s">
        <v>14</v>
      </c>
      <c r="G271" t="s">
        <v>15</v>
      </c>
      <c r="H271" t="s">
        <v>16</v>
      </c>
      <c r="I271" s="9">
        <v>26990</v>
      </c>
      <c r="J271">
        <f t="shared" si="4"/>
        <v>5</v>
      </c>
    </row>
    <row r="272" spans="1:10" x14ac:dyDescent="0.3">
      <c r="A272" t="s">
        <v>9</v>
      </c>
      <c r="B272" t="s">
        <v>17</v>
      </c>
      <c r="C272" t="s">
        <v>11</v>
      </c>
      <c r="D272" t="s">
        <v>12</v>
      </c>
      <c r="E272" t="s">
        <v>13</v>
      </c>
      <c r="F272" t="s">
        <v>14</v>
      </c>
      <c r="G272" t="s">
        <v>15</v>
      </c>
      <c r="H272" t="s">
        <v>16</v>
      </c>
      <c r="I272" s="9">
        <v>37990</v>
      </c>
      <c r="J272">
        <f t="shared" si="4"/>
        <v>7</v>
      </c>
    </row>
    <row r="273" spans="1:10" x14ac:dyDescent="0.3">
      <c r="A273" t="s">
        <v>9</v>
      </c>
      <c r="B273" t="s">
        <v>32</v>
      </c>
      <c r="C273" t="s">
        <v>30</v>
      </c>
      <c r="D273" t="s">
        <v>12</v>
      </c>
      <c r="E273" t="s">
        <v>13</v>
      </c>
      <c r="F273" t="s">
        <v>14</v>
      </c>
      <c r="G273" t="s">
        <v>15</v>
      </c>
      <c r="H273" t="s">
        <v>16</v>
      </c>
      <c r="I273" s="9">
        <v>46990</v>
      </c>
      <c r="J273">
        <f t="shared" si="4"/>
        <v>10</v>
      </c>
    </row>
    <row r="274" spans="1:10" x14ac:dyDescent="0.3">
      <c r="A274" t="s">
        <v>28</v>
      </c>
      <c r="B274" t="s">
        <v>218</v>
      </c>
      <c r="C274" t="s">
        <v>35</v>
      </c>
      <c r="D274" t="s">
        <v>12</v>
      </c>
      <c r="E274" t="s">
        <v>13</v>
      </c>
      <c r="F274" t="s">
        <v>14</v>
      </c>
      <c r="G274" t="s">
        <v>15</v>
      </c>
      <c r="H274" t="s">
        <v>16</v>
      </c>
      <c r="I274" s="9">
        <v>50990</v>
      </c>
      <c r="J274">
        <f t="shared" si="4"/>
        <v>12</v>
      </c>
    </row>
    <row r="275" spans="1:10" x14ac:dyDescent="0.3">
      <c r="A275" t="s">
        <v>28</v>
      </c>
      <c r="B275" t="s">
        <v>219</v>
      </c>
      <c r="C275" t="s">
        <v>30</v>
      </c>
      <c r="D275" t="s">
        <v>12</v>
      </c>
      <c r="E275" t="s">
        <v>13</v>
      </c>
      <c r="F275" t="s">
        <v>27</v>
      </c>
      <c r="G275" t="s">
        <v>99</v>
      </c>
      <c r="H275" t="s">
        <v>16</v>
      </c>
      <c r="I275" s="9">
        <v>69990</v>
      </c>
      <c r="J275">
        <f t="shared" si="4"/>
        <v>14</v>
      </c>
    </row>
    <row r="276" spans="1:10" x14ac:dyDescent="0.3">
      <c r="A276" t="s">
        <v>9</v>
      </c>
      <c r="B276" t="s">
        <v>220</v>
      </c>
      <c r="C276" t="s">
        <v>35</v>
      </c>
      <c r="D276" t="s">
        <v>12</v>
      </c>
      <c r="E276" t="s">
        <v>13</v>
      </c>
      <c r="F276" t="s">
        <v>14</v>
      </c>
      <c r="G276" t="s">
        <v>15</v>
      </c>
      <c r="H276" t="s">
        <v>16</v>
      </c>
      <c r="I276" s="9">
        <v>64400</v>
      </c>
      <c r="J276">
        <f t="shared" si="4"/>
        <v>14</v>
      </c>
    </row>
    <row r="277" spans="1:10" x14ac:dyDescent="0.3">
      <c r="A277" t="s">
        <v>144</v>
      </c>
      <c r="B277" t="s">
        <v>221</v>
      </c>
      <c r="C277" t="s">
        <v>11</v>
      </c>
      <c r="D277" t="s">
        <v>12</v>
      </c>
      <c r="E277" t="s">
        <v>22</v>
      </c>
      <c r="F277" t="s">
        <v>14</v>
      </c>
      <c r="G277" t="s">
        <v>15</v>
      </c>
      <c r="H277" t="s">
        <v>16</v>
      </c>
      <c r="I277" s="9">
        <v>24990</v>
      </c>
      <c r="J277">
        <f t="shared" si="4"/>
        <v>5</v>
      </c>
    </row>
    <row r="278" spans="1:10" x14ac:dyDescent="0.3">
      <c r="A278" t="s">
        <v>9</v>
      </c>
      <c r="B278" t="s">
        <v>36</v>
      </c>
      <c r="C278" t="s">
        <v>30</v>
      </c>
      <c r="D278" t="s">
        <v>12</v>
      </c>
      <c r="E278" t="s">
        <v>13</v>
      </c>
      <c r="F278" t="s">
        <v>27</v>
      </c>
      <c r="G278" t="s">
        <v>37</v>
      </c>
      <c r="H278" t="s">
        <v>16</v>
      </c>
      <c r="I278" s="9">
        <v>53990</v>
      </c>
      <c r="J278">
        <f t="shared" si="4"/>
        <v>12</v>
      </c>
    </row>
    <row r="279" spans="1:10" x14ac:dyDescent="0.3">
      <c r="A279" t="s">
        <v>24</v>
      </c>
      <c r="B279" t="s">
        <v>222</v>
      </c>
      <c r="C279" t="s">
        <v>96</v>
      </c>
      <c r="D279" t="s">
        <v>12</v>
      </c>
      <c r="E279" t="s">
        <v>31</v>
      </c>
      <c r="F279" t="s">
        <v>14</v>
      </c>
      <c r="G279" t="s">
        <v>37</v>
      </c>
      <c r="H279" t="s">
        <v>16</v>
      </c>
      <c r="I279" s="9">
        <v>33990</v>
      </c>
      <c r="J279">
        <f t="shared" si="4"/>
        <v>7</v>
      </c>
    </row>
    <row r="280" spans="1:10" x14ac:dyDescent="0.3">
      <c r="A280" t="s">
        <v>9</v>
      </c>
      <c r="B280" t="s">
        <v>174</v>
      </c>
      <c r="C280" t="s">
        <v>30</v>
      </c>
      <c r="D280" t="s">
        <v>12</v>
      </c>
      <c r="E280" t="s">
        <v>13</v>
      </c>
      <c r="F280" t="s">
        <v>14</v>
      </c>
      <c r="G280" t="s">
        <v>15</v>
      </c>
      <c r="H280" t="s">
        <v>16</v>
      </c>
      <c r="I280" s="9">
        <v>53990</v>
      </c>
      <c r="J280">
        <f t="shared" si="4"/>
        <v>12</v>
      </c>
    </row>
    <row r="281" spans="1:10" x14ac:dyDescent="0.3">
      <c r="A281" t="s">
        <v>9</v>
      </c>
      <c r="B281" t="s">
        <v>38</v>
      </c>
      <c r="C281" t="s">
        <v>30</v>
      </c>
      <c r="D281" t="s">
        <v>12</v>
      </c>
      <c r="E281" t="s">
        <v>39</v>
      </c>
      <c r="F281" t="s">
        <v>27</v>
      </c>
      <c r="G281" t="s">
        <v>40</v>
      </c>
      <c r="H281" t="s">
        <v>16</v>
      </c>
      <c r="I281" s="9">
        <v>66999</v>
      </c>
      <c r="J281">
        <f t="shared" si="4"/>
        <v>14</v>
      </c>
    </row>
    <row r="282" spans="1:10" x14ac:dyDescent="0.3">
      <c r="A282" t="s">
        <v>9</v>
      </c>
      <c r="B282" t="s">
        <v>48</v>
      </c>
      <c r="C282" t="s">
        <v>30</v>
      </c>
      <c r="D282" t="s">
        <v>12</v>
      </c>
      <c r="E282" t="s">
        <v>13</v>
      </c>
      <c r="F282" t="s">
        <v>14</v>
      </c>
      <c r="G282" t="s">
        <v>15</v>
      </c>
      <c r="H282" t="s">
        <v>16</v>
      </c>
      <c r="I282" s="9">
        <v>49990</v>
      </c>
      <c r="J282">
        <f t="shared" si="4"/>
        <v>10</v>
      </c>
    </row>
    <row r="283" spans="1:10" x14ac:dyDescent="0.3">
      <c r="A283" t="s">
        <v>41</v>
      </c>
      <c r="B283" t="s">
        <v>223</v>
      </c>
      <c r="C283" t="s">
        <v>30</v>
      </c>
      <c r="D283" t="s">
        <v>12</v>
      </c>
      <c r="E283" t="s">
        <v>39</v>
      </c>
      <c r="F283" t="s">
        <v>27</v>
      </c>
      <c r="G283" t="s">
        <v>15</v>
      </c>
      <c r="H283" t="s">
        <v>16</v>
      </c>
      <c r="I283" s="9">
        <v>64990</v>
      </c>
      <c r="J283">
        <f t="shared" si="4"/>
        <v>14</v>
      </c>
    </row>
    <row r="284" spans="1:10" x14ac:dyDescent="0.3">
      <c r="A284" t="s">
        <v>28</v>
      </c>
      <c r="B284" t="s">
        <v>224</v>
      </c>
      <c r="C284" t="s">
        <v>46</v>
      </c>
      <c r="D284" t="s">
        <v>128</v>
      </c>
      <c r="E284" t="s">
        <v>147</v>
      </c>
      <c r="F284" t="s">
        <v>47</v>
      </c>
      <c r="G284" t="s">
        <v>40</v>
      </c>
      <c r="H284" t="s">
        <v>82</v>
      </c>
      <c r="I284" s="9">
        <v>23999</v>
      </c>
      <c r="J284">
        <f t="shared" si="4"/>
        <v>5</v>
      </c>
    </row>
    <row r="285" spans="1:10" x14ac:dyDescent="0.3">
      <c r="A285" t="s">
        <v>52</v>
      </c>
      <c r="B285" t="s">
        <v>225</v>
      </c>
      <c r="C285" t="s">
        <v>11</v>
      </c>
      <c r="D285" t="s">
        <v>12</v>
      </c>
      <c r="E285" t="s">
        <v>13</v>
      </c>
      <c r="F285" t="s">
        <v>14</v>
      </c>
      <c r="G285" t="s">
        <v>37</v>
      </c>
      <c r="H285" t="s">
        <v>16</v>
      </c>
      <c r="I285" s="9">
        <v>31890</v>
      </c>
      <c r="J285">
        <f t="shared" si="4"/>
        <v>7</v>
      </c>
    </row>
    <row r="286" spans="1:10" x14ac:dyDescent="0.3">
      <c r="A286" t="s">
        <v>52</v>
      </c>
      <c r="B286" t="s">
        <v>196</v>
      </c>
      <c r="C286" t="s">
        <v>30</v>
      </c>
      <c r="D286" t="s">
        <v>12</v>
      </c>
      <c r="E286" t="s">
        <v>13</v>
      </c>
      <c r="F286" t="s">
        <v>14</v>
      </c>
      <c r="G286" t="s">
        <v>15</v>
      </c>
      <c r="H286" t="s">
        <v>16</v>
      </c>
      <c r="I286" s="9">
        <v>62990</v>
      </c>
      <c r="J286">
        <f t="shared" si="4"/>
        <v>14</v>
      </c>
    </row>
    <row r="287" spans="1:10" x14ac:dyDescent="0.3">
      <c r="A287" t="s">
        <v>28</v>
      </c>
      <c r="B287" t="s">
        <v>49</v>
      </c>
      <c r="C287" t="s">
        <v>50</v>
      </c>
      <c r="D287" t="s">
        <v>12</v>
      </c>
      <c r="E287" t="s">
        <v>13</v>
      </c>
      <c r="F287" t="s">
        <v>27</v>
      </c>
      <c r="G287" t="s">
        <v>15</v>
      </c>
      <c r="H287" t="s">
        <v>16</v>
      </c>
      <c r="I287" s="9">
        <v>77990</v>
      </c>
      <c r="J287">
        <f t="shared" si="4"/>
        <v>16</v>
      </c>
    </row>
    <row r="288" spans="1:10" x14ac:dyDescent="0.3">
      <c r="A288" t="s">
        <v>9</v>
      </c>
      <c r="B288" t="s">
        <v>55</v>
      </c>
      <c r="C288" t="s">
        <v>35</v>
      </c>
      <c r="D288" t="s">
        <v>12</v>
      </c>
      <c r="E288" t="s">
        <v>13</v>
      </c>
      <c r="F288" t="s">
        <v>27</v>
      </c>
      <c r="G288" t="s">
        <v>40</v>
      </c>
      <c r="H288" t="s">
        <v>16</v>
      </c>
      <c r="I288" s="9">
        <v>54990</v>
      </c>
      <c r="J288">
        <f t="shared" si="4"/>
        <v>12</v>
      </c>
    </row>
    <row r="289" spans="1:10" x14ac:dyDescent="0.3">
      <c r="A289" t="s">
        <v>67</v>
      </c>
      <c r="B289" t="s">
        <v>226</v>
      </c>
      <c r="C289" t="s">
        <v>26</v>
      </c>
      <c r="D289" t="s">
        <v>12</v>
      </c>
      <c r="E289" t="s">
        <v>44</v>
      </c>
      <c r="F289" t="s">
        <v>27</v>
      </c>
      <c r="G289" t="s">
        <v>15</v>
      </c>
      <c r="H289" t="s">
        <v>16</v>
      </c>
      <c r="I289" s="9">
        <v>79990</v>
      </c>
      <c r="J289">
        <f t="shared" si="4"/>
        <v>16</v>
      </c>
    </row>
    <row r="290" spans="1:10" x14ac:dyDescent="0.3">
      <c r="A290" t="s">
        <v>9</v>
      </c>
      <c r="B290" t="s">
        <v>227</v>
      </c>
      <c r="C290" t="s">
        <v>35</v>
      </c>
      <c r="D290" t="s">
        <v>12</v>
      </c>
      <c r="E290" t="s">
        <v>13</v>
      </c>
      <c r="F290" t="s">
        <v>27</v>
      </c>
      <c r="G290" t="s">
        <v>15</v>
      </c>
      <c r="H290" t="s">
        <v>82</v>
      </c>
      <c r="I290" s="9">
        <v>54999</v>
      </c>
      <c r="J290">
        <f t="shared" si="4"/>
        <v>12</v>
      </c>
    </row>
    <row r="291" spans="1:10" x14ac:dyDescent="0.3">
      <c r="A291" t="s">
        <v>9</v>
      </c>
      <c r="B291" t="s">
        <v>56</v>
      </c>
      <c r="C291" t="s">
        <v>30</v>
      </c>
      <c r="D291" t="s">
        <v>12</v>
      </c>
      <c r="E291" t="s">
        <v>13</v>
      </c>
      <c r="F291" t="s">
        <v>27</v>
      </c>
      <c r="G291" t="s">
        <v>15</v>
      </c>
      <c r="H291" t="s">
        <v>16</v>
      </c>
      <c r="I291" s="9">
        <v>66990</v>
      </c>
      <c r="J291">
        <f t="shared" si="4"/>
        <v>14</v>
      </c>
    </row>
    <row r="292" spans="1:10" x14ac:dyDescent="0.3">
      <c r="A292" t="s">
        <v>9</v>
      </c>
      <c r="B292" t="s">
        <v>74</v>
      </c>
      <c r="C292" t="s">
        <v>30</v>
      </c>
      <c r="D292" t="s">
        <v>12</v>
      </c>
      <c r="E292" t="s">
        <v>13</v>
      </c>
      <c r="F292" t="s">
        <v>14</v>
      </c>
      <c r="G292" t="s">
        <v>37</v>
      </c>
      <c r="H292" t="s">
        <v>16</v>
      </c>
      <c r="I292" s="9">
        <v>53990</v>
      </c>
      <c r="J292">
        <f t="shared" si="4"/>
        <v>12</v>
      </c>
    </row>
    <row r="293" spans="1:10" x14ac:dyDescent="0.3">
      <c r="A293" t="s">
        <v>9</v>
      </c>
      <c r="B293" t="s">
        <v>228</v>
      </c>
      <c r="C293" t="s">
        <v>30</v>
      </c>
      <c r="D293" t="s">
        <v>12</v>
      </c>
      <c r="E293" t="s">
        <v>13</v>
      </c>
      <c r="F293" t="s">
        <v>14</v>
      </c>
      <c r="G293" t="s">
        <v>40</v>
      </c>
      <c r="H293" t="s">
        <v>16</v>
      </c>
      <c r="I293" s="9">
        <v>57680</v>
      </c>
      <c r="J293">
        <f t="shared" si="4"/>
        <v>12</v>
      </c>
    </row>
    <row r="294" spans="1:10" x14ac:dyDescent="0.3">
      <c r="A294" t="s">
        <v>41</v>
      </c>
      <c r="B294" t="s">
        <v>229</v>
      </c>
      <c r="C294" t="s">
        <v>30</v>
      </c>
      <c r="D294" t="s">
        <v>12</v>
      </c>
      <c r="E294" t="s">
        <v>13</v>
      </c>
      <c r="F294" t="s">
        <v>14</v>
      </c>
      <c r="G294" t="s">
        <v>37</v>
      </c>
      <c r="H294" t="s">
        <v>16</v>
      </c>
      <c r="I294" s="9">
        <v>70199</v>
      </c>
      <c r="J294">
        <f t="shared" si="4"/>
        <v>16</v>
      </c>
    </row>
    <row r="295" spans="1:10" x14ac:dyDescent="0.3">
      <c r="A295" t="s">
        <v>41</v>
      </c>
      <c r="B295" t="s">
        <v>230</v>
      </c>
      <c r="C295" t="s">
        <v>50</v>
      </c>
      <c r="D295" t="s">
        <v>12</v>
      </c>
      <c r="E295" t="s">
        <v>13</v>
      </c>
      <c r="F295" t="s">
        <v>27</v>
      </c>
      <c r="G295" t="s">
        <v>61</v>
      </c>
      <c r="H295" t="s">
        <v>16</v>
      </c>
      <c r="I295" s="9">
        <v>93003</v>
      </c>
      <c r="J295">
        <f t="shared" si="4"/>
        <v>18</v>
      </c>
    </row>
    <row r="296" spans="1:10" x14ac:dyDescent="0.3">
      <c r="A296" t="s">
        <v>24</v>
      </c>
      <c r="B296" t="s">
        <v>206</v>
      </c>
      <c r="C296" t="s">
        <v>50</v>
      </c>
      <c r="D296" t="s">
        <v>12</v>
      </c>
      <c r="E296" t="s">
        <v>13</v>
      </c>
      <c r="F296" t="s">
        <v>27</v>
      </c>
      <c r="G296" t="s">
        <v>15</v>
      </c>
      <c r="H296" t="s">
        <v>16</v>
      </c>
      <c r="I296" s="9">
        <v>98990</v>
      </c>
      <c r="J296">
        <f t="shared" si="4"/>
        <v>18</v>
      </c>
    </row>
    <row r="297" spans="1:10" x14ac:dyDescent="0.3">
      <c r="A297" t="s">
        <v>9</v>
      </c>
      <c r="B297" t="s">
        <v>10</v>
      </c>
      <c r="C297" t="s">
        <v>11</v>
      </c>
      <c r="D297" t="s">
        <v>12</v>
      </c>
      <c r="E297" t="s">
        <v>13</v>
      </c>
      <c r="F297" t="s">
        <v>14</v>
      </c>
      <c r="G297" t="s">
        <v>15</v>
      </c>
      <c r="H297" t="s">
        <v>16</v>
      </c>
      <c r="I297" s="9">
        <v>38990</v>
      </c>
      <c r="J297">
        <f t="shared" si="4"/>
        <v>7</v>
      </c>
    </row>
    <row r="298" spans="1:10" x14ac:dyDescent="0.3">
      <c r="A298" t="s">
        <v>9</v>
      </c>
      <c r="B298" t="s">
        <v>17</v>
      </c>
      <c r="C298" t="s">
        <v>11</v>
      </c>
      <c r="D298" t="s">
        <v>12</v>
      </c>
      <c r="E298" t="s">
        <v>13</v>
      </c>
      <c r="F298" t="s">
        <v>14</v>
      </c>
      <c r="G298" t="s">
        <v>15</v>
      </c>
      <c r="H298" t="s">
        <v>16</v>
      </c>
      <c r="I298" s="9">
        <v>37990</v>
      </c>
      <c r="J298">
        <f t="shared" si="4"/>
        <v>7</v>
      </c>
    </row>
    <row r="299" spans="1:10" x14ac:dyDescent="0.3">
      <c r="A299" t="s">
        <v>75</v>
      </c>
      <c r="B299" t="s">
        <v>151</v>
      </c>
      <c r="C299" t="s">
        <v>26</v>
      </c>
      <c r="D299" t="s">
        <v>12</v>
      </c>
      <c r="E299" t="s">
        <v>39</v>
      </c>
      <c r="F299" t="s">
        <v>231</v>
      </c>
      <c r="G299" t="s">
        <v>37</v>
      </c>
      <c r="H299" t="s">
        <v>16</v>
      </c>
      <c r="I299" s="9">
        <v>57990</v>
      </c>
      <c r="J299">
        <f t="shared" si="4"/>
        <v>12</v>
      </c>
    </row>
    <row r="300" spans="1:10" x14ac:dyDescent="0.3">
      <c r="A300" t="s">
        <v>41</v>
      </c>
      <c r="B300" t="s">
        <v>232</v>
      </c>
      <c r="C300" t="s">
        <v>26</v>
      </c>
      <c r="D300" t="s">
        <v>12</v>
      </c>
      <c r="E300" t="s">
        <v>13</v>
      </c>
      <c r="F300" t="s">
        <v>27</v>
      </c>
      <c r="G300" t="s">
        <v>61</v>
      </c>
      <c r="H300" t="s">
        <v>16</v>
      </c>
      <c r="I300" s="9">
        <v>147689</v>
      </c>
      <c r="J300">
        <f t="shared" si="4"/>
        <v>20</v>
      </c>
    </row>
    <row r="301" spans="1:10" x14ac:dyDescent="0.3">
      <c r="A301" t="s">
        <v>9</v>
      </c>
      <c r="B301" t="s">
        <v>32</v>
      </c>
      <c r="C301" t="s">
        <v>30</v>
      </c>
      <c r="D301" t="s">
        <v>12</v>
      </c>
      <c r="E301" t="s">
        <v>13</v>
      </c>
      <c r="F301" t="s">
        <v>14</v>
      </c>
      <c r="G301" t="s">
        <v>15</v>
      </c>
      <c r="H301" t="s">
        <v>16</v>
      </c>
      <c r="I301" s="9">
        <v>46990</v>
      </c>
      <c r="J301">
        <f t="shared" si="4"/>
        <v>10</v>
      </c>
    </row>
    <row r="302" spans="1:10" x14ac:dyDescent="0.3">
      <c r="A302" t="s">
        <v>9</v>
      </c>
      <c r="B302" t="s">
        <v>36</v>
      </c>
      <c r="C302" t="s">
        <v>30</v>
      </c>
      <c r="D302" t="s">
        <v>12</v>
      </c>
      <c r="E302" t="s">
        <v>13</v>
      </c>
      <c r="F302" t="s">
        <v>27</v>
      </c>
      <c r="G302" t="s">
        <v>37</v>
      </c>
      <c r="H302" t="s">
        <v>16</v>
      </c>
      <c r="I302" s="9">
        <v>53990</v>
      </c>
      <c r="J302">
        <f t="shared" si="4"/>
        <v>12</v>
      </c>
    </row>
    <row r="303" spans="1:10" x14ac:dyDescent="0.3">
      <c r="A303" t="s">
        <v>18</v>
      </c>
      <c r="B303" t="s">
        <v>100</v>
      </c>
      <c r="C303" t="s">
        <v>101</v>
      </c>
      <c r="D303" t="s">
        <v>102</v>
      </c>
      <c r="E303" t="s">
        <v>13</v>
      </c>
      <c r="F303" t="s">
        <v>14</v>
      </c>
      <c r="G303" t="s">
        <v>103</v>
      </c>
      <c r="H303" t="s">
        <v>16</v>
      </c>
      <c r="I303" s="9">
        <v>136990</v>
      </c>
      <c r="J303">
        <f t="shared" si="4"/>
        <v>20</v>
      </c>
    </row>
    <row r="304" spans="1:10" x14ac:dyDescent="0.3">
      <c r="A304" t="s">
        <v>9</v>
      </c>
      <c r="B304" t="s">
        <v>233</v>
      </c>
      <c r="C304" t="s">
        <v>11</v>
      </c>
      <c r="D304" t="s">
        <v>12</v>
      </c>
      <c r="E304" t="s">
        <v>13</v>
      </c>
      <c r="F304" t="s">
        <v>14</v>
      </c>
      <c r="G304" t="s">
        <v>37</v>
      </c>
      <c r="H304" t="s">
        <v>82</v>
      </c>
      <c r="I304" s="9">
        <v>39550</v>
      </c>
      <c r="J304">
        <f t="shared" si="4"/>
        <v>7</v>
      </c>
    </row>
    <row r="305" spans="1:10" x14ac:dyDescent="0.3">
      <c r="A305" t="s">
        <v>67</v>
      </c>
      <c r="B305" t="s">
        <v>234</v>
      </c>
      <c r="C305" t="s">
        <v>26</v>
      </c>
      <c r="D305" t="s">
        <v>12</v>
      </c>
      <c r="E305" t="s">
        <v>78</v>
      </c>
      <c r="F305" t="s">
        <v>27</v>
      </c>
      <c r="G305" t="s">
        <v>15</v>
      </c>
      <c r="H305" t="s">
        <v>16</v>
      </c>
      <c r="I305" s="9">
        <v>103990</v>
      </c>
      <c r="J305">
        <f t="shared" si="4"/>
        <v>20</v>
      </c>
    </row>
    <row r="306" spans="1:10" x14ac:dyDescent="0.3">
      <c r="A306" t="s">
        <v>9</v>
      </c>
      <c r="B306" t="s">
        <v>38</v>
      </c>
      <c r="C306" t="s">
        <v>30</v>
      </c>
      <c r="D306" t="s">
        <v>12</v>
      </c>
      <c r="E306" t="s">
        <v>39</v>
      </c>
      <c r="F306" t="s">
        <v>27</v>
      </c>
      <c r="G306" t="s">
        <v>40</v>
      </c>
      <c r="H306" t="s">
        <v>16</v>
      </c>
      <c r="I306" s="9">
        <v>66999</v>
      </c>
      <c r="J306">
        <f t="shared" si="4"/>
        <v>14</v>
      </c>
    </row>
    <row r="307" spans="1:10" x14ac:dyDescent="0.3">
      <c r="A307" t="s">
        <v>9</v>
      </c>
      <c r="B307" t="s">
        <v>235</v>
      </c>
      <c r="C307" t="s">
        <v>11</v>
      </c>
      <c r="D307" t="s">
        <v>12</v>
      </c>
      <c r="E307" t="s">
        <v>13</v>
      </c>
      <c r="F307" t="s">
        <v>14</v>
      </c>
      <c r="G307" t="s">
        <v>15</v>
      </c>
      <c r="H307" t="s">
        <v>16</v>
      </c>
      <c r="I307" s="9">
        <v>38500</v>
      </c>
      <c r="J307">
        <f t="shared" si="4"/>
        <v>7</v>
      </c>
    </row>
    <row r="308" spans="1:10" x14ac:dyDescent="0.3">
      <c r="A308" t="s">
        <v>52</v>
      </c>
      <c r="B308" t="s">
        <v>236</v>
      </c>
      <c r="C308" t="s">
        <v>30</v>
      </c>
      <c r="D308" t="s">
        <v>12</v>
      </c>
      <c r="E308" t="s">
        <v>13</v>
      </c>
      <c r="F308" t="s">
        <v>14</v>
      </c>
      <c r="G308" t="s">
        <v>15</v>
      </c>
      <c r="H308" t="s">
        <v>16</v>
      </c>
      <c r="I308" s="9">
        <v>49990</v>
      </c>
      <c r="J308">
        <f t="shared" si="4"/>
        <v>10</v>
      </c>
    </row>
    <row r="309" spans="1:10" x14ac:dyDescent="0.3">
      <c r="A309" t="s">
        <v>28</v>
      </c>
      <c r="B309" t="s">
        <v>237</v>
      </c>
      <c r="C309" t="s">
        <v>26</v>
      </c>
      <c r="D309" t="s">
        <v>12</v>
      </c>
      <c r="E309" t="s">
        <v>39</v>
      </c>
      <c r="F309" t="s">
        <v>27</v>
      </c>
      <c r="G309" t="s">
        <v>37</v>
      </c>
      <c r="H309" t="s">
        <v>82</v>
      </c>
      <c r="I309" s="9">
        <v>74990</v>
      </c>
      <c r="J309">
        <f t="shared" si="4"/>
        <v>16</v>
      </c>
    </row>
    <row r="310" spans="1:10" x14ac:dyDescent="0.3">
      <c r="A310" t="s">
        <v>28</v>
      </c>
      <c r="B310" t="s">
        <v>238</v>
      </c>
      <c r="C310" t="s">
        <v>30</v>
      </c>
      <c r="D310" t="s">
        <v>12</v>
      </c>
      <c r="E310" t="s">
        <v>239</v>
      </c>
      <c r="F310" t="s">
        <v>14</v>
      </c>
      <c r="G310" t="s">
        <v>240</v>
      </c>
      <c r="H310" t="s">
        <v>16</v>
      </c>
      <c r="I310" s="9">
        <v>85990</v>
      </c>
      <c r="J310">
        <f t="shared" si="4"/>
        <v>18</v>
      </c>
    </row>
    <row r="311" spans="1:10" x14ac:dyDescent="0.3">
      <c r="A311" t="s">
        <v>9</v>
      </c>
      <c r="B311" t="s">
        <v>241</v>
      </c>
      <c r="C311" t="s">
        <v>35</v>
      </c>
      <c r="D311" t="s">
        <v>12</v>
      </c>
      <c r="E311" t="s">
        <v>13</v>
      </c>
      <c r="F311" t="s">
        <v>14</v>
      </c>
      <c r="G311" t="s">
        <v>15</v>
      </c>
      <c r="H311" t="s">
        <v>16</v>
      </c>
      <c r="I311" s="9">
        <v>43500</v>
      </c>
      <c r="J311">
        <f t="shared" si="4"/>
        <v>10</v>
      </c>
    </row>
    <row r="312" spans="1:10" x14ac:dyDescent="0.3">
      <c r="A312" t="s">
        <v>67</v>
      </c>
      <c r="B312" t="s">
        <v>242</v>
      </c>
      <c r="C312" t="s">
        <v>26</v>
      </c>
      <c r="D312" t="s">
        <v>12</v>
      </c>
      <c r="E312" t="s">
        <v>78</v>
      </c>
      <c r="F312" t="s">
        <v>27</v>
      </c>
      <c r="G312" t="s">
        <v>216</v>
      </c>
      <c r="H312" t="s">
        <v>16</v>
      </c>
      <c r="I312" s="9">
        <v>110990</v>
      </c>
      <c r="J312">
        <f t="shared" si="4"/>
        <v>20</v>
      </c>
    </row>
    <row r="313" spans="1:10" x14ac:dyDescent="0.3">
      <c r="A313" t="s">
        <v>9</v>
      </c>
      <c r="B313" t="s">
        <v>56</v>
      </c>
      <c r="C313" t="s">
        <v>30</v>
      </c>
      <c r="D313" t="s">
        <v>12</v>
      </c>
      <c r="E313" t="s">
        <v>13</v>
      </c>
      <c r="F313" t="s">
        <v>27</v>
      </c>
      <c r="G313" t="s">
        <v>15</v>
      </c>
      <c r="H313" t="s">
        <v>16</v>
      </c>
      <c r="I313" s="9">
        <v>66990</v>
      </c>
      <c r="J313">
        <f t="shared" si="4"/>
        <v>14</v>
      </c>
    </row>
    <row r="314" spans="1:10" x14ac:dyDescent="0.3">
      <c r="A314" t="s">
        <v>9</v>
      </c>
      <c r="B314" t="s">
        <v>74</v>
      </c>
      <c r="C314" t="s">
        <v>30</v>
      </c>
      <c r="D314" t="s">
        <v>12</v>
      </c>
      <c r="E314" t="s">
        <v>13</v>
      </c>
      <c r="F314" t="s">
        <v>14</v>
      </c>
      <c r="G314" t="s">
        <v>37</v>
      </c>
      <c r="H314" t="s">
        <v>16</v>
      </c>
      <c r="I314" s="9">
        <v>53990</v>
      </c>
      <c r="J314">
        <f t="shared" si="4"/>
        <v>12</v>
      </c>
    </row>
    <row r="315" spans="1:10" x14ac:dyDescent="0.3">
      <c r="A315" t="s">
        <v>24</v>
      </c>
      <c r="B315" t="s">
        <v>243</v>
      </c>
      <c r="C315" t="s">
        <v>26</v>
      </c>
      <c r="D315" t="s">
        <v>12</v>
      </c>
      <c r="E315" t="s">
        <v>13</v>
      </c>
      <c r="F315" t="s">
        <v>27</v>
      </c>
      <c r="G315" t="s">
        <v>15</v>
      </c>
      <c r="H315" t="s">
        <v>16</v>
      </c>
      <c r="I315" s="9">
        <v>107990</v>
      </c>
      <c r="J315">
        <f t="shared" si="4"/>
        <v>20</v>
      </c>
    </row>
    <row r="316" spans="1:10" x14ac:dyDescent="0.3">
      <c r="A316" t="s">
        <v>9</v>
      </c>
      <c r="B316" t="s">
        <v>244</v>
      </c>
      <c r="C316" t="s">
        <v>11</v>
      </c>
      <c r="D316" t="s">
        <v>12</v>
      </c>
      <c r="E316" t="s">
        <v>13</v>
      </c>
      <c r="F316" t="s">
        <v>14</v>
      </c>
      <c r="G316" t="s">
        <v>15</v>
      </c>
      <c r="H316" t="s">
        <v>16</v>
      </c>
      <c r="I316" s="9">
        <v>47119</v>
      </c>
      <c r="J316">
        <f t="shared" si="4"/>
        <v>10</v>
      </c>
    </row>
    <row r="317" spans="1:10" x14ac:dyDescent="0.3">
      <c r="A317" t="s">
        <v>91</v>
      </c>
      <c r="B317" t="s">
        <v>245</v>
      </c>
      <c r="C317" t="s">
        <v>30</v>
      </c>
      <c r="D317" t="s">
        <v>12</v>
      </c>
      <c r="E317" t="s">
        <v>39</v>
      </c>
      <c r="F317" t="s">
        <v>27</v>
      </c>
      <c r="G317" t="s">
        <v>40</v>
      </c>
      <c r="H317" t="s">
        <v>16</v>
      </c>
      <c r="I317" s="9">
        <v>32990</v>
      </c>
      <c r="J317">
        <f t="shared" si="4"/>
        <v>7</v>
      </c>
    </row>
    <row r="318" spans="1:10" x14ac:dyDescent="0.3">
      <c r="A318" t="s">
        <v>91</v>
      </c>
      <c r="B318" t="s">
        <v>245</v>
      </c>
      <c r="C318" t="s">
        <v>11</v>
      </c>
      <c r="D318" t="s">
        <v>12</v>
      </c>
      <c r="E318" t="s">
        <v>13</v>
      </c>
      <c r="F318" t="s">
        <v>14</v>
      </c>
      <c r="G318" t="s">
        <v>40</v>
      </c>
      <c r="H318" t="s">
        <v>16</v>
      </c>
      <c r="I318" s="9">
        <v>24990</v>
      </c>
      <c r="J318">
        <f t="shared" si="4"/>
        <v>5</v>
      </c>
    </row>
    <row r="319" spans="1:10" x14ac:dyDescent="0.3">
      <c r="A319" t="s">
        <v>28</v>
      </c>
      <c r="B319" t="s">
        <v>246</v>
      </c>
      <c r="C319" t="s">
        <v>30</v>
      </c>
      <c r="D319" t="s">
        <v>12</v>
      </c>
      <c r="E319" t="s">
        <v>44</v>
      </c>
      <c r="F319" t="s">
        <v>27</v>
      </c>
      <c r="G319" t="s">
        <v>15</v>
      </c>
      <c r="H319" t="s">
        <v>16</v>
      </c>
      <c r="I319" s="9">
        <v>85990</v>
      </c>
      <c r="J319">
        <f t="shared" si="4"/>
        <v>18</v>
      </c>
    </row>
    <row r="320" spans="1:10" x14ac:dyDescent="0.3">
      <c r="A320" t="s">
        <v>41</v>
      </c>
      <c r="B320" t="s">
        <v>247</v>
      </c>
      <c r="C320" t="s">
        <v>80</v>
      </c>
      <c r="D320" t="s">
        <v>177</v>
      </c>
      <c r="E320" t="s">
        <v>39</v>
      </c>
      <c r="F320" t="s">
        <v>14</v>
      </c>
      <c r="G320" t="s">
        <v>37</v>
      </c>
      <c r="H320" t="s">
        <v>16</v>
      </c>
      <c r="I320" s="9">
        <v>35855</v>
      </c>
      <c r="J320">
        <f t="shared" si="4"/>
        <v>7</v>
      </c>
    </row>
    <row r="321" spans="1:10" x14ac:dyDescent="0.3">
      <c r="A321" t="s">
        <v>28</v>
      </c>
      <c r="B321" t="s">
        <v>248</v>
      </c>
      <c r="C321" t="s">
        <v>30</v>
      </c>
      <c r="D321" t="s">
        <v>12</v>
      </c>
      <c r="E321" t="s">
        <v>13</v>
      </c>
      <c r="F321" t="s">
        <v>27</v>
      </c>
      <c r="G321" t="s">
        <v>99</v>
      </c>
      <c r="H321" t="s">
        <v>16</v>
      </c>
      <c r="I321" s="9">
        <v>69990</v>
      </c>
      <c r="J321">
        <f t="shared" si="4"/>
        <v>14</v>
      </c>
    </row>
    <row r="322" spans="1:10" x14ac:dyDescent="0.3">
      <c r="A322" t="s">
        <v>9</v>
      </c>
      <c r="B322" t="s">
        <v>249</v>
      </c>
      <c r="C322" t="s">
        <v>11</v>
      </c>
      <c r="D322" t="s">
        <v>12</v>
      </c>
      <c r="E322" t="s">
        <v>13</v>
      </c>
      <c r="F322" t="s">
        <v>14</v>
      </c>
      <c r="G322" t="s">
        <v>15</v>
      </c>
      <c r="H322" t="s">
        <v>16</v>
      </c>
      <c r="I322" s="9">
        <v>52250</v>
      </c>
      <c r="J322">
        <f t="shared" si="4"/>
        <v>12</v>
      </c>
    </row>
    <row r="323" spans="1:10" x14ac:dyDescent="0.3">
      <c r="A323" t="s">
        <v>91</v>
      </c>
      <c r="B323" t="s">
        <v>153</v>
      </c>
      <c r="C323" t="s">
        <v>11</v>
      </c>
      <c r="D323" t="s">
        <v>12</v>
      </c>
      <c r="E323" t="s">
        <v>13</v>
      </c>
      <c r="F323" t="s">
        <v>154</v>
      </c>
      <c r="G323" t="s">
        <v>155</v>
      </c>
      <c r="H323" t="s">
        <v>82</v>
      </c>
      <c r="I323" s="9">
        <v>33990</v>
      </c>
      <c r="J323">
        <f t="shared" ref="J323:J386" si="5">_xlfn.XLOOKUP(I323,$O$22:$O$29,$P$22:$P$29," Brand not available",-1)</f>
        <v>7</v>
      </c>
    </row>
    <row r="324" spans="1:10" x14ac:dyDescent="0.3">
      <c r="A324" t="s">
        <v>9</v>
      </c>
      <c r="B324" t="s">
        <v>10</v>
      </c>
      <c r="C324" t="s">
        <v>11</v>
      </c>
      <c r="D324" t="s">
        <v>12</v>
      </c>
      <c r="E324" t="s">
        <v>13</v>
      </c>
      <c r="F324" t="s">
        <v>14</v>
      </c>
      <c r="G324" t="s">
        <v>15</v>
      </c>
      <c r="H324" t="s">
        <v>16</v>
      </c>
      <c r="I324" s="9">
        <v>38990</v>
      </c>
      <c r="J324">
        <f t="shared" si="5"/>
        <v>7</v>
      </c>
    </row>
    <row r="325" spans="1:10" x14ac:dyDescent="0.3">
      <c r="A325" t="s">
        <v>67</v>
      </c>
      <c r="B325" t="s">
        <v>250</v>
      </c>
      <c r="C325" t="s">
        <v>26</v>
      </c>
      <c r="D325" t="s">
        <v>12</v>
      </c>
      <c r="E325" t="s">
        <v>44</v>
      </c>
      <c r="F325" t="s">
        <v>27</v>
      </c>
      <c r="G325" t="s">
        <v>15</v>
      </c>
      <c r="H325" t="s">
        <v>16</v>
      </c>
      <c r="I325" s="9">
        <v>90990</v>
      </c>
      <c r="J325">
        <f t="shared" si="5"/>
        <v>18</v>
      </c>
    </row>
    <row r="326" spans="1:10" x14ac:dyDescent="0.3">
      <c r="A326" t="s">
        <v>28</v>
      </c>
      <c r="B326" t="s">
        <v>251</v>
      </c>
      <c r="C326" t="s">
        <v>11</v>
      </c>
      <c r="D326" t="s">
        <v>12</v>
      </c>
      <c r="E326" t="s">
        <v>13</v>
      </c>
      <c r="F326" t="s">
        <v>14</v>
      </c>
      <c r="G326" t="s">
        <v>37</v>
      </c>
      <c r="H326" t="s">
        <v>16</v>
      </c>
      <c r="I326" s="9">
        <v>33990</v>
      </c>
      <c r="J326">
        <f t="shared" si="5"/>
        <v>7</v>
      </c>
    </row>
    <row r="327" spans="1:10" x14ac:dyDescent="0.3">
      <c r="A327" t="s">
        <v>9</v>
      </c>
      <c r="B327" t="s">
        <v>17</v>
      </c>
      <c r="C327" t="s">
        <v>11</v>
      </c>
      <c r="D327" t="s">
        <v>12</v>
      </c>
      <c r="E327" t="s">
        <v>13</v>
      </c>
      <c r="F327" t="s">
        <v>14</v>
      </c>
      <c r="G327" t="s">
        <v>15</v>
      </c>
      <c r="H327" t="s">
        <v>16</v>
      </c>
      <c r="I327" s="9">
        <v>37990</v>
      </c>
      <c r="J327">
        <f t="shared" si="5"/>
        <v>7</v>
      </c>
    </row>
    <row r="328" spans="1:10" x14ac:dyDescent="0.3">
      <c r="A328" t="s">
        <v>9</v>
      </c>
      <c r="B328" t="s">
        <v>32</v>
      </c>
      <c r="C328" t="s">
        <v>30</v>
      </c>
      <c r="D328" t="s">
        <v>12</v>
      </c>
      <c r="E328" t="s">
        <v>13</v>
      </c>
      <c r="F328" t="s">
        <v>14</v>
      </c>
      <c r="G328" t="s">
        <v>15</v>
      </c>
      <c r="H328" t="s">
        <v>16</v>
      </c>
      <c r="I328" s="9">
        <v>46990</v>
      </c>
      <c r="J328">
        <f t="shared" si="5"/>
        <v>10</v>
      </c>
    </row>
    <row r="329" spans="1:10" x14ac:dyDescent="0.3">
      <c r="A329" t="s">
        <v>28</v>
      </c>
      <c r="B329" t="s">
        <v>252</v>
      </c>
      <c r="C329" t="s">
        <v>30</v>
      </c>
      <c r="D329" t="s">
        <v>12</v>
      </c>
      <c r="E329" t="s">
        <v>13</v>
      </c>
      <c r="F329" t="s">
        <v>14</v>
      </c>
      <c r="G329" t="s">
        <v>37</v>
      </c>
      <c r="H329" t="s">
        <v>82</v>
      </c>
      <c r="I329" s="9">
        <v>47990</v>
      </c>
      <c r="J329">
        <f t="shared" si="5"/>
        <v>10</v>
      </c>
    </row>
    <row r="330" spans="1:10" x14ac:dyDescent="0.3">
      <c r="A330" t="s">
        <v>9</v>
      </c>
      <c r="B330" t="s">
        <v>235</v>
      </c>
      <c r="C330" t="s">
        <v>11</v>
      </c>
      <c r="D330" t="s">
        <v>12</v>
      </c>
      <c r="E330" t="s">
        <v>13</v>
      </c>
      <c r="F330" t="s">
        <v>14</v>
      </c>
      <c r="G330" t="s">
        <v>37</v>
      </c>
      <c r="H330" t="s">
        <v>82</v>
      </c>
      <c r="I330" s="9">
        <v>38500</v>
      </c>
      <c r="J330">
        <f t="shared" si="5"/>
        <v>7</v>
      </c>
    </row>
    <row r="331" spans="1:10" x14ac:dyDescent="0.3">
      <c r="A331" t="s">
        <v>75</v>
      </c>
      <c r="B331" t="s">
        <v>253</v>
      </c>
      <c r="C331" t="s">
        <v>30</v>
      </c>
      <c r="D331" t="s">
        <v>12</v>
      </c>
      <c r="E331" t="s">
        <v>13</v>
      </c>
      <c r="F331" t="s">
        <v>27</v>
      </c>
      <c r="G331" t="s">
        <v>40</v>
      </c>
      <c r="H331" t="s">
        <v>16</v>
      </c>
      <c r="I331" s="9">
        <v>34990</v>
      </c>
      <c r="J331">
        <f t="shared" si="5"/>
        <v>7</v>
      </c>
    </row>
    <row r="332" spans="1:10" x14ac:dyDescent="0.3">
      <c r="A332" t="s">
        <v>41</v>
      </c>
      <c r="B332" t="s">
        <v>57</v>
      </c>
      <c r="C332" t="s">
        <v>11</v>
      </c>
      <c r="D332" t="s">
        <v>12</v>
      </c>
      <c r="E332" t="s">
        <v>13</v>
      </c>
      <c r="F332" t="s">
        <v>14</v>
      </c>
      <c r="G332" t="s">
        <v>15</v>
      </c>
      <c r="H332" t="s">
        <v>16</v>
      </c>
      <c r="I332" s="9">
        <v>42000</v>
      </c>
      <c r="J332">
        <f t="shared" si="5"/>
        <v>10</v>
      </c>
    </row>
    <row r="333" spans="1:10" x14ac:dyDescent="0.3">
      <c r="A333" t="s">
        <v>9</v>
      </c>
      <c r="B333" t="s">
        <v>36</v>
      </c>
      <c r="C333" t="s">
        <v>30</v>
      </c>
      <c r="D333" t="s">
        <v>12</v>
      </c>
      <c r="E333" t="s">
        <v>13</v>
      </c>
      <c r="F333" t="s">
        <v>27</v>
      </c>
      <c r="G333" t="s">
        <v>37</v>
      </c>
      <c r="H333" t="s">
        <v>16</v>
      </c>
      <c r="I333" s="9">
        <v>53990</v>
      </c>
      <c r="J333">
        <f t="shared" si="5"/>
        <v>12</v>
      </c>
    </row>
    <row r="334" spans="1:10" x14ac:dyDescent="0.3">
      <c r="A334" t="s">
        <v>9</v>
      </c>
      <c r="B334" t="s">
        <v>48</v>
      </c>
      <c r="C334" t="s">
        <v>30</v>
      </c>
      <c r="D334" t="s">
        <v>12</v>
      </c>
      <c r="E334" t="s">
        <v>13</v>
      </c>
      <c r="F334" t="s">
        <v>14</v>
      </c>
      <c r="G334" t="s">
        <v>15</v>
      </c>
      <c r="H334" t="s">
        <v>16</v>
      </c>
      <c r="I334" s="9">
        <v>49990</v>
      </c>
      <c r="J334">
        <f t="shared" si="5"/>
        <v>10</v>
      </c>
    </row>
    <row r="335" spans="1:10" x14ac:dyDescent="0.3">
      <c r="A335" t="s">
        <v>9</v>
      </c>
      <c r="B335" t="s">
        <v>254</v>
      </c>
      <c r="C335" t="s">
        <v>50</v>
      </c>
      <c r="D335" t="s">
        <v>12</v>
      </c>
      <c r="E335" t="s">
        <v>39</v>
      </c>
      <c r="F335" t="s">
        <v>27</v>
      </c>
      <c r="G335" t="s">
        <v>66</v>
      </c>
      <c r="H335" t="s">
        <v>16</v>
      </c>
      <c r="I335" s="9">
        <v>110990</v>
      </c>
      <c r="J335">
        <f t="shared" si="5"/>
        <v>20</v>
      </c>
    </row>
    <row r="336" spans="1:10" x14ac:dyDescent="0.3">
      <c r="A336" t="s">
        <v>9</v>
      </c>
      <c r="B336" t="s">
        <v>255</v>
      </c>
      <c r="C336" t="s">
        <v>30</v>
      </c>
      <c r="D336" t="s">
        <v>12</v>
      </c>
      <c r="E336" t="s">
        <v>13</v>
      </c>
      <c r="F336" t="s">
        <v>27</v>
      </c>
      <c r="G336" t="s">
        <v>66</v>
      </c>
      <c r="H336" t="s">
        <v>16</v>
      </c>
      <c r="I336" s="9">
        <v>94990</v>
      </c>
      <c r="J336">
        <f t="shared" si="5"/>
        <v>18</v>
      </c>
    </row>
    <row r="337" spans="1:10" x14ac:dyDescent="0.3">
      <c r="A337" t="s">
        <v>9</v>
      </c>
      <c r="B337" t="s">
        <v>38</v>
      </c>
      <c r="C337" t="s">
        <v>30</v>
      </c>
      <c r="D337" t="s">
        <v>12</v>
      </c>
      <c r="E337" t="s">
        <v>39</v>
      </c>
      <c r="F337" t="s">
        <v>27</v>
      </c>
      <c r="G337" t="s">
        <v>40</v>
      </c>
      <c r="H337" t="s">
        <v>16</v>
      </c>
      <c r="I337" s="9">
        <v>66999</v>
      </c>
      <c r="J337">
        <f t="shared" si="5"/>
        <v>14</v>
      </c>
    </row>
    <row r="338" spans="1:10" x14ac:dyDescent="0.3">
      <c r="A338" t="s">
        <v>9</v>
      </c>
      <c r="B338" t="s">
        <v>55</v>
      </c>
      <c r="C338" t="s">
        <v>35</v>
      </c>
      <c r="D338" t="s">
        <v>12</v>
      </c>
      <c r="E338" t="s">
        <v>13</v>
      </c>
      <c r="F338" t="s">
        <v>27</v>
      </c>
      <c r="G338" t="s">
        <v>40</v>
      </c>
      <c r="H338" t="s">
        <v>16</v>
      </c>
      <c r="I338" s="9">
        <v>54990</v>
      </c>
      <c r="J338">
        <f t="shared" si="5"/>
        <v>12</v>
      </c>
    </row>
    <row r="339" spans="1:10" x14ac:dyDescent="0.3">
      <c r="A339" t="s">
        <v>75</v>
      </c>
      <c r="B339" t="s">
        <v>213</v>
      </c>
      <c r="C339" t="s">
        <v>11</v>
      </c>
      <c r="D339" t="s">
        <v>12</v>
      </c>
      <c r="E339" t="s">
        <v>22</v>
      </c>
      <c r="F339" t="s">
        <v>14</v>
      </c>
      <c r="G339" t="s">
        <v>15</v>
      </c>
      <c r="H339" t="s">
        <v>16</v>
      </c>
      <c r="I339" s="9">
        <v>29990</v>
      </c>
      <c r="J339">
        <f t="shared" si="5"/>
        <v>5</v>
      </c>
    </row>
    <row r="340" spans="1:10" x14ac:dyDescent="0.3">
      <c r="A340" t="s">
        <v>28</v>
      </c>
      <c r="B340" t="s">
        <v>256</v>
      </c>
      <c r="C340" t="s">
        <v>257</v>
      </c>
      <c r="D340" t="s">
        <v>128</v>
      </c>
      <c r="E340" t="s">
        <v>85</v>
      </c>
      <c r="F340" t="s">
        <v>47</v>
      </c>
      <c r="G340" t="s">
        <v>258</v>
      </c>
      <c r="H340" t="s">
        <v>82</v>
      </c>
      <c r="I340" s="9">
        <v>22990</v>
      </c>
      <c r="J340">
        <f t="shared" si="5"/>
        <v>5</v>
      </c>
    </row>
    <row r="341" spans="1:10" x14ac:dyDescent="0.3">
      <c r="A341" t="s">
        <v>67</v>
      </c>
      <c r="B341" t="s">
        <v>259</v>
      </c>
      <c r="C341" t="s">
        <v>260</v>
      </c>
      <c r="D341" t="s">
        <v>12</v>
      </c>
      <c r="E341" t="s">
        <v>261</v>
      </c>
      <c r="F341" t="s">
        <v>147</v>
      </c>
      <c r="G341" t="s">
        <v>216</v>
      </c>
      <c r="H341" t="s">
        <v>16</v>
      </c>
      <c r="I341" s="9">
        <v>489990</v>
      </c>
      <c r="J341">
        <f t="shared" si="5"/>
        <v>20</v>
      </c>
    </row>
    <row r="342" spans="1:10" x14ac:dyDescent="0.3">
      <c r="A342" t="s">
        <v>28</v>
      </c>
      <c r="B342" t="s">
        <v>262</v>
      </c>
      <c r="C342" t="s">
        <v>11</v>
      </c>
      <c r="D342" t="s">
        <v>12</v>
      </c>
      <c r="E342" t="s">
        <v>13</v>
      </c>
      <c r="F342" t="s">
        <v>14</v>
      </c>
      <c r="G342" t="s">
        <v>37</v>
      </c>
      <c r="H342" t="s">
        <v>16</v>
      </c>
      <c r="I342" s="9">
        <v>45990</v>
      </c>
      <c r="J342">
        <f t="shared" si="5"/>
        <v>10</v>
      </c>
    </row>
    <row r="343" spans="1:10" x14ac:dyDescent="0.3">
      <c r="A343" t="s">
        <v>9</v>
      </c>
      <c r="B343" t="s">
        <v>17</v>
      </c>
      <c r="C343" t="s">
        <v>11</v>
      </c>
      <c r="D343" t="s">
        <v>12</v>
      </c>
      <c r="E343" t="s">
        <v>13</v>
      </c>
      <c r="F343" t="s">
        <v>14</v>
      </c>
      <c r="G343" t="s">
        <v>15</v>
      </c>
      <c r="H343" t="s">
        <v>16</v>
      </c>
      <c r="I343" s="9">
        <v>37990</v>
      </c>
      <c r="J343">
        <f t="shared" si="5"/>
        <v>7</v>
      </c>
    </row>
    <row r="344" spans="1:10" x14ac:dyDescent="0.3">
      <c r="A344" t="s">
        <v>9</v>
      </c>
      <c r="B344" t="s">
        <v>32</v>
      </c>
      <c r="C344" t="s">
        <v>30</v>
      </c>
      <c r="D344" t="s">
        <v>12</v>
      </c>
      <c r="E344" t="s">
        <v>13</v>
      </c>
      <c r="F344" t="s">
        <v>14</v>
      </c>
      <c r="G344" t="s">
        <v>15</v>
      </c>
      <c r="H344" t="s">
        <v>16</v>
      </c>
      <c r="I344" s="9">
        <v>46990</v>
      </c>
      <c r="J344">
        <f t="shared" si="5"/>
        <v>10</v>
      </c>
    </row>
    <row r="345" spans="1:10" x14ac:dyDescent="0.3">
      <c r="A345" t="s">
        <v>28</v>
      </c>
      <c r="B345" t="s">
        <v>263</v>
      </c>
      <c r="C345" t="s">
        <v>11</v>
      </c>
      <c r="D345" t="s">
        <v>12</v>
      </c>
      <c r="E345" t="s">
        <v>13</v>
      </c>
      <c r="F345" t="s">
        <v>14</v>
      </c>
      <c r="G345" t="s">
        <v>37</v>
      </c>
      <c r="H345" t="s">
        <v>16</v>
      </c>
      <c r="I345" s="9">
        <v>45500</v>
      </c>
      <c r="J345">
        <f t="shared" si="5"/>
        <v>10</v>
      </c>
    </row>
    <row r="346" spans="1:10" x14ac:dyDescent="0.3">
      <c r="A346" t="s">
        <v>28</v>
      </c>
      <c r="B346" t="s">
        <v>29</v>
      </c>
      <c r="C346" t="s">
        <v>30</v>
      </c>
      <c r="D346" t="s">
        <v>12</v>
      </c>
      <c r="E346" t="s">
        <v>13</v>
      </c>
      <c r="F346" t="s">
        <v>14</v>
      </c>
      <c r="G346" t="s">
        <v>15</v>
      </c>
      <c r="H346" t="s">
        <v>16</v>
      </c>
      <c r="I346" s="9">
        <v>45116</v>
      </c>
      <c r="J346">
        <f t="shared" si="5"/>
        <v>10</v>
      </c>
    </row>
    <row r="347" spans="1:10" x14ac:dyDescent="0.3">
      <c r="A347" t="s">
        <v>9</v>
      </c>
      <c r="B347" t="s">
        <v>10</v>
      </c>
      <c r="C347" t="s">
        <v>11</v>
      </c>
      <c r="D347" t="s">
        <v>12</v>
      </c>
      <c r="E347" t="s">
        <v>13</v>
      </c>
      <c r="F347" t="s">
        <v>14</v>
      </c>
      <c r="G347" t="s">
        <v>15</v>
      </c>
      <c r="H347" t="s">
        <v>16</v>
      </c>
      <c r="I347" s="9">
        <v>38990</v>
      </c>
      <c r="J347">
        <f t="shared" si="5"/>
        <v>7</v>
      </c>
    </row>
    <row r="348" spans="1:10" x14ac:dyDescent="0.3">
      <c r="A348" t="s">
        <v>9</v>
      </c>
      <c r="B348" t="s">
        <v>36</v>
      </c>
      <c r="C348" t="s">
        <v>30</v>
      </c>
      <c r="D348" t="s">
        <v>12</v>
      </c>
      <c r="E348" t="s">
        <v>13</v>
      </c>
      <c r="F348" t="s">
        <v>27</v>
      </c>
      <c r="G348" t="s">
        <v>37</v>
      </c>
      <c r="H348" t="s">
        <v>16</v>
      </c>
      <c r="I348" s="9">
        <v>53990</v>
      </c>
      <c r="J348">
        <f t="shared" si="5"/>
        <v>12</v>
      </c>
    </row>
    <row r="349" spans="1:10" x14ac:dyDescent="0.3">
      <c r="A349" t="s">
        <v>24</v>
      </c>
      <c r="B349" t="s">
        <v>62</v>
      </c>
      <c r="C349" t="s">
        <v>11</v>
      </c>
      <c r="D349" t="s">
        <v>12</v>
      </c>
      <c r="E349" t="s">
        <v>22</v>
      </c>
      <c r="F349" t="s">
        <v>14</v>
      </c>
      <c r="G349" t="s">
        <v>15</v>
      </c>
      <c r="H349" t="s">
        <v>16</v>
      </c>
      <c r="I349" s="9">
        <v>32490</v>
      </c>
      <c r="J349">
        <f t="shared" si="5"/>
        <v>7</v>
      </c>
    </row>
    <row r="350" spans="1:10" x14ac:dyDescent="0.3">
      <c r="A350" t="s">
        <v>24</v>
      </c>
      <c r="B350" t="s">
        <v>187</v>
      </c>
      <c r="C350" t="s">
        <v>96</v>
      </c>
      <c r="D350" t="s">
        <v>81</v>
      </c>
      <c r="E350" t="s">
        <v>13</v>
      </c>
      <c r="F350" t="s">
        <v>14</v>
      </c>
      <c r="G350" t="s">
        <v>15</v>
      </c>
      <c r="H350" t="s">
        <v>16</v>
      </c>
      <c r="I350" s="9">
        <v>27990</v>
      </c>
      <c r="J350">
        <f t="shared" si="5"/>
        <v>5</v>
      </c>
    </row>
    <row r="351" spans="1:10" x14ac:dyDescent="0.3">
      <c r="A351" t="s">
        <v>58</v>
      </c>
      <c r="B351" t="s">
        <v>264</v>
      </c>
      <c r="C351" t="s">
        <v>26</v>
      </c>
      <c r="D351" t="s">
        <v>12</v>
      </c>
      <c r="E351" t="s">
        <v>13</v>
      </c>
      <c r="F351" t="s">
        <v>27</v>
      </c>
      <c r="G351" t="s">
        <v>99</v>
      </c>
      <c r="H351" t="s">
        <v>82</v>
      </c>
      <c r="I351" s="9">
        <v>153990</v>
      </c>
      <c r="J351">
        <f t="shared" si="5"/>
        <v>20</v>
      </c>
    </row>
    <row r="352" spans="1:10" x14ac:dyDescent="0.3">
      <c r="A352" t="s">
        <v>41</v>
      </c>
      <c r="B352" t="s">
        <v>265</v>
      </c>
      <c r="C352" t="s">
        <v>35</v>
      </c>
      <c r="D352" t="s">
        <v>12</v>
      </c>
      <c r="E352" t="s">
        <v>13</v>
      </c>
      <c r="F352" t="s">
        <v>14</v>
      </c>
      <c r="G352" t="s">
        <v>69</v>
      </c>
      <c r="H352" t="s">
        <v>16</v>
      </c>
      <c r="I352" s="9">
        <v>38990</v>
      </c>
      <c r="J352">
        <f t="shared" si="5"/>
        <v>7</v>
      </c>
    </row>
    <row r="353" spans="1:10" x14ac:dyDescent="0.3">
      <c r="A353" t="s">
        <v>9</v>
      </c>
      <c r="B353" t="s">
        <v>38</v>
      </c>
      <c r="C353" t="s">
        <v>30</v>
      </c>
      <c r="D353" t="s">
        <v>12</v>
      </c>
      <c r="E353" t="s">
        <v>39</v>
      </c>
      <c r="F353" t="s">
        <v>27</v>
      </c>
      <c r="G353" t="s">
        <v>40</v>
      </c>
      <c r="H353" t="s">
        <v>16</v>
      </c>
      <c r="I353" s="9">
        <v>66999</v>
      </c>
      <c r="J353">
        <f t="shared" si="5"/>
        <v>14</v>
      </c>
    </row>
    <row r="354" spans="1:10" x14ac:dyDescent="0.3">
      <c r="A354" t="s">
        <v>9</v>
      </c>
      <c r="B354" t="s">
        <v>48</v>
      </c>
      <c r="C354" t="s">
        <v>30</v>
      </c>
      <c r="D354" t="s">
        <v>12</v>
      </c>
      <c r="E354" t="s">
        <v>13</v>
      </c>
      <c r="F354" t="s">
        <v>14</v>
      </c>
      <c r="G354" t="s">
        <v>15</v>
      </c>
      <c r="H354" t="s">
        <v>16</v>
      </c>
      <c r="I354" s="9">
        <v>49990</v>
      </c>
      <c r="J354">
        <f t="shared" si="5"/>
        <v>10</v>
      </c>
    </row>
    <row r="355" spans="1:10" x14ac:dyDescent="0.3">
      <c r="A355" t="s">
        <v>52</v>
      </c>
      <c r="B355" t="s">
        <v>266</v>
      </c>
      <c r="C355" t="s">
        <v>30</v>
      </c>
      <c r="D355" t="s">
        <v>12</v>
      </c>
      <c r="E355" t="s">
        <v>13</v>
      </c>
      <c r="F355" t="s">
        <v>14</v>
      </c>
      <c r="G355" t="s">
        <v>37</v>
      </c>
      <c r="H355" t="s">
        <v>16</v>
      </c>
      <c r="I355" s="9">
        <v>48990</v>
      </c>
      <c r="J355">
        <f t="shared" si="5"/>
        <v>10</v>
      </c>
    </row>
    <row r="356" spans="1:10" x14ac:dyDescent="0.3">
      <c r="A356" t="s">
        <v>52</v>
      </c>
      <c r="B356" t="s">
        <v>267</v>
      </c>
      <c r="C356" t="s">
        <v>30</v>
      </c>
      <c r="D356" t="s">
        <v>12</v>
      </c>
      <c r="E356" t="s">
        <v>13</v>
      </c>
      <c r="F356" t="s">
        <v>14</v>
      </c>
      <c r="G356" t="s">
        <v>37</v>
      </c>
      <c r="H356" t="s">
        <v>82</v>
      </c>
      <c r="I356" s="9">
        <v>39349</v>
      </c>
      <c r="J356">
        <f t="shared" si="5"/>
        <v>7</v>
      </c>
    </row>
    <row r="357" spans="1:10" x14ac:dyDescent="0.3">
      <c r="A357" t="s">
        <v>28</v>
      </c>
      <c r="B357" t="s">
        <v>49</v>
      </c>
      <c r="C357" t="s">
        <v>50</v>
      </c>
      <c r="D357" t="s">
        <v>12</v>
      </c>
      <c r="E357" t="s">
        <v>13</v>
      </c>
      <c r="F357" t="s">
        <v>27</v>
      </c>
      <c r="G357" t="s">
        <v>15</v>
      </c>
      <c r="H357" t="s">
        <v>16</v>
      </c>
      <c r="I357" s="9">
        <v>77990</v>
      </c>
      <c r="J357">
        <f t="shared" si="5"/>
        <v>16</v>
      </c>
    </row>
    <row r="358" spans="1:10" x14ac:dyDescent="0.3">
      <c r="A358" t="s">
        <v>9</v>
      </c>
      <c r="B358" t="s">
        <v>55</v>
      </c>
      <c r="C358" t="s">
        <v>35</v>
      </c>
      <c r="D358" t="s">
        <v>12</v>
      </c>
      <c r="E358" t="s">
        <v>13</v>
      </c>
      <c r="F358" t="s">
        <v>27</v>
      </c>
      <c r="G358" t="s">
        <v>40</v>
      </c>
      <c r="H358" t="s">
        <v>16</v>
      </c>
      <c r="I358" s="9">
        <v>54990</v>
      </c>
      <c r="J358">
        <f t="shared" si="5"/>
        <v>12</v>
      </c>
    </row>
    <row r="359" spans="1:10" x14ac:dyDescent="0.3">
      <c r="A359" t="s">
        <v>24</v>
      </c>
      <c r="B359" t="s">
        <v>268</v>
      </c>
      <c r="C359" t="s">
        <v>269</v>
      </c>
      <c r="D359" t="s">
        <v>128</v>
      </c>
      <c r="E359" t="s">
        <v>85</v>
      </c>
      <c r="F359" t="s">
        <v>14</v>
      </c>
      <c r="G359" t="s">
        <v>40</v>
      </c>
      <c r="H359" t="s">
        <v>16</v>
      </c>
      <c r="I359" s="9">
        <v>20990</v>
      </c>
      <c r="J359">
        <f t="shared" si="5"/>
        <v>5</v>
      </c>
    </row>
    <row r="360" spans="1:10" x14ac:dyDescent="0.3">
      <c r="A360" t="s">
        <v>9</v>
      </c>
      <c r="B360" t="s">
        <v>270</v>
      </c>
      <c r="C360" t="s">
        <v>26</v>
      </c>
      <c r="D360" t="s">
        <v>12</v>
      </c>
      <c r="E360" t="s">
        <v>13</v>
      </c>
      <c r="F360" t="s">
        <v>27</v>
      </c>
      <c r="G360" t="s">
        <v>40</v>
      </c>
      <c r="H360" t="s">
        <v>82</v>
      </c>
      <c r="I360" s="9">
        <v>89990</v>
      </c>
      <c r="J360">
        <f t="shared" si="5"/>
        <v>18</v>
      </c>
    </row>
    <row r="361" spans="1:10" x14ac:dyDescent="0.3">
      <c r="A361" t="s">
        <v>9</v>
      </c>
      <c r="B361" t="s">
        <v>271</v>
      </c>
      <c r="C361" t="s">
        <v>30</v>
      </c>
      <c r="D361" t="s">
        <v>12</v>
      </c>
      <c r="E361" t="s">
        <v>13</v>
      </c>
      <c r="F361" t="s">
        <v>14</v>
      </c>
      <c r="G361" t="s">
        <v>69</v>
      </c>
      <c r="H361" t="s">
        <v>16</v>
      </c>
      <c r="I361" s="9">
        <v>60990</v>
      </c>
      <c r="J361">
        <f t="shared" si="5"/>
        <v>14</v>
      </c>
    </row>
    <row r="362" spans="1:10" x14ac:dyDescent="0.3">
      <c r="A362" t="s">
        <v>24</v>
      </c>
      <c r="B362" t="s">
        <v>137</v>
      </c>
      <c r="C362" t="s">
        <v>96</v>
      </c>
      <c r="D362" t="s">
        <v>12</v>
      </c>
      <c r="E362" t="s">
        <v>13</v>
      </c>
      <c r="F362" t="s">
        <v>14</v>
      </c>
      <c r="G362" t="s">
        <v>37</v>
      </c>
      <c r="H362" t="s">
        <v>16</v>
      </c>
      <c r="I362" s="9">
        <v>33999</v>
      </c>
      <c r="J362">
        <f t="shared" si="5"/>
        <v>7</v>
      </c>
    </row>
    <row r="363" spans="1:10" x14ac:dyDescent="0.3">
      <c r="A363" t="s">
        <v>9</v>
      </c>
      <c r="B363" t="s">
        <v>10</v>
      </c>
      <c r="C363" t="s">
        <v>11</v>
      </c>
      <c r="D363" t="s">
        <v>12</v>
      </c>
      <c r="E363" t="s">
        <v>13</v>
      </c>
      <c r="F363" t="s">
        <v>14</v>
      </c>
      <c r="G363" t="s">
        <v>15</v>
      </c>
      <c r="H363" t="s">
        <v>16</v>
      </c>
      <c r="I363" s="9">
        <v>38990</v>
      </c>
      <c r="J363">
        <f t="shared" si="5"/>
        <v>7</v>
      </c>
    </row>
    <row r="364" spans="1:10" x14ac:dyDescent="0.3">
      <c r="A364" t="s">
        <v>9</v>
      </c>
      <c r="B364" t="s">
        <v>17</v>
      </c>
      <c r="C364" t="s">
        <v>11</v>
      </c>
      <c r="D364" t="s">
        <v>12</v>
      </c>
      <c r="E364" t="s">
        <v>13</v>
      </c>
      <c r="F364" t="s">
        <v>14</v>
      </c>
      <c r="G364" t="s">
        <v>15</v>
      </c>
      <c r="H364" t="s">
        <v>16</v>
      </c>
      <c r="I364" s="9">
        <v>37990</v>
      </c>
      <c r="J364">
        <f t="shared" si="5"/>
        <v>7</v>
      </c>
    </row>
    <row r="365" spans="1:10" x14ac:dyDescent="0.3">
      <c r="A365" t="s">
        <v>28</v>
      </c>
      <c r="B365" t="s">
        <v>272</v>
      </c>
      <c r="C365" t="s">
        <v>96</v>
      </c>
      <c r="D365" t="s">
        <v>12</v>
      </c>
      <c r="E365" t="s">
        <v>13</v>
      </c>
      <c r="F365" t="s">
        <v>14</v>
      </c>
      <c r="G365" t="s">
        <v>69</v>
      </c>
      <c r="H365" t="s">
        <v>16</v>
      </c>
      <c r="I365" s="9">
        <v>34490</v>
      </c>
      <c r="J365">
        <f t="shared" si="5"/>
        <v>7</v>
      </c>
    </row>
    <row r="366" spans="1:10" x14ac:dyDescent="0.3">
      <c r="A366" t="s">
        <v>75</v>
      </c>
      <c r="B366" t="s">
        <v>253</v>
      </c>
      <c r="C366" t="s">
        <v>26</v>
      </c>
      <c r="D366" t="s">
        <v>12</v>
      </c>
      <c r="E366" t="s">
        <v>13</v>
      </c>
      <c r="F366" t="s">
        <v>27</v>
      </c>
      <c r="G366" t="s">
        <v>40</v>
      </c>
      <c r="H366" t="s">
        <v>16</v>
      </c>
      <c r="I366" s="9">
        <v>48990</v>
      </c>
      <c r="J366">
        <f t="shared" si="5"/>
        <v>10</v>
      </c>
    </row>
    <row r="367" spans="1:10" x14ac:dyDescent="0.3">
      <c r="A367" t="s">
        <v>9</v>
      </c>
      <c r="B367" t="s">
        <v>32</v>
      </c>
      <c r="C367" t="s">
        <v>30</v>
      </c>
      <c r="D367" t="s">
        <v>12</v>
      </c>
      <c r="E367" t="s">
        <v>13</v>
      </c>
      <c r="F367" t="s">
        <v>14</v>
      </c>
      <c r="G367" t="s">
        <v>15</v>
      </c>
      <c r="H367" t="s">
        <v>16</v>
      </c>
      <c r="I367" s="9">
        <v>46990</v>
      </c>
      <c r="J367">
        <f t="shared" si="5"/>
        <v>10</v>
      </c>
    </row>
    <row r="368" spans="1:10" x14ac:dyDescent="0.3">
      <c r="A368" t="s">
        <v>9</v>
      </c>
      <c r="B368" t="s">
        <v>36</v>
      </c>
      <c r="C368" t="s">
        <v>30</v>
      </c>
      <c r="D368" t="s">
        <v>12</v>
      </c>
      <c r="E368" t="s">
        <v>13</v>
      </c>
      <c r="F368" t="s">
        <v>27</v>
      </c>
      <c r="G368" t="s">
        <v>37</v>
      </c>
      <c r="H368" t="s">
        <v>16</v>
      </c>
      <c r="I368" s="9">
        <v>53990</v>
      </c>
      <c r="J368">
        <f t="shared" si="5"/>
        <v>12</v>
      </c>
    </row>
    <row r="369" spans="1:10" x14ac:dyDescent="0.3">
      <c r="A369" t="s">
        <v>41</v>
      </c>
      <c r="B369" t="s">
        <v>247</v>
      </c>
      <c r="C369" t="s">
        <v>80</v>
      </c>
      <c r="D369" t="s">
        <v>177</v>
      </c>
      <c r="E369" t="s">
        <v>39</v>
      </c>
      <c r="F369" t="s">
        <v>14</v>
      </c>
      <c r="G369" t="s">
        <v>37</v>
      </c>
      <c r="H369" t="s">
        <v>16</v>
      </c>
      <c r="I369" s="9">
        <v>35855</v>
      </c>
      <c r="J369">
        <f t="shared" si="5"/>
        <v>7</v>
      </c>
    </row>
    <row r="370" spans="1:10" x14ac:dyDescent="0.3">
      <c r="A370" t="s">
        <v>9</v>
      </c>
      <c r="B370" t="s">
        <v>273</v>
      </c>
      <c r="C370" t="s">
        <v>35</v>
      </c>
      <c r="D370" t="s">
        <v>185</v>
      </c>
      <c r="E370" t="s">
        <v>13</v>
      </c>
      <c r="F370" t="s">
        <v>14</v>
      </c>
      <c r="G370" t="s">
        <v>69</v>
      </c>
      <c r="H370" t="s">
        <v>16</v>
      </c>
      <c r="I370" s="9">
        <v>53200</v>
      </c>
      <c r="J370">
        <f t="shared" si="5"/>
        <v>12</v>
      </c>
    </row>
    <row r="371" spans="1:10" x14ac:dyDescent="0.3">
      <c r="A371" t="s">
        <v>41</v>
      </c>
      <c r="B371" t="s">
        <v>265</v>
      </c>
      <c r="C371" t="s">
        <v>35</v>
      </c>
      <c r="D371" t="s">
        <v>12</v>
      </c>
      <c r="E371" t="s">
        <v>13</v>
      </c>
      <c r="F371" t="s">
        <v>27</v>
      </c>
      <c r="G371" t="s">
        <v>69</v>
      </c>
      <c r="H371" t="s">
        <v>16</v>
      </c>
      <c r="I371" s="9">
        <v>50990</v>
      </c>
      <c r="J371">
        <f t="shared" si="5"/>
        <v>12</v>
      </c>
    </row>
    <row r="372" spans="1:10" x14ac:dyDescent="0.3">
      <c r="A372" t="s">
        <v>9</v>
      </c>
      <c r="B372" t="s">
        <v>274</v>
      </c>
      <c r="C372" t="s">
        <v>11</v>
      </c>
      <c r="D372" t="s">
        <v>12</v>
      </c>
      <c r="E372" t="s">
        <v>44</v>
      </c>
      <c r="F372" t="s">
        <v>14</v>
      </c>
      <c r="G372" t="s">
        <v>15</v>
      </c>
      <c r="H372" t="s">
        <v>16</v>
      </c>
      <c r="I372" s="9">
        <v>37490</v>
      </c>
      <c r="J372">
        <f t="shared" si="5"/>
        <v>7</v>
      </c>
    </row>
    <row r="373" spans="1:10" x14ac:dyDescent="0.3">
      <c r="A373" t="s">
        <v>9</v>
      </c>
      <c r="B373" t="s">
        <v>38</v>
      </c>
      <c r="C373" t="s">
        <v>30</v>
      </c>
      <c r="D373" t="s">
        <v>12</v>
      </c>
      <c r="E373" t="s">
        <v>39</v>
      </c>
      <c r="F373" t="s">
        <v>27</v>
      </c>
      <c r="G373" t="s">
        <v>40</v>
      </c>
      <c r="H373" t="s">
        <v>16</v>
      </c>
      <c r="I373" s="9">
        <v>66999</v>
      </c>
      <c r="J373">
        <f t="shared" si="5"/>
        <v>14</v>
      </c>
    </row>
    <row r="374" spans="1:10" x14ac:dyDescent="0.3">
      <c r="A374" t="s">
        <v>9</v>
      </c>
      <c r="B374" t="s">
        <v>48</v>
      </c>
      <c r="C374" t="s">
        <v>30</v>
      </c>
      <c r="D374" t="s">
        <v>12</v>
      </c>
      <c r="E374" t="s">
        <v>13</v>
      </c>
      <c r="F374" t="s">
        <v>14</v>
      </c>
      <c r="G374" t="s">
        <v>15</v>
      </c>
      <c r="H374" t="s">
        <v>16</v>
      </c>
      <c r="I374" s="9">
        <v>49990</v>
      </c>
      <c r="J374">
        <f t="shared" si="5"/>
        <v>10</v>
      </c>
    </row>
    <row r="375" spans="1:10" x14ac:dyDescent="0.3">
      <c r="A375" t="s">
        <v>52</v>
      </c>
      <c r="B375" t="s">
        <v>275</v>
      </c>
      <c r="C375" t="s">
        <v>35</v>
      </c>
      <c r="D375" t="s">
        <v>12</v>
      </c>
      <c r="E375" t="s">
        <v>13</v>
      </c>
      <c r="F375" t="s">
        <v>14</v>
      </c>
      <c r="G375" t="s">
        <v>69</v>
      </c>
      <c r="H375" t="s">
        <v>16</v>
      </c>
      <c r="I375" s="9">
        <v>54990</v>
      </c>
      <c r="J375">
        <f t="shared" si="5"/>
        <v>12</v>
      </c>
    </row>
    <row r="376" spans="1:10" x14ac:dyDescent="0.3">
      <c r="A376" t="s">
        <v>9</v>
      </c>
      <c r="B376" t="s">
        <v>164</v>
      </c>
      <c r="C376" t="s">
        <v>30</v>
      </c>
      <c r="D376" t="s">
        <v>12</v>
      </c>
      <c r="E376" t="s">
        <v>13</v>
      </c>
      <c r="F376" t="s">
        <v>27</v>
      </c>
      <c r="G376" t="s">
        <v>37</v>
      </c>
      <c r="H376" t="s">
        <v>16</v>
      </c>
      <c r="I376" s="9">
        <v>57990</v>
      </c>
      <c r="J376">
        <f t="shared" si="5"/>
        <v>12</v>
      </c>
    </row>
    <row r="377" spans="1:10" x14ac:dyDescent="0.3">
      <c r="A377" t="s">
        <v>28</v>
      </c>
      <c r="B377" t="s">
        <v>49</v>
      </c>
      <c r="C377" t="s">
        <v>50</v>
      </c>
      <c r="D377" t="s">
        <v>12</v>
      </c>
      <c r="E377" t="s">
        <v>13</v>
      </c>
      <c r="F377" t="s">
        <v>27</v>
      </c>
      <c r="G377" t="s">
        <v>15</v>
      </c>
      <c r="H377" t="s">
        <v>16</v>
      </c>
      <c r="I377" s="9">
        <v>77990</v>
      </c>
      <c r="J377">
        <f t="shared" si="5"/>
        <v>16</v>
      </c>
    </row>
    <row r="378" spans="1:10" x14ac:dyDescent="0.3">
      <c r="A378" t="s">
        <v>9</v>
      </c>
      <c r="B378" t="s">
        <v>55</v>
      </c>
      <c r="C378" t="s">
        <v>35</v>
      </c>
      <c r="D378" t="s">
        <v>12</v>
      </c>
      <c r="E378" t="s">
        <v>13</v>
      </c>
      <c r="F378" t="s">
        <v>27</v>
      </c>
      <c r="G378" t="s">
        <v>40</v>
      </c>
      <c r="H378" t="s">
        <v>16</v>
      </c>
      <c r="I378" s="9">
        <v>54990</v>
      </c>
      <c r="J378">
        <f t="shared" si="5"/>
        <v>12</v>
      </c>
    </row>
    <row r="379" spans="1:10" x14ac:dyDescent="0.3">
      <c r="A379" t="s">
        <v>28</v>
      </c>
      <c r="B379" t="s">
        <v>276</v>
      </c>
      <c r="C379" t="s">
        <v>11</v>
      </c>
      <c r="D379" t="s">
        <v>12</v>
      </c>
      <c r="E379" t="s">
        <v>31</v>
      </c>
      <c r="F379" t="s">
        <v>14</v>
      </c>
      <c r="G379" t="s">
        <v>15</v>
      </c>
      <c r="H379" t="s">
        <v>82</v>
      </c>
      <c r="I379" s="9">
        <v>38990</v>
      </c>
      <c r="J379">
        <f t="shared" si="5"/>
        <v>7</v>
      </c>
    </row>
    <row r="380" spans="1:10" x14ac:dyDescent="0.3">
      <c r="A380" t="s">
        <v>67</v>
      </c>
      <c r="B380" t="s">
        <v>277</v>
      </c>
      <c r="C380" t="s">
        <v>30</v>
      </c>
      <c r="D380" t="s">
        <v>12</v>
      </c>
      <c r="E380" t="s">
        <v>78</v>
      </c>
      <c r="F380" t="s">
        <v>14</v>
      </c>
      <c r="G380" t="s">
        <v>15</v>
      </c>
      <c r="H380" t="s">
        <v>16</v>
      </c>
      <c r="I380" s="9">
        <v>72990</v>
      </c>
      <c r="J380">
        <f t="shared" si="5"/>
        <v>16</v>
      </c>
    </row>
    <row r="381" spans="1:10" x14ac:dyDescent="0.3">
      <c r="A381" t="s">
        <v>9</v>
      </c>
      <c r="B381" t="s">
        <v>254</v>
      </c>
      <c r="C381" t="s">
        <v>50</v>
      </c>
      <c r="D381" t="s">
        <v>12</v>
      </c>
      <c r="E381" t="s">
        <v>39</v>
      </c>
      <c r="F381" t="s">
        <v>27</v>
      </c>
      <c r="G381" t="s">
        <v>66</v>
      </c>
      <c r="H381" t="s">
        <v>16</v>
      </c>
      <c r="I381" s="9">
        <v>110990</v>
      </c>
      <c r="J381">
        <f t="shared" si="5"/>
        <v>20</v>
      </c>
    </row>
    <row r="382" spans="1:10" x14ac:dyDescent="0.3">
      <c r="A382" t="s">
        <v>9</v>
      </c>
      <c r="B382" t="s">
        <v>56</v>
      </c>
      <c r="C382" t="s">
        <v>30</v>
      </c>
      <c r="D382" t="s">
        <v>12</v>
      </c>
      <c r="E382" t="s">
        <v>13</v>
      </c>
      <c r="F382" t="s">
        <v>27</v>
      </c>
      <c r="G382" t="s">
        <v>15</v>
      </c>
      <c r="H382" t="s">
        <v>16</v>
      </c>
      <c r="I382" s="9">
        <v>66990</v>
      </c>
      <c r="J382">
        <f t="shared" si="5"/>
        <v>14</v>
      </c>
    </row>
    <row r="383" spans="1:10" x14ac:dyDescent="0.3">
      <c r="A383" t="s">
        <v>9</v>
      </c>
      <c r="B383" t="s">
        <v>74</v>
      </c>
      <c r="C383" t="s">
        <v>30</v>
      </c>
      <c r="D383" t="s">
        <v>12</v>
      </c>
      <c r="E383" t="s">
        <v>13</v>
      </c>
      <c r="F383" t="s">
        <v>14</v>
      </c>
      <c r="G383" t="s">
        <v>37</v>
      </c>
      <c r="H383" t="s">
        <v>16</v>
      </c>
      <c r="I383" s="9">
        <v>53990</v>
      </c>
      <c r="J383">
        <f t="shared" si="5"/>
        <v>12</v>
      </c>
    </row>
    <row r="384" spans="1:10" x14ac:dyDescent="0.3">
      <c r="A384" t="s">
        <v>24</v>
      </c>
      <c r="B384" t="s">
        <v>278</v>
      </c>
      <c r="C384" t="s">
        <v>11</v>
      </c>
      <c r="D384" t="s">
        <v>12</v>
      </c>
      <c r="E384" t="s">
        <v>13</v>
      </c>
      <c r="F384" t="s">
        <v>14</v>
      </c>
      <c r="G384" t="s">
        <v>69</v>
      </c>
      <c r="H384" t="s">
        <v>16</v>
      </c>
      <c r="I384" s="9">
        <v>34990</v>
      </c>
      <c r="J384">
        <f t="shared" si="5"/>
        <v>7</v>
      </c>
    </row>
    <row r="385" spans="1:10" x14ac:dyDescent="0.3">
      <c r="A385" t="s">
        <v>41</v>
      </c>
      <c r="B385" t="s">
        <v>230</v>
      </c>
      <c r="C385" t="s">
        <v>50</v>
      </c>
      <c r="D385" t="s">
        <v>12</v>
      </c>
      <c r="E385" t="s">
        <v>13</v>
      </c>
      <c r="F385" t="s">
        <v>27</v>
      </c>
      <c r="G385" t="s">
        <v>61</v>
      </c>
      <c r="H385" t="s">
        <v>16</v>
      </c>
      <c r="I385" s="9">
        <v>93003</v>
      </c>
      <c r="J385">
        <f t="shared" si="5"/>
        <v>18</v>
      </c>
    </row>
    <row r="386" spans="1:10" x14ac:dyDescent="0.3">
      <c r="A386" t="s">
        <v>91</v>
      </c>
      <c r="B386" t="s">
        <v>245</v>
      </c>
      <c r="C386" t="s">
        <v>30</v>
      </c>
      <c r="D386" t="s">
        <v>12</v>
      </c>
      <c r="E386" t="s">
        <v>39</v>
      </c>
      <c r="F386" t="s">
        <v>27</v>
      </c>
      <c r="G386" t="s">
        <v>40</v>
      </c>
      <c r="H386" t="s">
        <v>16</v>
      </c>
      <c r="I386" s="9">
        <v>32990</v>
      </c>
      <c r="J386">
        <f t="shared" si="5"/>
        <v>7</v>
      </c>
    </row>
    <row r="387" spans="1:10" x14ac:dyDescent="0.3">
      <c r="A387" t="s">
        <v>9</v>
      </c>
      <c r="B387" t="s">
        <v>10</v>
      </c>
      <c r="C387" t="s">
        <v>11</v>
      </c>
      <c r="D387" t="s">
        <v>12</v>
      </c>
      <c r="E387" t="s">
        <v>13</v>
      </c>
      <c r="F387" t="s">
        <v>14</v>
      </c>
      <c r="G387" t="s">
        <v>15</v>
      </c>
      <c r="H387" t="s">
        <v>16</v>
      </c>
      <c r="I387" s="9">
        <v>38990</v>
      </c>
      <c r="J387">
        <f t="shared" ref="J387:J450" si="6">_xlfn.XLOOKUP(I387,$O$22:$O$29,$P$22:$P$29," Brand not available",-1)</f>
        <v>7</v>
      </c>
    </row>
    <row r="388" spans="1:10" x14ac:dyDescent="0.3">
      <c r="A388" t="s">
        <v>9</v>
      </c>
      <c r="B388" t="s">
        <v>279</v>
      </c>
      <c r="C388" t="s">
        <v>30</v>
      </c>
      <c r="D388" t="s">
        <v>12</v>
      </c>
      <c r="E388" t="s">
        <v>13</v>
      </c>
      <c r="F388" t="s">
        <v>27</v>
      </c>
      <c r="G388" t="s">
        <v>40</v>
      </c>
      <c r="H388" t="s">
        <v>82</v>
      </c>
      <c r="I388" s="9">
        <v>65499</v>
      </c>
      <c r="J388">
        <f t="shared" si="6"/>
        <v>14</v>
      </c>
    </row>
    <row r="389" spans="1:10" x14ac:dyDescent="0.3">
      <c r="A389" t="s">
        <v>41</v>
      </c>
      <c r="B389" t="s">
        <v>280</v>
      </c>
      <c r="C389" t="s">
        <v>30</v>
      </c>
      <c r="D389" t="s">
        <v>12</v>
      </c>
      <c r="E389" t="s">
        <v>39</v>
      </c>
      <c r="F389" t="s">
        <v>14</v>
      </c>
      <c r="G389" t="s">
        <v>40</v>
      </c>
      <c r="H389" t="s">
        <v>82</v>
      </c>
      <c r="I389" s="9">
        <v>67890</v>
      </c>
      <c r="J389">
        <f t="shared" si="6"/>
        <v>14</v>
      </c>
    </row>
    <row r="390" spans="1:10" x14ac:dyDescent="0.3">
      <c r="A390" t="s">
        <v>41</v>
      </c>
      <c r="B390" t="s">
        <v>57</v>
      </c>
      <c r="C390" t="s">
        <v>11</v>
      </c>
      <c r="D390" t="s">
        <v>12</v>
      </c>
      <c r="E390" t="s">
        <v>13</v>
      </c>
      <c r="F390" t="s">
        <v>14</v>
      </c>
      <c r="G390" t="s">
        <v>15</v>
      </c>
      <c r="H390" t="s">
        <v>16</v>
      </c>
      <c r="I390" s="9">
        <v>37886</v>
      </c>
      <c r="J390">
        <f t="shared" si="6"/>
        <v>7</v>
      </c>
    </row>
    <row r="391" spans="1:10" x14ac:dyDescent="0.3">
      <c r="A391" t="s">
        <v>41</v>
      </c>
      <c r="B391" t="s">
        <v>281</v>
      </c>
      <c r="C391" t="s">
        <v>30</v>
      </c>
      <c r="D391" t="s">
        <v>12</v>
      </c>
      <c r="E391" t="s">
        <v>13</v>
      </c>
      <c r="F391" t="s">
        <v>14</v>
      </c>
      <c r="G391" t="s">
        <v>40</v>
      </c>
      <c r="H391" t="s">
        <v>82</v>
      </c>
      <c r="I391" s="9">
        <v>54490</v>
      </c>
      <c r="J391">
        <f t="shared" si="6"/>
        <v>12</v>
      </c>
    </row>
    <row r="392" spans="1:10" x14ac:dyDescent="0.3">
      <c r="A392" t="s">
        <v>9</v>
      </c>
      <c r="B392" t="s">
        <v>17</v>
      </c>
      <c r="C392" t="s">
        <v>11</v>
      </c>
      <c r="D392" t="s">
        <v>12</v>
      </c>
      <c r="E392" t="s">
        <v>13</v>
      </c>
      <c r="F392" t="s">
        <v>14</v>
      </c>
      <c r="G392" t="s">
        <v>15</v>
      </c>
      <c r="H392" t="s">
        <v>16</v>
      </c>
      <c r="I392" s="9">
        <v>37990</v>
      </c>
      <c r="J392">
        <f t="shared" si="6"/>
        <v>7</v>
      </c>
    </row>
    <row r="393" spans="1:10" x14ac:dyDescent="0.3">
      <c r="A393" t="s">
        <v>9</v>
      </c>
      <c r="B393" t="s">
        <v>32</v>
      </c>
      <c r="C393" t="s">
        <v>30</v>
      </c>
      <c r="D393" t="s">
        <v>12</v>
      </c>
      <c r="E393" t="s">
        <v>13</v>
      </c>
      <c r="F393" t="s">
        <v>14</v>
      </c>
      <c r="G393" t="s">
        <v>15</v>
      </c>
      <c r="H393" t="s">
        <v>16</v>
      </c>
      <c r="I393" s="9">
        <v>46990</v>
      </c>
      <c r="J393">
        <f t="shared" si="6"/>
        <v>10</v>
      </c>
    </row>
    <row r="394" spans="1:10" x14ac:dyDescent="0.3">
      <c r="A394" t="s">
        <v>28</v>
      </c>
      <c r="B394" t="s">
        <v>251</v>
      </c>
      <c r="C394" t="s">
        <v>11</v>
      </c>
      <c r="D394" t="s">
        <v>12</v>
      </c>
      <c r="E394" t="s">
        <v>13</v>
      </c>
      <c r="F394" t="s">
        <v>14</v>
      </c>
      <c r="G394" t="s">
        <v>37</v>
      </c>
      <c r="H394" t="s">
        <v>16</v>
      </c>
      <c r="I394" s="9">
        <v>33990</v>
      </c>
      <c r="J394">
        <f t="shared" si="6"/>
        <v>7</v>
      </c>
    </row>
    <row r="395" spans="1:10" x14ac:dyDescent="0.3">
      <c r="A395" t="s">
        <v>52</v>
      </c>
      <c r="B395" t="s">
        <v>266</v>
      </c>
      <c r="C395" t="s">
        <v>30</v>
      </c>
      <c r="D395" t="s">
        <v>12</v>
      </c>
      <c r="E395" t="s">
        <v>13</v>
      </c>
      <c r="F395" t="s">
        <v>14</v>
      </c>
      <c r="G395" t="s">
        <v>37</v>
      </c>
      <c r="H395" t="s">
        <v>16</v>
      </c>
      <c r="I395" s="9">
        <v>48990</v>
      </c>
      <c r="J395">
        <f t="shared" si="6"/>
        <v>10</v>
      </c>
    </row>
    <row r="396" spans="1:10" x14ac:dyDescent="0.3">
      <c r="A396" t="s">
        <v>9</v>
      </c>
      <c r="B396" t="s">
        <v>36</v>
      </c>
      <c r="C396" t="s">
        <v>30</v>
      </c>
      <c r="D396" t="s">
        <v>12</v>
      </c>
      <c r="E396" t="s">
        <v>13</v>
      </c>
      <c r="F396" t="s">
        <v>27</v>
      </c>
      <c r="G396" t="s">
        <v>37</v>
      </c>
      <c r="H396" t="s">
        <v>16</v>
      </c>
      <c r="I396" s="9">
        <v>53990</v>
      </c>
      <c r="J396">
        <f t="shared" si="6"/>
        <v>12</v>
      </c>
    </row>
    <row r="397" spans="1:10" x14ac:dyDescent="0.3">
      <c r="A397" t="s">
        <v>9</v>
      </c>
      <c r="B397" t="s">
        <v>48</v>
      </c>
      <c r="C397" t="s">
        <v>30</v>
      </c>
      <c r="D397" t="s">
        <v>12</v>
      </c>
      <c r="E397" t="s">
        <v>13</v>
      </c>
      <c r="F397" t="s">
        <v>14</v>
      </c>
      <c r="G397" t="s">
        <v>15</v>
      </c>
      <c r="H397" t="s">
        <v>16</v>
      </c>
      <c r="I397" s="9">
        <v>49990</v>
      </c>
      <c r="J397">
        <f t="shared" si="6"/>
        <v>10</v>
      </c>
    </row>
    <row r="398" spans="1:10" x14ac:dyDescent="0.3">
      <c r="A398" t="s">
        <v>9</v>
      </c>
      <c r="B398" t="s">
        <v>270</v>
      </c>
      <c r="C398" t="s">
        <v>26</v>
      </c>
      <c r="D398" t="s">
        <v>12</v>
      </c>
      <c r="E398" t="s">
        <v>13</v>
      </c>
      <c r="F398" t="s">
        <v>27</v>
      </c>
      <c r="G398" t="s">
        <v>40</v>
      </c>
      <c r="H398" t="s">
        <v>82</v>
      </c>
      <c r="I398" s="9">
        <v>89990</v>
      </c>
      <c r="J398">
        <f t="shared" si="6"/>
        <v>18</v>
      </c>
    </row>
    <row r="399" spans="1:10" x14ac:dyDescent="0.3">
      <c r="A399" t="s">
        <v>41</v>
      </c>
      <c r="B399" t="s">
        <v>121</v>
      </c>
      <c r="C399" t="s">
        <v>11</v>
      </c>
      <c r="D399" t="s">
        <v>12</v>
      </c>
      <c r="E399" t="s">
        <v>39</v>
      </c>
      <c r="F399" t="s">
        <v>14</v>
      </c>
      <c r="G399" t="s">
        <v>61</v>
      </c>
      <c r="H399" t="s">
        <v>16</v>
      </c>
      <c r="I399" s="9">
        <v>38499</v>
      </c>
      <c r="J399">
        <f t="shared" si="6"/>
        <v>7</v>
      </c>
    </row>
    <row r="400" spans="1:10" x14ac:dyDescent="0.3">
      <c r="A400" t="s">
        <v>28</v>
      </c>
      <c r="B400" t="s">
        <v>282</v>
      </c>
      <c r="C400" t="s">
        <v>283</v>
      </c>
      <c r="D400" t="s">
        <v>12</v>
      </c>
      <c r="E400" t="s">
        <v>13</v>
      </c>
      <c r="F400" t="s">
        <v>27</v>
      </c>
      <c r="G400" t="s">
        <v>212</v>
      </c>
      <c r="H400" t="s">
        <v>82</v>
      </c>
      <c r="I400" s="9">
        <v>59990</v>
      </c>
      <c r="J400">
        <f t="shared" si="6"/>
        <v>12</v>
      </c>
    </row>
    <row r="401" spans="1:10" x14ac:dyDescent="0.3">
      <c r="A401" t="s">
        <v>52</v>
      </c>
      <c r="B401" t="s">
        <v>284</v>
      </c>
      <c r="C401" t="s">
        <v>35</v>
      </c>
      <c r="D401" t="s">
        <v>185</v>
      </c>
      <c r="E401" t="s">
        <v>39</v>
      </c>
      <c r="F401" t="s">
        <v>14</v>
      </c>
      <c r="G401" t="s">
        <v>15</v>
      </c>
      <c r="H401" t="s">
        <v>16</v>
      </c>
      <c r="I401" s="9">
        <v>62990</v>
      </c>
      <c r="J401">
        <f t="shared" si="6"/>
        <v>14</v>
      </c>
    </row>
    <row r="402" spans="1:10" x14ac:dyDescent="0.3">
      <c r="A402" t="s">
        <v>9</v>
      </c>
      <c r="B402" t="s">
        <v>38</v>
      </c>
      <c r="C402" t="s">
        <v>30</v>
      </c>
      <c r="D402" t="s">
        <v>12</v>
      </c>
      <c r="E402" t="s">
        <v>39</v>
      </c>
      <c r="F402" t="s">
        <v>27</v>
      </c>
      <c r="G402" t="s">
        <v>40</v>
      </c>
      <c r="H402" t="s">
        <v>16</v>
      </c>
      <c r="I402" s="9">
        <v>66999</v>
      </c>
      <c r="J402">
        <f t="shared" si="6"/>
        <v>14</v>
      </c>
    </row>
    <row r="403" spans="1:10" x14ac:dyDescent="0.3">
      <c r="A403" t="s">
        <v>9</v>
      </c>
      <c r="B403" t="s">
        <v>55</v>
      </c>
      <c r="C403" t="s">
        <v>35</v>
      </c>
      <c r="D403" t="s">
        <v>12</v>
      </c>
      <c r="E403" t="s">
        <v>13</v>
      </c>
      <c r="F403" t="s">
        <v>27</v>
      </c>
      <c r="G403" t="s">
        <v>40</v>
      </c>
      <c r="H403" t="s">
        <v>16</v>
      </c>
      <c r="I403" s="9">
        <v>54990</v>
      </c>
      <c r="J403">
        <f t="shared" si="6"/>
        <v>12</v>
      </c>
    </row>
    <row r="404" spans="1:10" x14ac:dyDescent="0.3">
      <c r="A404" t="s">
        <v>9</v>
      </c>
      <c r="B404" t="s">
        <v>285</v>
      </c>
      <c r="C404" t="s">
        <v>30</v>
      </c>
      <c r="D404" t="s">
        <v>12</v>
      </c>
      <c r="E404" t="s">
        <v>13</v>
      </c>
      <c r="F404" t="s">
        <v>14</v>
      </c>
      <c r="G404" t="s">
        <v>37</v>
      </c>
      <c r="H404" t="s">
        <v>16</v>
      </c>
      <c r="I404" s="9">
        <v>49749</v>
      </c>
      <c r="J404">
        <f t="shared" si="6"/>
        <v>10</v>
      </c>
    </row>
    <row r="405" spans="1:10" x14ac:dyDescent="0.3">
      <c r="A405" t="s">
        <v>28</v>
      </c>
      <c r="B405" t="s">
        <v>286</v>
      </c>
      <c r="C405" t="s">
        <v>46</v>
      </c>
      <c r="D405" t="s">
        <v>128</v>
      </c>
      <c r="E405" t="s">
        <v>85</v>
      </c>
      <c r="F405" t="s">
        <v>47</v>
      </c>
      <c r="G405" t="s">
        <v>15</v>
      </c>
      <c r="H405" t="s">
        <v>16</v>
      </c>
      <c r="I405" s="9">
        <v>16990</v>
      </c>
      <c r="J405">
        <f t="shared" si="6"/>
        <v>5</v>
      </c>
    </row>
    <row r="406" spans="1:10" x14ac:dyDescent="0.3">
      <c r="A406" t="s">
        <v>28</v>
      </c>
      <c r="B406" t="s">
        <v>49</v>
      </c>
      <c r="C406" t="s">
        <v>50</v>
      </c>
      <c r="D406" t="s">
        <v>12</v>
      </c>
      <c r="E406" t="s">
        <v>13</v>
      </c>
      <c r="F406" t="s">
        <v>27</v>
      </c>
      <c r="G406" t="s">
        <v>15</v>
      </c>
      <c r="H406" t="s">
        <v>16</v>
      </c>
      <c r="I406" s="9">
        <v>77990</v>
      </c>
      <c r="J406">
        <f t="shared" si="6"/>
        <v>16</v>
      </c>
    </row>
    <row r="407" spans="1:10" x14ac:dyDescent="0.3">
      <c r="A407" t="s">
        <v>9</v>
      </c>
      <c r="B407" t="s">
        <v>56</v>
      </c>
      <c r="C407" t="s">
        <v>30</v>
      </c>
      <c r="D407" t="s">
        <v>12</v>
      </c>
      <c r="E407" t="s">
        <v>13</v>
      </c>
      <c r="F407" t="s">
        <v>27</v>
      </c>
      <c r="G407" t="s">
        <v>15</v>
      </c>
      <c r="H407" t="s">
        <v>16</v>
      </c>
      <c r="I407" s="9">
        <v>66990</v>
      </c>
      <c r="J407">
        <f t="shared" si="6"/>
        <v>14</v>
      </c>
    </row>
    <row r="408" spans="1:10" x14ac:dyDescent="0.3">
      <c r="A408" t="s">
        <v>28</v>
      </c>
      <c r="B408" t="s">
        <v>287</v>
      </c>
      <c r="C408" t="s">
        <v>30</v>
      </c>
      <c r="D408" t="s">
        <v>12</v>
      </c>
      <c r="E408" t="s">
        <v>13</v>
      </c>
      <c r="F408" t="s">
        <v>27</v>
      </c>
      <c r="G408" t="s">
        <v>69</v>
      </c>
      <c r="H408" t="s">
        <v>16</v>
      </c>
      <c r="I408" s="9">
        <v>59990</v>
      </c>
      <c r="J408">
        <f t="shared" si="6"/>
        <v>12</v>
      </c>
    </row>
    <row r="409" spans="1:10" x14ac:dyDescent="0.3">
      <c r="A409" t="s">
        <v>24</v>
      </c>
      <c r="B409" t="s">
        <v>148</v>
      </c>
      <c r="C409" t="s">
        <v>50</v>
      </c>
      <c r="D409" t="s">
        <v>12</v>
      </c>
      <c r="E409" t="s">
        <v>13</v>
      </c>
      <c r="F409" t="s">
        <v>27</v>
      </c>
      <c r="G409" t="s">
        <v>15</v>
      </c>
      <c r="H409" t="s">
        <v>16</v>
      </c>
      <c r="I409" s="9">
        <v>83990</v>
      </c>
      <c r="J409">
        <f t="shared" si="6"/>
        <v>18</v>
      </c>
    </row>
    <row r="410" spans="1:10" x14ac:dyDescent="0.3">
      <c r="A410" t="s">
        <v>24</v>
      </c>
      <c r="B410" t="s">
        <v>105</v>
      </c>
      <c r="C410" t="s">
        <v>35</v>
      </c>
      <c r="D410" t="s">
        <v>12</v>
      </c>
      <c r="E410" t="s">
        <v>13</v>
      </c>
      <c r="F410" t="s">
        <v>14</v>
      </c>
      <c r="G410" t="s">
        <v>37</v>
      </c>
      <c r="H410" t="s">
        <v>16</v>
      </c>
      <c r="I410" s="9">
        <v>52890</v>
      </c>
      <c r="J410">
        <f t="shared" si="6"/>
        <v>12</v>
      </c>
    </row>
    <row r="411" spans="1:10" x14ac:dyDescent="0.3">
      <c r="A411" t="s">
        <v>41</v>
      </c>
      <c r="B411" t="s">
        <v>288</v>
      </c>
      <c r="C411" t="s">
        <v>30</v>
      </c>
      <c r="D411" t="s">
        <v>12</v>
      </c>
      <c r="E411" t="s">
        <v>13</v>
      </c>
      <c r="F411" t="s">
        <v>14</v>
      </c>
      <c r="G411" t="s">
        <v>37</v>
      </c>
      <c r="H411" t="s">
        <v>82</v>
      </c>
      <c r="I411" s="9">
        <v>45990</v>
      </c>
      <c r="J411">
        <f t="shared" si="6"/>
        <v>10</v>
      </c>
    </row>
    <row r="412" spans="1:10" x14ac:dyDescent="0.3">
      <c r="A412" t="s">
        <v>9</v>
      </c>
      <c r="B412" t="s">
        <v>36</v>
      </c>
      <c r="C412" t="s">
        <v>30</v>
      </c>
      <c r="D412" t="s">
        <v>12</v>
      </c>
      <c r="E412" t="s">
        <v>13</v>
      </c>
      <c r="F412" t="s">
        <v>27</v>
      </c>
      <c r="G412" t="s">
        <v>37</v>
      </c>
      <c r="H412" t="s">
        <v>16</v>
      </c>
      <c r="I412" s="9">
        <v>53990</v>
      </c>
      <c r="J412">
        <f t="shared" si="6"/>
        <v>12</v>
      </c>
    </row>
    <row r="413" spans="1:10" x14ac:dyDescent="0.3">
      <c r="A413" t="s">
        <v>9</v>
      </c>
      <c r="B413" t="s">
        <v>17</v>
      </c>
      <c r="C413" t="s">
        <v>11</v>
      </c>
      <c r="D413" t="s">
        <v>12</v>
      </c>
      <c r="E413" t="s">
        <v>13</v>
      </c>
      <c r="F413" t="s">
        <v>14</v>
      </c>
      <c r="G413" t="s">
        <v>15</v>
      </c>
      <c r="H413" t="s">
        <v>16</v>
      </c>
      <c r="I413" s="9">
        <v>37990</v>
      </c>
      <c r="J413">
        <f t="shared" si="6"/>
        <v>7</v>
      </c>
    </row>
    <row r="414" spans="1:10" x14ac:dyDescent="0.3">
      <c r="A414" t="s">
        <v>67</v>
      </c>
      <c r="B414" t="s">
        <v>289</v>
      </c>
      <c r="C414" t="s">
        <v>26</v>
      </c>
      <c r="D414" t="s">
        <v>12</v>
      </c>
      <c r="E414" t="s">
        <v>39</v>
      </c>
      <c r="F414" t="s">
        <v>27</v>
      </c>
      <c r="G414" t="s">
        <v>37</v>
      </c>
      <c r="H414" t="s">
        <v>16</v>
      </c>
      <c r="I414" s="9">
        <v>147743</v>
      </c>
      <c r="J414">
        <f t="shared" si="6"/>
        <v>20</v>
      </c>
    </row>
    <row r="415" spans="1:10" x14ac:dyDescent="0.3">
      <c r="A415" t="s">
        <v>52</v>
      </c>
      <c r="B415" t="s">
        <v>290</v>
      </c>
      <c r="C415" t="s">
        <v>46</v>
      </c>
      <c r="D415" t="s">
        <v>128</v>
      </c>
      <c r="E415" t="s">
        <v>85</v>
      </c>
      <c r="F415" t="s">
        <v>14</v>
      </c>
      <c r="G415" t="s">
        <v>40</v>
      </c>
      <c r="H415" t="s">
        <v>16</v>
      </c>
      <c r="I415" s="9">
        <v>23990</v>
      </c>
      <c r="J415">
        <f t="shared" si="6"/>
        <v>5</v>
      </c>
    </row>
    <row r="416" spans="1:10" x14ac:dyDescent="0.3">
      <c r="A416" t="s">
        <v>9</v>
      </c>
      <c r="B416" t="s">
        <v>32</v>
      </c>
      <c r="C416" t="s">
        <v>30</v>
      </c>
      <c r="D416" t="s">
        <v>12</v>
      </c>
      <c r="E416" t="s">
        <v>13</v>
      </c>
      <c r="F416" t="s">
        <v>14</v>
      </c>
      <c r="G416" t="s">
        <v>15</v>
      </c>
      <c r="H416" t="s">
        <v>16</v>
      </c>
      <c r="I416" s="9">
        <v>46990</v>
      </c>
      <c r="J416">
        <f t="shared" si="6"/>
        <v>10</v>
      </c>
    </row>
    <row r="417" spans="1:10" x14ac:dyDescent="0.3">
      <c r="A417" t="s">
        <v>9</v>
      </c>
      <c r="B417" t="s">
        <v>10</v>
      </c>
      <c r="C417" t="s">
        <v>11</v>
      </c>
      <c r="D417" t="s">
        <v>12</v>
      </c>
      <c r="E417" t="s">
        <v>13</v>
      </c>
      <c r="F417" t="s">
        <v>14</v>
      </c>
      <c r="G417" t="s">
        <v>15</v>
      </c>
      <c r="H417" t="s">
        <v>16</v>
      </c>
      <c r="I417" s="9">
        <v>38990</v>
      </c>
      <c r="J417">
        <f t="shared" si="6"/>
        <v>7</v>
      </c>
    </row>
    <row r="418" spans="1:10" x14ac:dyDescent="0.3">
      <c r="A418" t="s">
        <v>28</v>
      </c>
      <c r="B418" t="s">
        <v>291</v>
      </c>
      <c r="C418" t="s">
        <v>26</v>
      </c>
      <c r="D418" t="s">
        <v>12</v>
      </c>
      <c r="E418" t="s">
        <v>13</v>
      </c>
      <c r="F418" t="s">
        <v>27</v>
      </c>
      <c r="G418" t="s">
        <v>15</v>
      </c>
      <c r="H418" t="s">
        <v>16</v>
      </c>
      <c r="I418" s="9">
        <v>119990</v>
      </c>
      <c r="J418">
        <f t="shared" si="6"/>
        <v>20</v>
      </c>
    </row>
    <row r="419" spans="1:10" x14ac:dyDescent="0.3">
      <c r="A419" t="s">
        <v>75</v>
      </c>
      <c r="B419" t="s">
        <v>118</v>
      </c>
      <c r="C419" t="s">
        <v>119</v>
      </c>
      <c r="D419" t="s">
        <v>12</v>
      </c>
      <c r="E419" t="s">
        <v>85</v>
      </c>
      <c r="F419" t="s">
        <v>47</v>
      </c>
      <c r="G419" t="s">
        <v>15</v>
      </c>
      <c r="H419" t="s">
        <v>16</v>
      </c>
      <c r="I419" s="9">
        <v>20990</v>
      </c>
      <c r="J419">
        <f t="shared" si="6"/>
        <v>5</v>
      </c>
    </row>
    <row r="420" spans="1:10" x14ac:dyDescent="0.3">
      <c r="A420" t="s">
        <v>28</v>
      </c>
      <c r="B420" t="s">
        <v>292</v>
      </c>
      <c r="C420" t="s">
        <v>30</v>
      </c>
      <c r="D420" t="s">
        <v>12</v>
      </c>
      <c r="E420" t="s">
        <v>13</v>
      </c>
      <c r="F420" t="s">
        <v>14</v>
      </c>
      <c r="G420" t="s">
        <v>37</v>
      </c>
      <c r="H420" t="s">
        <v>16</v>
      </c>
      <c r="I420" s="9">
        <v>49990</v>
      </c>
      <c r="J420">
        <f t="shared" si="6"/>
        <v>10</v>
      </c>
    </row>
    <row r="421" spans="1:10" x14ac:dyDescent="0.3">
      <c r="A421" t="s">
        <v>9</v>
      </c>
      <c r="B421" t="s">
        <v>293</v>
      </c>
      <c r="C421" t="s">
        <v>50</v>
      </c>
      <c r="D421" t="s">
        <v>12</v>
      </c>
      <c r="E421" t="s">
        <v>13</v>
      </c>
      <c r="F421" t="s">
        <v>27</v>
      </c>
      <c r="G421" t="s">
        <v>37</v>
      </c>
      <c r="H421" t="s">
        <v>82</v>
      </c>
      <c r="I421" s="9">
        <v>64600</v>
      </c>
      <c r="J421">
        <f t="shared" si="6"/>
        <v>14</v>
      </c>
    </row>
    <row r="422" spans="1:10" x14ac:dyDescent="0.3">
      <c r="A422" t="s">
        <v>9</v>
      </c>
      <c r="B422" t="s">
        <v>48</v>
      </c>
      <c r="C422" t="s">
        <v>30</v>
      </c>
      <c r="D422" t="s">
        <v>12</v>
      </c>
      <c r="E422" t="s">
        <v>13</v>
      </c>
      <c r="F422" t="s">
        <v>14</v>
      </c>
      <c r="G422" t="s">
        <v>15</v>
      </c>
      <c r="H422" t="s">
        <v>16</v>
      </c>
      <c r="I422" s="9">
        <v>49990</v>
      </c>
      <c r="J422">
        <f t="shared" si="6"/>
        <v>10</v>
      </c>
    </row>
    <row r="423" spans="1:10" x14ac:dyDescent="0.3">
      <c r="A423" t="s">
        <v>9</v>
      </c>
      <c r="B423" t="s">
        <v>38</v>
      </c>
      <c r="C423" t="s">
        <v>30</v>
      </c>
      <c r="D423" t="s">
        <v>12</v>
      </c>
      <c r="E423" t="s">
        <v>39</v>
      </c>
      <c r="F423" t="s">
        <v>27</v>
      </c>
      <c r="G423" t="s">
        <v>40</v>
      </c>
      <c r="H423" t="s">
        <v>16</v>
      </c>
      <c r="I423" s="9">
        <v>66999</v>
      </c>
      <c r="J423">
        <f t="shared" si="6"/>
        <v>14</v>
      </c>
    </row>
    <row r="424" spans="1:10" x14ac:dyDescent="0.3">
      <c r="A424" t="s">
        <v>294</v>
      </c>
      <c r="B424" t="s">
        <v>295</v>
      </c>
      <c r="C424" t="s">
        <v>30</v>
      </c>
      <c r="D424" t="s">
        <v>12</v>
      </c>
      <c r="E424" t="s">
        <v>13</v>
      </c>
      <c r="F424" t="s">
        <v>27</v>
      </c>
      <c r="G424" t="s">
        <v>15</v>
      </c>
      <c r="H424" t="s">
        <v>16</v>
      </c>
      <c r="I424" s="9">
        <v>72990</v>
      </c>
      <c r="J424">
        <f t="shared" si="6"/>
        <v>16</v>
      </c>
    </row>
    <row r="425" spans="1:10" x14ac:dyDescent="0.3">
      <c r="A425" t="s">
        <v>24</v>
      </c>
      <c r="B425" t="s">
        <v>94</v>
      </c>
      <c r="C425" t="s">
        <v>11</v>
      </c>
      <c r="D425" t="s">
        <v>12</v>
      </c>
      <c r="E425" t="s">
        <v>22</v>
      </c>
      <c r="F425" t="s">
        <v>14</v>
      </c>
      <c r="G425" t="s">
        <v>15</v>
      </c>
      <c r="H425" t="s">
        <v>16</v>
      </c>
      <c r="I425" s="9">
        <v>34490</v>
      </c>
      <c r="J425">
        <f t="shared" si="6"/>
        <v>7</v>
      </c>
    </row>
    <row r="426" spans="1:10" x14ac:dyDescent="0.3">
      <c r="A426" t="s">
        <v>9</v>
      </c>
      <c r="B426" t="s">
        <v>55</v>
      </c>
      <c r="C426" t="s">
        <v>35</v>
      </c>
      <c r="D426" t="s">
        <v>12</v>
      </c>
      <c r="E426" t="s">
        <v>13</v>
      </c>
      <c r="F426" t="s">
        <v>27</v>
      </c>
      <c r="G426" t="s">
        <v>40</v>
      </c>
      <c r="H426" t="s">
        <v>16</v>
      </c>
      <c r="I426" s="9">
        <v>54990</v>
      </c>
      <c r="J426">
        <f t="shared" si="6"/>
        <v>12</v>
      </c>
    </row>
    <row r="427" spans="1:10" x14ac:dyDescent="0.3">
      <c r="A427" t="s">
        <v>28</v>
      </c>
      <c r="B427" t="s">
        <v>49</v>
      </c>
      <c r="C427" t="s">
        <v>50</v>
      </c>
      <c r="D427" t="s">
        <v>12</v>
      </c>
      <c r="E427" t="s">
        <v>13</v>
      </c>
      <c r="F427" t="s">
        <v>27</v>
      </c>
      <c r="G427" t="s">
        <v>15</v>
      </c>
      <c r="H427" t="s">
        <v>16</v>
      </c>
      <c r="I427" s="9">
        <v>77990</v>
      </c>
      <c r="J427">
        <f t="shared" si="6"/>
        <v>16</v>
      </c>
    </row>
    <row r="428" spans="1:10" x14ac:dyDescent="0.3">
      <c r="A428" t="s">
        <v>28</v>
      </c>
      <c r="B428" t="s">
        <v>296</v>
      </c>
      <c r="C428" t="s">
        <v>11</v>
      </c>
      <c r="D428" t="s">
        <v>12</v>
      </c>
      <c r="E428" t="s">
        <v>13</v>
      </c>
      <c r="F428" t="s">
        <v>14</v>
      </c>
      <c r="G428" t="s">
        <v>37</v>
      </c>
      <c r="H428" t="s">
        <v>16</v>
      </c>
      <c r="I428" s="9">
        <v>37990</v>
      </c>
      <c r="J428">
        <f t="shared" si="6"/>
        <v>7</v>
      </c>
    </row>
    <row r="429" spans="1:10" x14ac:dyDescent="0.3">
      <c r="A429" t="s">
        <v>28</v>
      </c>
      <c r="B429" t="s">
        <v>297</v>
      </c>
      <c r="C429" t="s">
        <v>260</v>
      </c>
      <c r="D429" t="s">
        <v>12</v>
      </c>
      <c r="E429" t="s">
        <v>39</v>
      </c>
      <c r="F429" t="s">
        <v>27</v>
      </c>
      <c r="G429" t="s">
        <v>298</v>
      </c>
      <c r="H429" t="s">
        <v>82</v>
      </c>
      <c r="I429" s="9">
        <v>199990</v>
      </c>
      <c r="J429">
        <f t="shared" si="6"/>
        <v>20</v>
      </c>
    </row>
    <row r="430" spans="1:10" x14ac:dyDescent="0.3">
      <c r="A430" t="s">
        <v>67</v>
      </c>
      <c r="B430" t="s">
        <v>299</v>
      </c>
      <c r="C430" t="s">
        <v>30</v>
      </c>
      <c r="D430" t="s">
        <v>12</v>
      </c>
      <c r="E430" t="s">
        <v>78</v>
      </c>
      <c r="F430" t="s">
        <v>27</v>
      </c>
      <c r="G430" t="s">
        <v>15</v>
      </c>
      <c r="H430" t="s">
        <v>16</v>
      </c>
      <c r="I430" s="9">
        <v>48990</v>
      </c>
      <c r="J430">
        <f t="shared" si="6"/>
        <v>10</v>
      </c>
    </row>
    <row r="431" spans="1:10" x14ac:dyDescent="0.3">
      <c r="A431" t="s">
        <v>24</v>
      </c>
      <c r="B431" t="s">
        <v>300</v>
      </c>
      <c r="C431" t="s">
        <v>50</v>
      </c>
      <c r="D431" t="s">
        <v>12</v>
      </c>
      <c r="E431" t="s">
        <v>39</v>
      </c>
      <c r="F431" t="s">
        <v>27</v>
      </c>
      <c r="G431" t="s">
        <v>99</v>
      </c>
      <c r="H431" t="s">
        <v>16</v>
      </c>
      <c r="I431" s="9">
        <v>109990</v>
      </c>
      <c r="J431">
        <f t="shared" si="6"/>
        <v>20</v>
      </c>
    </row>
    <row r="432" spans="1:10" x14ac:dyDescent="0.3">
      <c r="A432" t="s">
        <v>9</v>
      </c>
      <c r="B432" t="s">
        <v>56</v>
      </c>
      <c r="C432" t="s">
        <v>30</v>
      </c>
      <c r="D432" t="s">
        <v>12</v>
      </c>
      <c r="E432" t="s">
        <v>13</v>
      </c>
      <c r="F432" t="s">
        <v>27</v>
      </c>
      <c r="G432" t="s">
        <v>15</v>
      </c>
      <c r="H432" t="s">
        <v>16</v>
      </c>
      <c r="I432" s="9">
        <v>66990</v>
      </c>
      <c r="J432">
        <f t="shared" si="6"/>
        <v>14</v>
      </c>
    </row>
    <row r="433" spans="1:10" x14ac:dyDescent="0.3">
      <c r="A433" t="s">
        <v>9</v>
      </c>
      <c r="B433" t="s">
        <v>74</v>
      </c>
      <c r="C433" t="s">
        <v>30</v>
      </c>
      <c r="D433" t="s">
        <v>12</v>
      </c>
      <c r="E433" t="s">
        <v>13</v>
      </c>
      <c r="F433" t="s">
        <v>14</v>
      </c>
      <c r="G433" t="s">
        <v>37</v>
      </c>
      <c r="H433" t="s">
        <v>16</v>
      </c>
      <c r="I433" s="9">
        <v>53990</v>
      </c>
      <c r="J433">
        <f t="shared" si="6"/>
        <v>12</v>
      </c>
    </row>
    <row r="434" spans="1:10" x14ac:dyDescent="0.3">
      <c r="A434" t="s">
        <v>24</v>
      </c>
      <c r="B434" t="s">
        <v>301</v>
      </c>
      <c r="C434" t="s">
        <v>35</v>
      </c>
      <c r="D434" t="s">
        <v>12</v>
      </c>
      <c r="E434" t="s">
        <v>13</v>
      </c>
      <c r="F434" t="s">
        <v>27</v>
      </c>
      <c r="G434" t="s">
        <v>40</v>
      </c>
      <c r="H434" t="s">
        <v>16</v>
      </c>
      <c r="I434" s="9">
        <v>66388</v>
      </c>
      <c r="J434">
        <f t="shared" si="6"/>
        <v>14</v>
      </c>
    </row>
    <row r="435" spans="1:10" x14ac:dyDescent="0.3">
      <c r="A435" t="s">
        <v>52</v>
      </c>
      <c r="B435" t="s">
        <v>302</v>
      </c>
      <c r="C435" t="s">
        <v>30</v>
      </c>
      <c r="D435" t="s">
        <v>12</v>
      </c>
      <c r="E435" t="s">
        <v>13</v>
      </c>
      <c r="F435" t="s">
        <v>14</v>
      </c>
      <c r="G435" t="s">
        <v>15</v>
      </c>
      <c r="H435" t="s">
        <v>16</v>
      </c>
      <c r="I435" s="9">
        <v>58500</v>
      </c>
      <c r="J435">
        <f t="shared" si="6"/>
        <v>12</v>
      </c>
    </row>
    <row r="436" spans="1:10" x14ac:dyDescent="0.3">
      <c r="A436" t="s">
        <v>9</v>
      </c>
      <c r="B436" t="s">
        <v>10</v>
      </c>
      <c r="C436" t="s">
        <v>11</v>
      </c>
      <c r="D436" t="s">
        <v>12</v>
      </c>
      <c r="E436" t="s">
        <v>13</v>
      </c>
      <c r="F436" t="s">
        <v>14</v>
      </c>
      <c r="G436" t="s">
        <v>15</v>
      </c>
      <c r="H436" t="s">
        <v>16</v>
      </c>
      <c r="I436" s="9">
        <v>38990</v>
      </c>
      <c r="J436">
        <f t="shared" si="6"/>
        <v>7</v>
      </c>
    </row>
    <row r="437" spans="1:10" x14ac:dyDescent="0.3">
      <c r="A437" t="s">
        <v>9</v>
      </c>
      <c r="B437" t="s">
        <v>17</v>
      </c>
      <c r="C437" t="s">
        <v>11</v>
      </c>
      <c r="D437" t="s">
        <v>12</v>
      </c>
      <c r="E437" t="s">
        <v>13</v>
      </c>
      <c r="F437" t="s">
        <v>14</v>
      </c>
      <c r="G437" t="s">
        <v>15</v>
      </c>
      <c r="H437" t="s">
        <v>16</v>
      </c>
      <c r="I437" s="9">
        <v>37990</v>
      </c>
      <c r="J437">
        <f t="shared" si="6"/>
        <v>7</v>
      </c>
    </row>
    <row r="438" spans="1:10" x14ac:dyDescent="0.3">
      <c r="A438" t="s">
        <v>303</v>
      </c>
      <c r="B438" t="s">
        <v>304</v>
      </c>
      <c r="C438" t="s">
        <v>30</v>
      </c>
      <c r="D438" t="s">
        <v>12</v>
      </c>
      <c r="E438" t="s">
        <v>13</v>
      </c>
      <c r="F438" t="s">
        <v>27</v>
      </c>
      <c r="G438" t="s">
        <v>40</v>
      </c>
      <c r="H438" t="s">
        <v>16</v>
      </c>
      <c r="I438" s="9">
        <v>56999</v>
      </c>
      <c r="J438">
        <f t="shared" si="6"/>
        <v>12</v>
      </c>
    </row>
    <row r="439" spans="1:10" x14ac:dyDescent="0.3">
      <c r="A439" t="s">
        <v>9</v>
      </c>
      <c r="B439" t="s">
        <v>305</v>
      </c>
      <c r="C439" t="s">
        <v>35</v>
      </c>
      <c r="D439" t="s">
        <v>12</v>
      </c>
      <c r="E439" t="s">
        <v>13</v>
      </c>
      <c r="F439" t="s">
        <v>27</v>
      </c>
      <c r="G439" t="s">
        <v>15</v>
      </c>
      <c r="H439" t="s">
        <v>82</v>
      </c>
      <c r="I439" s="9">
        <v>78890</v>
      </c>
      <c r="J439">
        <f t="shared" si="6"/>
        <v>16</v>
      </c>
    </row>
    <row r="440" spans="1:10" x14ac:dyDescent="0.3">
      <c r="A440" t="s">
        <v>24</v>
      </c>
      <c r="B440" t="s">
        <v>306</v>
      </c>
      <c r="C440" t="s">
        <v>30</v>
      </c>
      <c r="D440" t="s">
        <v>185</v>
      </c>
      <c r="E440" t="s">
        <v>39</v>
      </c>
      <c r="F440" t="s">
        <v>27</v>
      </c>
      <c r="G440" t="s">
        <v>169</v>
      </c>
      <c r="H440" t="s">
        <v>16</v>
      </c>
      <c r="I440" s="9">
        <v>58890</v>
      </c>
      <c r="J440">
        <f t="shared" si="6"/>
        <v>12</v>
      </c>
    </row>
    <row r="441" spans="1:10" x14ac:dyDescent="0.3">
      <c r="A441" t="s">
        <v>9</v>
      </c>
      <c r="B441" t="s">
        <v>307</v>
      </c>
      <c r="C441" t="s">
        <v>35</v>
      </c>
      <c r="D441" t="s">
        <v>12</v>
      </c>
      <c r="E441" t="s">
        <v>13</v>
      </c>
      <c r="F441" t="s">
        <v>27</v>
      </c>
      <c r="G441" t="s">
        <v>37</v>
      </c>
      <c r="H441" t="s">
        <v>16</v>
      </c>
      <c r="I441" s="9">
        <v>46150</v>
      </c>
      <c r="J441">
        <f t="shared" si="6"/>
        <v>10</v>
      </c>
    </row>
    <row r="442" spans="1:10" x14ac:dyDescent="0.3">
      <c r="A442" t="s">
        <v>9</v>
      </c>
      <c r="B442" t="s">
        <v>32</v>
      </c>
      <c r="C442" t="s">
        <v>30</v>
      </c>
      <c r="D442" t="s">
        <v>12</v>
      </c>
      <c r="E442" t="s">
        <v>13</v>
      </c>
      <c r="F442" t="s">
        <v>14</v>
      </c>
      <c r="G442" t="s">
        <v>15</v>
      </c>
      <c r="H442" t="s">
        <v>16</v>
      </c>
      <c r="I442" s="9">
        <v>46990</v>
      </c>
      <c r="J442">
        <f t="shared" si="6"/>
        <v>10</v>
      </c>
    </row>
    <row r="443" spans="1:10" x14ac:dyDescent="0.3">
      <c r="A443" t="s">
        <v>9</v>
      </c>
      <c r="B443" t="s">
        <v>36</v>
      </c>
      <c r="C443" t="s">
        <v>30</v>
      </c>
      <c r="D443" t="s">
        <v>12</v>
      </c>
      <c r="E443" t="s">
        <v>13</v>
      </c>
      <c r="F443" t="s">
        <v>27</v>
      </c>
      <c r="G443" t="s">
        <v>37</v>
      </c>
      <c r="H443" t="s">
        <v>16</v>
      </c>
      <c r="I443" s="9">
        <v>53990</v>
      </c>
      <c r="J443">
        <f t="shared" si="6"/>
        <v>12</v>
      </c>
    </row>
    <row r="444" spans="1:10" x14ac:dyDescent="0.3">
      <c r="A444" t="s">
        <v>28</v>
      </c>
      <c r="B444" t="s">
        <v>308</v>
      </c>
      <c r="C444" t="s">
        <v>30</v>
      </c>
      <c r="D444" t="s">
        <v>12</v>
      </c>
      <c r="E444" t="s">
        <v>13</v>
      </c>
      <c r="F444" t="s">
        <v>27</v>
      </c>
      <c r="G444" t="s">
        <v>69</v>
      </c>
      <c r="H444" t="s">
        <v>16</v>
      </c>
      <c r="I444" s="9">
        <v>64990</v>
      </c>
      <c r="J444">
        <f t="shared" si="6"/>
        <v>14</v>
      </c>
    </row>
    <row r="445" spans="1:10" x14ac:dyDescent="0.3">
      <c r="A445" t="s">
        <v>28</v>
      </c>
      <c r="B445" t="s">
        <v>292</v>
      </c>
      <c r="C445" t="s">
        <v>30</v>
      </c>
      <c r="D445" t="s">
        <v>12</v>
      </c>
      <c r="E445" t="s">
        <v>13</v>
      </c>
      <c r="F445" t="s">
        <v>14</v>
      </c>
      <c r="G445" t="s">
        <v>37</v>
      </c>
      <c r="H445" t="s">
        <v>16</v>
      </c>
      <c r="I445" s="9">
        <v>49990</v>
      </c>
      <c r="J445">
        <f t="shared" si="6"/>
        <v>10</v>
      </c>
    </row>
    <row r="446" spans="1:10" x14ac:dyDescent="0.3">
      <c r="A446" t="s">
        <v>9</v>
      </c>
      <c r="B446" t="s">
        <v>38</v>
      </c>
      <c r="C446" t="s">
        <v>30</v>
      </c>
      <c r="D446" t="s">
        <v>12</v>
      </c>
      <c r="E446" t="s">
        <v>39</v>
      </c>
      <c r="F446" t="s">
        <v>27</v>
      </c>
      <c r="G446" t="s">
        <v>40</v>
      </c>
      <c r="H446" t="s">
        <v>16</v>
      </c>
      <c r="I446" s="9">
        <v>66999</v>
      </c>
      <c r="J446">
        <f t="shared" si="6"/>
        <v>14</v>
      </c>
    </row>
    <row r="447" spans="1:10" x14ac:dyDescent="0.3">
      <c r="A447" t="s">
        <v>9</v>
      </c>
      <c r="B447" t="s">
        <v>48</v>
      </c>
      <c r="C447" t="s">
        <v>30</v>
      </c>
      <c r="D447" t="s">
        <v>12</v>
      </c>
      <c r="E447" t="s">
        <v>13</v>
      </c>
      <c r="F447" t="s">
        <v>14</v>
      </c>
      <c r="G447" t="s">
        <v>15</v>
      </c>
      <c r="H447" t="s">
        <v>16</v>
      </c>
      <c r="I447" s="9">
        <v>49990</v>
      </c>
      <c r="J447">
        <f t="shared" si="6"/>
        <v>10</v>
      </c>
    </row>
    <row r="448" spans="1:10" x14ac:dyDescent="0.3">
      <c r="A448" t="s">
        <v>28</v>
      </c>
      <c r="B448" t="s">
        <v>309</v>
      </c>
      <c r="C448" t="s">
        <v>260</v>
      </c>
      <c r="D448" t="s">
        <v>12</v>
      </c>
      <c r="E448" t="s">
        <v>39</v>
      </c>
      <c r="F448" t="s">
        <v>231</v>
      </c>
      <c r="G448" t="s">
        <v>15</v>
      </c>
      <c r="H448" t="s">
        <v>16</v>
      </c>
      <c r="I448" s="9">
        <v>179990</v>
      </c>
      <c r="J448">
        <f t="shared" si="6"/>
        <v>20</v>
      </c>
    </row>
    <row r="449" spans="1:10" x14ac:dyDescent="0.3">
      <c r="A449" t="s">
        <v>67</v>
      </c>
      <c r="B449" t="s">
        <v>310</v>
      </c>
      <c r="C449" t="s">
        <v>26</v>
      </c>
      <c r="D449" t="s">
        <v>12</v>
      </c>
      <c r="E449" t="s">
        <v>13</v>
      </c>
      <c r="F449" t="s">
        <v>27</v>
      </c>
      <c r="G449" t="s">
        <v>69</v>
      </c>
      <c r="H449" t="s">
        <v>16</v>
      </c>
      <c r="I449" s="9">
        <v>64990</v>
      </c>
      <c r="J449">
        <f t="shared" si="6"/>
        <v>14</v>
      </c>
    </row>
    <row r="450" spans="1:10" x14ac:dyDescent="0.3">
      <c r="A450" t="s">
        <v>28</v>
      </c>
      <c r="B450" t="s">
        <v>311</v>
      </c>
      <c r="C450" t="s">
        <v>30</v>
      </c>
      <c r="D450" t="s">
        <v>12</v>
      </c>
      <c r="E450" t="s">
        <v>39</v>
      </c>
      <c r="F450" t="s">
        <v>27</v>
      </c>
      <c r="G450" t="s">
        <v>99</v>
      </c>
      <c r="H450" t="s">
        <v>16</v>
      </c>
      <c r="I450" s="9">
        <v>144990</v>
      </c>
      <c r="J450">
        <f t="shared" si="6"/>
        <v>20</v>
      </c>
    </row>
    <row r="451" spans="1:10" x14ac:dyDescent="0.3">
      <c r="A451" t="s">
        <v>52</v>
      </c>
      <c r="B451" t="s">
        <v>87</v>
      </c>
      <c r="C451" t="s">
        <v>30</v>
      </c>
      <c r="D451" t="s">
        <v>12</v>
      </c>
      <c r="E451" t="s">
        <v>13</v>
      </c>
      <c r="F451" t="s">
        <v>27</v>
      </c>
      <c r="G451" t="s">
        <v>15</v>
      </c>
      <c r="H451" t="s">
        <v>16</v>
      </c>
      <c r="I451" s="9">
        <v>54990</v>
      </c>
      <c r="J451">
        <f t="shared" ref="J451:J514" si="7">_xlfn.XLOOKUP(I451,$O$22:$O$29,$P$22:$P$29," Brand not available",-1)</f>
        <v>12</v>
      </c>
    </row>
    <row r="452" spans="1:10" x14ac:dyDescent="0.3">
      <c r="A452" t="s">
        <v>28</v>
      </c>
      <c r="B452" t="s">
        <v>49</v>
      </c>
      <c r="C452" t="s">
        <v>50</v>
      </c>
      <c r="D452" t="s">
        <v>12</v>
      </c>
      <c r="E452" t="s">
        <v>13</v>
      </c>
      <c r="F452" t="s">
        <v>27</v>
      </c>
      <c r="G452" t="s">
        <v>15</v>
      </c>
      <c r="H452" t="s">
        <v>16</v>
      </c>
      <c r="I452" s="9">
        <v>77990</v>
      </c>
      <c r="J452">
        <f t="shared" si="7"/>
        <v>16</v>
      </c>
    </row>
    <row r="453" spans="1:10" x14ac:dyDescent="0.3">
      <c r="A453" t="s">
        <v>9</v>
      </c>
      <c r="B453" t="s">
        <v>55</v>
      </c>
      <c r="C453" t="s">
        <v>35</v>
      </c>
      <c r="D453" t="s">
        <v>12</v>
      </c>
      <c r="E453" t="s">
        <v>13</v>
      </c>
      <c r="F453" t="s">
        <v>27</v>
      </c>
      <c r="G453" t="s">
        <v>40</v>
      </c>
      <c r="H453" t="s">
        <v>16</v>
      </c>
      <c r="I453" s="9">
        <v>54990</v>
      </c>
      <c r="J453">
        <f t="shared" si="7"/>
        <v>12</v>
      </c>
    </row>
    <row r="454" spans="1:10" x14ac:dyDescent="0.3">
      <c r="A454" t="s">
        <v>58</v>
      </c>
      <c r="B454" t="s">
        <v>312</v>
      </c>
      <c r="C454" t="s">
        <v>26</v>
      </c>
      <c r="D454" t="s">
        <v>12</v>
      </c>
      <c r="E454" t="s">
        <v>13</v>
      </c>
      <c r="F454" t="s">
        <v>27</v>
      </c>
      <c r="G454" t="s">
        <v>69</v>
      </c>
      <c r="H454" t="s">
        <v>16</v>
      </c>
      <c r="I454" s="9">
        <v>124990</v>
      </c>
      <c r="J454">
        <f t="shared" si="7"/>
        <v>20</v>
      </c>
    </row>
    <row r="455" spans="1:10" x14ac:dyDescent="0.3">
      <c r="A455" t="s">
        <v>294</v>
      </c>
      <c r="B455" t="s">
        <v>295</v>
      </c>
      <c r="C455" t="s">
        <v>30</v>
      </c>
      <c r="D455" t="s">
        <v>12</v>
      </c>
      <c r="E455" t="s">
        <v>13</v>
      </c>
      <c r="F455" t="s">
        <v>27</v>
      </c>
      <c r="G455" t="s">
        <v>15</v>
      </c>
      <c r="H455" t="s">
        <v>16</v>
      </c>
      <c r="I455" s="9">
        <v>72990</v>
      </c>
      <c r="J455">
        <f t="shared" si="7"/>
        <v>16</v>
      </c>
    </row>
    <row r="456" spans="1:10" x14ac:dyDescent="0.3">
      <c r="A456" t="s">
        <v>9</v>
      </c>
      <c r="B456" t="s">
        <v>56</v>
      </c>
      <c r="C456" t="s">
        <v>30</v>
      </c>
      <c r="D456" t="s">
        <v>12</v>
      </c>
      <c r="E456" t="s">
        <v>13</v>
      </c>
      <c r="F456" t="s">
        <v>27</v>
      </c>
      <c r="G456" t="s">
        <v>15</v>
      </c>
      <c r="H456" t="s">
        <v>16</v>
      </c>
      <c r="I456" s="9">
        <v>66990</v>
      </c>
      <c r="J456">
        <f t="shared" si="7"/>
        <v>14</v>
      </c>
    </row>
    <row r="457" spans="1:10" x14ac:dyDescent="0.3">
      <c r="A457" t="s">
        <v>9</v>
      </c>
      <c r="B457" t="s">
        <v>74</v>
      </c>
      <c r="C457" t="s">
        <v>30</v>
      </c>
      <c r="D457" t="s">
        <v>12</v>
      </c>
      <c r="E457" t="s">
        <v>13</v>
      </c>
      <c r="F457" t="s">
        <v>14</v>
      </c>
      <c r="G457" t="s">
        <v>37</v>
      </c>
      <c r="H457" t="s">
        <v>16</v>
      </c>
      <c r="I457" s="9">
        <v>53990</v>
      </c>
      <c r="J457">
        <f t="shared" si="7"/>
        <v>12</v>
      </c>
    </row>
    <row r="458" spans="1:10" x14ac:dyDescent="0.3">
      <c r="A458" t="s">
        <v>144</v>
      </c>
      <c r="B458" t="s">
        <v>313</v>
      </c>
      <c r="C458" t="s">
        <v>11</v>
      </c>
      <c r="D458" t="s">
        <v>12</v>
      </c>
      <c r="E458" t="s">
        <v>13</v>
      </c>
      <c r="F458" t="s">
        <v>14</v>
      </c>
      <c r="G458" t="s">
        <v>15</v>
      </c>
      <c r="H458" t="s">
        <v>16</v>
      </c>
      <c r="I458" s="9">
        <v>25990</v>
      </c>
      <c r="J458">
        <f t="shared" si="7"/>
        <v>5</v>
      </c>
    </row>
    <row r="459" spans="1:10" x14ac:dyDescent="0.3">
      <c r="A459" t="s">
        <v>9</v>
      </c>
      <c r="B459" t="s">
        <v>314</v>
      </c>
      <c r="C459" t="s">
        <v>30</v>
      </c>
      <c r="D459" t="s">
        <v>12</v>
      </c>
      <c r="E459" t="s">
        <v>13</v>
      </c>
      <c r="F459" t="s">
        <v>27</v>
      </c>
      <c r="G459" t="s">
        <v>15</v>
      </c>
      <c r="H459" t="s">
        <v>16</v>
      </c>
      <c r="I459" s="9">
        <v>74900</v>
      </c>
      <c r="J459">
        <f t="shared" si="7"/>
        <v>16</v>
      </c>
    </row>
    <row r="460" spans="1:10" x14ac:dyDescent="0.3">
      <c r="A460" t="s">
        <v>75</v>
      </c>
      <c r="B460" t="s">
        <v>118</v>
      </c>
      <c r="C460" t="s">
        <v>119</v>
      </c>
      <c r="D460" t="s">
        <v>12</v>
      </c>
      <c r="E460" t="s">
        <v>85</v>
      </c>
      <c r="F460" t="s">
        <v>47</v>
      </c>
      <c r="G460" t="s">
        <v>15</v>
      </c>
      <c r="H460" t="s">
        <v>16</v>
      </c>
      <c r="I460" s="9">
        <v>20990</v>
      </c>
      <c r="J460">
        <f t="shared" si="7"/>
        <v>5</v>
      </c>
    </row>
    <row r="461" spans="1:10" x14ac:dyDescent="0.3">
      <c r="A461" t="s">
        <v>28</v>
      </c>
      <c r="B461" t="s">
        <v>315</v>
      </c>
      <c r="C461" t="s">
        <v>35</v>
      </c>
      <c r="D461" t="s">
        <v>12</v>
      </c>
      <c r="E461" t="s">
        <v>13</v>
      </c>
      <c r="F461" t="s">
        <v>27</v>
      </c>
      <c r="G461" t="s">
        <v>117</v>
      </c>
      <c r="H461" t="s">
        <v>16</v>
      </c>
      <c r="I461" s="9">
        <v>53890</v>
      </c>
      <c r="J461">
        <f t="shared" si="7"/>
        <v>12</v>
      </c>
    </row>
    <row r="462" spans="1:10" x14ac:dyDescent="0.3">
      <c r="A462" t="s">
        <v>9</v>
      </c>
      <c r="B462" t="s">
        <v>17</v>
      </c>
      <c r="C462" t="s">
        <v>11</v>
      </c>
      <c r="D462" t="s">
        <v>12</v>
      </c>
      <c r="E462" t="s">
        <v>13</v>
      </c>
      <c r="F462" t="s">
        <v>14</v>
      </c>
      <c r="G462" t="s">
        <v>15</v>
      </c>
      <c r="H462" t="s">
        <v>16</v>
      </c>
      <c r="I462" s="9">
        <v>37990</v>
      </c>
      <c r="J462">
        <f t="shared" si="7"/>
        <v>7</v>
      </c>
    </row>
    <row r="463" spans="1:10" x14ac:dyDescent="0.3">
      <c r="A463" t="s">
        <v>9</v>
      </c>
      <c r="B463" t="s">
        <v>316</v>
      </c>
      <c r="C463" t="s">
        <v>26</v>
      </c>
      <c r="D463" t="s">
        <v>12</v>
      </c>
      <c r="E463" t="s">
        <v>13</v>
      </c>
      <c r="F463" t="s">
        <v>27</v>
      </c>
      <c r="G463" t="s">
        <v>40</v>
      </c>
      <c r="H463" t="s">
        <v>82</v>
      </c>
      <c r="I463" s="9">
        <v>85999</v>
      </c>
      <c r="J463">
        <f t="shared" si="7"/>
        <v>18</v>
      </c>
    </row>
    <row r="464" spans="1:10" x14ac:dyDescent="0.3">
      <c r="A464" t="s">
        <v>9</v>
      </c>
      <c r="B464" t="s">
        <v>32</v>
      </c>
      <c r="C464" t="s">
        <v>30</v>
      </c>
      <c r="D464" t="s">
        <v>12</v>
      </c>
      <c r="E464" t="s">
        <v>13</v>
      </c>
      <c r="F464" t="s">
        <v>14</v>
      </c>
      <c r="G464" t="s">
        <v>15</v>
      </c>
      <c r="H464" t="s">
        <v>16</v>
      </c>
      <c r="I464" s="9">
        <v>46990</v>
      </c>
      <c r="J464">
        <f t="shared" si="7"/>
        <v>10</v>
      </c>
    </row>
    <row r="465" spans="1:10" x14ac:dyDescent="0.3">
      <c r="A465" t="s">
        <v>9</v>
      </c>
      <c r="B465" t="s">
        <v>36</v>
      </c>
      <c r="C465" t="s">
        <v>30</v>
      </c>
      <c r="D465" t="s">
        <v>12</v>
      </c>
      <c r="E465" t="s">
        <v>13</v>
      </c>
      <c r="F465" t="s">
        <v>27</v>
      </c>
      <c r="G465" t="s">
        <v>37</v>
      </c>
      <c r="H465" t="s">
        <v>16</v>
      </c>
      <c r="I465" s="9">
        <v>53990</v>
      </c>
      <c r="J465">
        <f t="shared" si="7"/>
        <v>12</v>
      </c>
    </row>
    <row r="466" spans="1:10" x14ac:dyDescent="0.3">
      <c r="A466" t="s">
        <v>24</v>
      </c>
      <c r="B466" t="s">
        <v>166</v>
      </c>
      <c r="C466" t="s">
        <v>30</v>
      </c>
      <c r="D466" t="s">
        <v>12</v>
      </c>
      <c r="E466" t="s">
        <v>13</v>
      </c>
      <c r="F466" t="s">
        <v>14</v>
      </c>
      <c r="G466" t="s">
        <v>15</v>
      </c>
      <c r="H466" t="s">
        <v>16</v>
      </c>
      <c r="I466" s="9">
        <v>47990</v>
      </c>
      <c r="J466">
        <f t="shared" si="7"/>
        <v>10</v>
      </c>
    </row>
    <row r="467" spans="1:10" x14ac:dyDescent="0.3">
      <c r="A467" t="s">
        <v>294</v>
      </c>
      <c r="B467" t="s">
        <v>317</v>
      </c>
      <c r="C467" t="s">
        <v>30</v>
      </c>
      <c r="D467" t="s">
        <v>12</v>
      </c>
      <c r="E467" t="s">
        <v>13</v>
      </c>
      <c r="F467" t="s">
        <v>14</v>
      </c>
      <c r="G467" t="s">
        <v>37</v>
      </c>
      <c r="H467" t="s">
        <v>16</v>
      </c>
      <c r="I467" s="9">
        <v>57990</v>
      </c>
      <c r="J467">
        <f t="shared" si="7"/>
        <v>12</v>
      </c>
    </row>
    <row r="468" spans="1:10" x14ac:dyDescent="0.3">
      <c r="A468" t="s">
        <v>9</v>
      </c>
      <c r="B468" t="s">
        <v>17</v>
      </c>
      <c r="C468" t="s">
        <v>11</v>
      </c>
      <c r="D468" t="s">
        <v>12</v>
      </c>
      <c r="E468" t="s">
        <v>13</v>
      </c>
      <c r="F468" t="s">
        <v>14</v>
      </c>
      <c r="G468" t="s">
        <v>15</v>
      </c>
      <c r="H468" t="s">
        <v>16</v>
      </c>
      <c r="I468" s="9">
        <v>37990</v>
      </c>
      <c r="J468">
        <f t="shared" si="7"/>
        <v>7</v>
      </c>
    </row>
    <row r="469" spans="1:10" x14ac:dyDescent="0.3">
      <c r="A469" t="s">
        <v>9</v>
      </c>
      <c r="B469" t="s">
        <v>318</v>
      </c>
      <c r="C469" t="s">
        <v>30</v>
      </c>
      <c r="D469" t="s">
        <v>12</v>
      </c>
      <c r="E469" t="s">
        <v>13</v>
      </c>
      <c r="F469" t="s">
        <v>27</v>
      </c>
      <c r="G469" t="s">
        <v>40</v>
      </c>
      <c r="H469" t="s">
        <v>82</v>
      </c>
      <c r="I469" s="9">
        <v>78468</v>
      </c>
      <c r="J469">
        <f t="shared" si="7"/>
        <v>16</v>
      </c>
    </row>
    <row r="470" spans="1:10" x14ac:dyDescent="0.3">
      <c r="A470" t="s">
        <v>75</v>
      </c>
      <c r="B470" t="s">
        <v>319</v>
      </c>
      <c r="C470" t="s">
        <v>11</v>
      </c>
      <c r="D470" t="s">
        <v>12</v>
      </c>
      <c r="E470" t="s">
        <v>22</v>
      </c>
      <c r="F470" t="s">
        <v>14</v>
      </c>
      <c r="G470" t="s">
        <v>40</v>
      </c>
      <c r="H470" t="s">
        <v>16</v>
      </c>
      <c r="I470" s="9">
        <v>37999</v>
      </c>
      <c r="J470">
        <f t="shared" si="7"/>
        <v>7</v>
      </c>
    </row>
    <row r="471" spans="1:10" x14ac:dyDescent="0.3">
      <c r="A471" t="s">
        <v>9</v>
      </c>
      <c r="B471" t="s">
        <v>320</v>
      </c>
      <c r="C471" t="s">
        <v>30</v>
      </c>
      <c r="D471" t="s">
        <v>12</v>
      </c>
      <c r="E471" t="s">
        <v>13</v>
      </c>
      <c r="F471" t="s">
        <v>27</v>
      </c>
      <c r="G471" t="s">
        <v>15</v>
      </c>
      <c r="H471" t="s">
        <v>82</v>
      </c>
      <c r="I471" s="9">
        <v>99999</v>
      </c>
      <c r="J471">
        <f t="shared" si="7"/>
        <v>18</v>
      </c>
    </row>
    <row r="472" spans="1:10" x14ac:dyDescent="0.3">
      <c r="A472" t="s">
        <v>9</v>
      </c>
      <c r="B472" t="s">
        <v>321</v>
      </c>
      <c r="C472" t="s">
        <v>26</v>
      </c>
      <c r="D472" t="s">
        <v>12</v>
      </c>
      <c r="E472" t="s">
        <v>39</v>
      </c>
      <c r="F472" t="s">
        <v>27</v>
      </c>
      <c r="G472" t="s">
        <v>322</v>
      </c>
      <c r="H472" t="s">
        <v>82</v>
      </c>
      <c r="I472" s="9">
        <v>138490</v>
      </c>
      <c r="J472">
        <f t="shared" si="7"/>
        <v>20</v>
      </c>
    </row>
    <row r="473" spans="1:10" x14ac:dyDescent="0.3">
      <c r="A473" t="s">
        <v>9</v>
      </c>
      <c r="B473" t="s">
        <v>32</v>
      </c>
      <c r="C473" t="s">
        <v>30</v>
      </c>
      <c r="D473" t="s">
        <v>12</v>
      </c>
      <c r="E473" t="s">
        <v>13</v>
      </c>
      <c r="F473" t="s">
        <v>14</v>
      </c>
      <c r="G473" t="s">
        <v>15</v>
      </c>
      <c r="H473" t="s">
        <v>16</v>
      </c>
      <c r="I473" s="9">
        <v>46990</v>
      </c>
      <c r="J473">
        <f t="shared" si="7"/>
        <v>10</v>
      </c>
    </row>
    <row r="474" spans="1:10" x14ac:dyDescent="0.3">
      <c r="A474" t="s">
        <v>9</v>
      </c>
      <c r="B474" t="s">
        <v>36</v>
      </c>
      <c r="C474" t="s">
        <v>30</v>
      </c>
      <c r="D474" t="s">
        <v>12</v>
      </c>
      <c r="E474" t="s">
        <v>13</v>
      </c>
      <c r="F474" t="s">
        <v>27</v>
      </c>
      <c r="G474" t="s">
        <v>37</v>
      </c>
      <c r="H474" t="s">
        <v>16</v>
      </c>
      <c r="I474" s="9">
        <v>53990</v>
      </c>
      <c r="J474">
        <f t="shared" si="7"/>
        <v>12</v>
      </c>
    </row>
    <row r="475" spans="1:10" x14ac:dyDescent="0.3">
      <c r="A475" t="s">
        <v>24</v>
      </c>
      <c r="B475" t="s">
        <v>323</v>
      </c>
      <c r="C475" t="s">
        <v>11</v>
      </c>
      <c r="D475" t="s">
        <v>12</v>
      </c>
      <c r="E475" t="s">
        <v>13</v>
      </c>
      <c r="F475" t="s">
        <v>14</v>
      </c>
      <c r="G475" t="s">
        <v>37</v>
      </c>
      <c r="H475" t="s">
        <v>82</v>
      </c>
      <c r="I475" s="9">
        <v>44400</v>
      </c>
      <c r="J475">
        <f t="shared" si="7"/>
        <v>10</v>
      </c>
    </row>
    <row r="476" spans="1:10" x14ac:dyDescent="0.3">
      <c r="A476" t="s">
        <v>9</v>
      </c>
      <c r="B476" t="s">
        <v>38</v>
      </c>
      <c r="C476" t="s">
        <v>30</v>
      </c>
      <c r="D476" t="s">
        <v>12</v>
      </c>
      <c r="E476" t="s">
        <v>39</v>
      </c>
      <c r="F476" t="s">
        <v>27</v>
      </c>
      <c r="G476" t="s">
        <v>40</v>
      </c>
      <c r="H476" t="s">
        <v>16</v>
      </c>
      <c r="I476" s="9">
        <v>66999</v>
      </c>
      <c r="J476">
        <f t="shared" si="7"/>
        <v>14</v>
      </c>
    </row>
    <row r="477" spans="1:10" x14ac:dyDescent="0.3">
      <c r="A477" t="s">
        <v>9</v>
      </c>
      <c r="B477" t="s">
        <v>48</v>
      </c>
      <c r="C477" t="s">
        <v>30</v>
      </c>
      <c r="D477" t="s">
        <v>12</v>
      </c>
      <c r="E477" t="s">
        <v>13</v>
      </c>
      <c r="F477" t="s">
        <v>14</v>
      </c>
      <c r="G477" t="s">
        <v>15</v>
      </c>
      <c r="H477" t="s">
        <v>16</v>
      </c>
      <c r="I477" s="9">
        <v>49990</v>
      </c>
      <c r="J477">
        <f t="shared" si="7"/>
        <v>10</v>
      </c>
    </row>
    <row r="478" spans="1:10" x14ac:dyDescent="0.3">
      <c r="A478" t="s">
        <v>28</v>
      </c>
      <c r="B478" t="s">
        <v>324</v>
      </c>
      <c r="C478" t="s">
        <v>50</v>
      </c>
      <c r="D478" t="s">
        <v>12</v>
      </c>
      <c r="E478" t="s">
        <v>13</v>
      </c>
      <c r="F478" t="s">
        <v>27</v>
      </c>
      <c r="G478" t="s">
        <v>15</v>
      </c>
      <c r="H478" t="s">
        <v>16</v>
      </c>
      <c r="I478" s="9">
        <v>67990</v>
      </c>
      <c r="J478">
        <f t="shared" si="7"/>
        <v>14</v>
      </c>
    </row>
    <row r="479" spans="1:10" x14ac:dyDescent="0.3">
      <c r="A479" t="s">
        <v>24</v>
      </c>
      <c r="B479" t="s">
        <v>325</v>
      </c>
      <c r="C479" t="s">
        <v>30</v>
      </c>
      <c r="D479" t="s">
        <v>12</v>
      </c>
      <c r="E479" t="s">
        <v>13</v>
      </c>
      <c r="F479" t="s">
        <v>14</v>
      </c>
      <c r="G479" t="s">
        <v>40</v>
      </c>
      <c r="H479" t="s">
        <v>82</v>
      </c>
      <c r="I479" s="9">
        <v>46980</v>
      </c>
      <c r="J479">
        <f t="shared" si="7"/>
        <v>10</v>
      </c>
    </row>
    <row r="480" spans="1:10" x14ac:dyDescent="0.3">
      <c r="A480" t="s">
        <v>52</v>
      </c>
      <c r="B480" t="s">
        <v>159</v>
      </c>
      <c r="C480" t="s">
        <v>11</v>
      </c>
      <c r="D480" t="s">
        <v>12</v>
      </c>
      <c r="E480" t="s">
        <v>13</v>
      </c>
      <c r="F480" t="s">
        <v>14</v>
      </c>
      <c r="G480" t="s">
        <v>37</v>
      </c>
      <c r="H480" t="s">
        <v>16</v>
      </c>
      <c r="I480" s="9">
        <v>36990</v>
      </c>
      <c r="J480">
        <f t="shared" si="7"/>
        <v>7</v>
      </c>
    </row>
    <row r="481" spans="1:10" x14ac:dyDescent="0.3">
      <c r="A481" t="s">
        <v>9</v>
      </c>
      <c r="B481" t="s">
        <v>79</v>
      </c>
      <c r="C481" t="s">
        <v>132</v>
      </c>
      <c r="D481" t="s">
        <v>12</v>
      </c>
      <c r="E481" t="s">
        <v>22</v>
      </c>
      <c r="F481" t="s">
        <v>14</v>
      </c>
      <c r="G481" t="s">
        <v>37</v>
      </c>
      <c r="H481" t="s">
        <v>82</v>
      </c>
      <c r="I481" s="9">
        <v>24399</v>
      </c>
      <c r="J481">
        <f t="shared" si="7"/>
        <v>5</v>
      </c>
    </row>
    <row r="482" spans="1:10" x14ac:dyDescent="0.3">
      <c r="A482" t="s">
        <v>28</v>
      </c>
      <c r="B482" t="s">
        <v>49</v>
      </c>
      <c r="C482" t="s">
        <v>50</v>
      </c>
      <c r="D482" t="s">
        <v>12</v>
      </c>
      <c r="E482" t="s">
        <v>13</v>
      </c>
      <c r="F482" t="s">
        <v>27</v>
      </c>
      <c r="G482" t="s">
        <v>15</v>
      </c>
      <c r="H482" t="s">
        <v>16</v>
      </c>
      <c r="I482" s="9">
        <v>77990</v>
      </c>
      <c r="J482">
        <f t="shared" si="7"/>
        <v>16</v>
      </c>
    </row>
    <row r="483" spans="1:10" x14ac:dyDescent="0.3">
      <c r="A483" t="s">
        <v>9</v>
      </c>
      <c r="B483" t="s">
        <v>55</v>
      </c>
      <c r="C483" t="s">
        <v>35</v>
      </c>
      <c r="D483" t="s">
        <v>12</v>
      </c>
      <c r="E483" t="s">
        <v>13</v>
      </c>
      <c r="F483" t="s">
        <v>27</v>
      </c>
      <c r="G483" t="s">
        <v>40</v>
      </c>
      <c r="H483" t="s">
        <v>16</v>
      </c>
      <c r="I483" s="9">
        <v>54990</v>
      </c>
      <c r="J483">
        <f t="shared" si="7"/>
        <v>12</v>
      </c>
    </row>
    <row r="484" spans="1:10" x14ac:dyDescent="0.3">
      <c r="A484" t="s">
        <v>67</v>
      </c>
      <c r="B484" t="s">
        <v>326</v>
      </c>
      <c r="C484" t="s">
        <v>26</v>
      </c>
      <c r="D484" t="s">
        <v>12</v>
      </c>
      <c r="E484" t="s">
        <v>39</v>
      </c>
      <c r="F484" t="s">
        <v>231</v>
      </c>
      <c r="G484" t="s">
        <v>99</v>
      </c>
      <c r="H484" t="s">
        <v>82</v>
      </c>
      <c r="I484" s="9">
        <v>159990</v>
      </c>
      <c r="J484">
        <f t="shared" si="7"/>
        <v>20</v>
      </c>
    </row>
    <row r="485" spans="1:10" x14ac:dyDescent="0.3">
      <c r="A485" t="s">
        <v>28</v>
      </c>
      <c r="B485" t="s">
        <v>327</v>
      </c>
      <c r="C485" t="s">
        <v>11</v>
      </c>
      <c r="D485" t="s">
        <v>12</v>
      </c>
      <c r="E485" t="s">
        <v>44</v>
      </c>
      <c r="F485" t="s">
        <v>14</v>
      </c>
      <c r="G485" t="s">
        <v>69</v>
      </c>
      <c r="H485" t="s">
        <v>16</v>
      </c>
      <c r="I485" s="9">
        <v>32500</v>
      </c>
      <c r="J485">
        <f t="shared" si="7"/>
        <v>7</v>
      </c>
    </row>
    <row r="486" spans="1:10" x14ac:dyDescent="0.3">
      <c r="A486" t="s">
        <v>9</v>
      </c>
      <c r="B486" t="s">
        <v>56</v>
      </c>
      <c r="C486" t="s">
        <v>30</v>
      </c>
      <c r="D486" t="s">
        <v>12</v>
      </c>
      <c r="E486" t="s">
        <v>13</v>
      </c>
      <c r="F486" t="s">
        <v>27</v>
      </c>
      <c r="G486" t="s">
        <v>15</v>
      </c>
      <c r="H486" t="s">
        <v>16</v>
      </c>
      <c r="I486" s="9">
        <v>66990</v>
      </c>
      <c r="J486">
        <f t="shared" si="7"/>
        <v>14</v>
      </c>
    </row>
    <row r="487" spans="1:10" x14ac:dyDescent="0.3">
      <c r="A487" t="s">
        <v>9</v>
      </c>
      <c r="B487" t="s">
        <v>74</v>
      </c>
      <c r="C487" t="s">
        <v>30</v>
      </c>
      <c r="D487" t="s">
        <v>12</v>
      </c>
      <c r="E487" t="s">
        <v>13</v>
      </c>
      <c r="F487" t="s">
        <v>14</v>
      </c>
      <c r="G487" t="s">
        <v>37</v>
      </c>
      <c r="H487" t="s">
        <v>16</v>
      </c>
      <c r="I487" s="9">
        <v>53990</v>
      </c>
      <c r="J487">
        <f t="shared" si="7"/>
        <v>12</v>
      </c>
    </row>
    <row r="488" spans="1:10" x14ac:dyDescent="0.3">
      <c r="A488" t="s">
        <v>75</v>
      </c>
      <c r="B488" t="s">
        <v>152</v>
      </c>
      <c r="C488" t="s">
        <v>30</v>
      </c>
      <c r="D488" t="s">
        <v>12</v>
      </c>
      <c r="E488" t="s">
        <v>13</v>
      </c>
      <c r="F488" t="s">
        <v>14</v>
      </c>
      <c r="G488" t="s">
        <v>37</v>
      </c>
      <c r="H488" t="s">
        <v>16</v>
      </c>
      <c r="I488" s="9">
        <v>29990</v>
      </c>
      <c r="J488">
        <f t="shared" si="7"/>
        <v>5</v>
      </c>
    </row>
    <row r="489" spans="1:10" x14ac:dyDescent="0.3">
      <c r="A489" t="s">
        <v>52</v>
      </c>
      <c r="B489" t="s">
        <v>328</v>
      </c>
      <c r="C489" t="s">
        <v>50</v>
      </c>
      <c r="D489" t="s">
        <v>12</v>
      </c>
      <c r="E489" t="s">
        <v>13</v>
      </c>
      <c r="F489" t="s">
        <v>27</v>
      </c>
      <c r="G489" t="s">
        <v>15</v>
      </c>
      <c r="H489" t="s">
        <v>16</v>
      </c>
      <c r="I489" s="9">
        <v>77790</v>
      </c>
      <c r="J489">
        <f t="shared" si="7"/>
        <v>16</v>
      </c>
    </row>
    <row r="490" spans="1:10" x14ac:dyDescent="0.3">
      <c r="A490" t="s">
        <v>9</v>
      </c>
      <c r="B490" t="s">
        <v>329</v>
      </c>
      <c r="C490" t="s">
        <v>50</v>
      </c>
      <c r="D490" t="s">
        <v>12</v>
      </c>
      <c r="E490" t="s">
        <v>13</v>
      </c>
      <c r="F490" t="s">
        <v>14</v>
      </c>
      <c r="G490" t="s">
        <v>169</v>
      </c>
      <c r="H490" t="s">
        <v>82</v>
      </c>
      <c r="I490" s="9">
        <v>61400</v>
      </c>
      <c r="J490">
        <f t="shared" si="7"/>
        <v>14</v>
      </c>
    </row>
    <row r="491" spans="1:10" x14ac:dyDescent="0.3">
      <c r="A491" t="s">
        <v>75</v>
      </c>
      <c r="B491" t="s">
        <v>330</v>
      </c>
      <c r="C491" t="s">
        <v>26</v>
      </c>
      <c r="D491" t="s">
        <v>12</v>
      </c>
      <c r="E491" t="s">
        <v>13</v>
      </c>
      <c r="F491" t="s">
        <v>27</v>
      </c>
      <c r="G491" t="s">
        <v>69</v>
      </c>
      <c r="H491" t="s">
        <v>16</v>
      </c>
      <c r="I491" s="9">
        <v>54990</v>
      </c>
      <c r="J491">
        <f t="shared" si="7"/>
        <v>12</v>
      </c>
    </row>
    <row r="492" spans="1:10" x14ac:dyDescent="0.3">
      <c r="A492" t="s">
        <v>9</v>
      </c>
      <c r="B492" t="s">
        <v>10</v>
      </c>
      <c r="C492" t="s">
        <v>11</v>
      </c>
      <c r="D492" t="s">
        <v>12</v>
      </c>
      <c r="E492" t="s">
        <v>13</v>
      </c>
      <c r="F492" t="s">
        <v>14</v>
      </c>
      <c r="G492" t="s">
        <v>15</v>
      </c>
      <c r="H492" t="s">
        <v>16</v>
      </c>
      <c r="I492" s="9">
        <v>38990</v>
      </c>
      <c r="J492">
        <f t="shared" si="7"/>
        <v>7</v>
      </c>
    </row>
    <row r="493" spans="1:10" x14ac:dyDescent="0.3">
      <c r="A493" t="s">
        <v>9</v>
      </c>
      <c r="B493" t="s">
        <v>17</v>
      </c>
      <c r="C493" t="s">
        <v>11</v>
      </c>
      <c r="D493" t="s">
        <v>12</v>
      </c>
      <c r="E493" t="s">
        <v>13</v>
      </c>
      <c r="F493" t="s">
        <v>14</v>
      </c>
      <c r="G493" t="s">
        <v>15</v>
      </c>
      <c r="H493" t="s">
        <v>16</v>
      </c>
      <c r="I493" s="9">
        <v>37990</v>
      </c>
      <c r="J493">
        <f t="shared" si="7"/>
        <v>7</v>
      </c>
    </row>
    <row r="494" spans="1:10" x14ac:dyDescent="0.3">
      <c r="A494" t="s">
        <v>9</v>
      </c>
      <c r="B494" t="s">
        <v>331</v>
      </c>
      <c r="C494" t="s">
        <v>11</v>
      </c>
      <c r="D494" t="s">
        <v>332</v>
      </c>
      <c r="E494" t="s">
        <v>13</v>
      </c>
      <c r="F494" t="s">
        <v>14</v>
      </c>
      <c r="G494" t="s">
        <v>40</v>
      </c>
      <c r="H494" t="s">
        <v>82</v>
      </c>
      <c r="I494" s="9">
        <v>34490</v>
      </c>
      <c r="J494">
        <f t="shared" si="7"/>
        <v>7</v>
      </c>
    </row>
    <row r="495" spans="1:10" x14ac:dyDescent="0.3">
      <c r="A495" t="s">
        <v>28</v>
      </c>
      <c r="B495" t="s">
        <v>333</v>
      </c>
      <c r="C495" t="s">
        <v>50</v>
      </c>
      <c r="D495" t="s">
        <v>12</v>
      </c>
      <c r="E495" t="s">
        <v>13</v>
      </c>
      <c r="F495" t="s">
        <v>27</v>
      </c>
      <c r="G495" t="s">
        <v>15</v>
      </c>
      <c r="H495" t="s">
        <v>16</v>
      </c>
      <c r="I495" s="9">
        <v>63990</v>
      </c>
      <c r="J495">
        <f t="shared" si="7"/>
        <v>14</v>
      </c>
    </row>
    <row r="496" spans="1:10" x14ac:dyDescent="0.3">
      <c r="A496" t="s">
        <v>9</v>
      </c>
      <c r="B496" t="s">
        <v>32</v>
      </c>
      <c r="C496" t="s">
        <v>30</v>
      </c>
      <c r="D496" t="s">
        <v>12</v>
      </c>
      <c r="E496" t="s">
        <v>13</v>
      </c>
      <c r="F496" t="s">
        <v>14</v>
      </c>
      <c r="G496" t="s">
        <v>15</v>
      </c>
      <c r="H496" t="s">
        <v>16</v>
      </c>
      <c r="I496" s="9">
        <v>46990</v>
      </c>
      <c r="J496">
        <f t="shared" si="7"/>
        <v>10</v>
      </c>
    </row>
    <row r="497" spans="1:10" x14ac:dyDescent="0.3">
      <c r="A497" t="s">
        <v>9</v>
      </c>
      <c r="B497" t="s">
        <v>36</v>
      </c>
      <c r="C497" t="s">
        <v>30</v>
      </c>
      <c r="D497" t="s">
        <v>12</v>
      </c>
      <c r="E497" t="s">
        <v>13</v>
      </c>
      <c r="F497" t="s">
        <v>27</v>
      </c>
      <c r="G497" t="s">
        <v>37</v>
      </c>
      <c r="H497" t="s">
        <v>16</v>
      </c>
      <c r="I497" s="9">
        <v>53990</v>
      </c>
      <c r="J497">
        <f t="shared" si="7"/>
        <v>12</v>
      </c>
    </row>
    <row r="498" spans="1:10" x14ac:dyDescent="0.3">
      <c r="A498" t="s">
        <v>334</v>
      </c>
      <c r="B498" t="s">
        <v>335</v>
      </c>
      <c r="C498" t="s">
        <v>30</v>
      </c>
      <c r="D498" t="s">
        <v>12</v>
      </c>
      <c r="E498" t="s">
        <v>22</v>
      </c>
      <c r="F498" t="s">
        <v>14</v>
      </c>
      <c r="G498" t="s">
        <v>336</v>
      </c>
      <c r="H498" t="s">
        <v>82</v>
      </c>
      <c r="I498" s="9">
        <v>113990</v>
      </c>
      <c r="J498">
        <f t="shared" si="7"/>
        <v>20</v>
      </c>
    </row>
    <row r="499" spans="1:10" x14ac:dyDescent="0.3">
      <c r="A499" t="s">
        <v>9</v>
      </c>
      <c r="B499" t="s">
        <v>337</v>
      </c>
      <c r="C499" t="s">
        <v>30</v>
      </c>
      <c r="D499" t="s">
        <v>12</v>
      </c>
      <c r="E499" t="s">
        <v>13</v>
      </c>
      <c r="F499" t="s">
        <v>27</v>
      </c>
      <c r="G499" t="s">
        <v>37</v>
      </c>
      <c r="H499" t="s">
        <v>16</v>
      </c>
      <c r="I499" s="9">
        <v>68400</v>
      </c>
      <c r="J499">
        <f t="shared" si="7"/>
        <v>14</v>
      </c>
    </row>
    <row r="500" spans="1:10" x14ac:dyDescent="0.3">
      <c r="A500" t="s">
        <v>9</v>
      </c>
      <c r="B500" t="s">
        <v>338</v>
      </c>
      <c r="C500" t="s">
        <v>30</v>
      </c>
      <c r="D500" t="s">
        <v>12</v>
      </c>
      <c r="E500" t="s">
        <v>13</v>
      </c>
      <c r="F500" t="s">
        <v>14</v>
      </c>
      <c r="G500" t="s">
        <v>15</v>
      </c>
      <c r="H500" t="s">
        <v>16</v>
      </c>
      <c r="I500" s="9">
        <v>60490</v>
      </c>
      <c r="J500">
        <f t="shared" si="7"/>
        <v>14</v>
      </c>
    </row>
    <row r="501" spans="1:10" x14ac:dyDescent="0.3">
      <c r="A501" t="s">
        <v>9</v>
      </c>
      <c r="B501" t="s">
        <v>38</v>
      </c>
      <c r="C501" t="s">
        <v>30</v>
      </c>
      <c r="D501" t="s">
        <v>12</v>
      </c>
      <c r="E501" t="s">
        <v>39</v>
      </c>
      <c r="F501" t="s">
        <v>27</v>
      </c>
      <c r="G501" t="s">
        <v>40</v>
      </c>
      <c r="H501" t="s">
        <v>16</v>
      </c>
      <c r="I501" s="9">
        <v>66999</v>
      </c>
      <c r="J501">
        <f t="shared" si="7"/>
        <v>14</v>
      </c>
    </row>
    <row r="502" spans="1:10" x14ac:dyDescent="0.3">
      <c r="A502" t="s">
        <v>9</v>
      </c>
      <c r="B502" t="s">
        <v>48</v>
      </c>
      <c r="C502" t="s">
        <v>30</v>
      </c>
      <c r="D502" t="s">
        <v>12</v>
      </c>
      <c r="E502" t="s">
        <v>13</v>
      </c>
      <c r="F502" t="s">
        <v>14</v>
      </c>
      <c r="G502" t="s">
        <v>15</v>
      </c>
      <c r="H502" t="s">
        <v>16</v>
      </c>
      <c r="I502" s="9">
        <v>49990</v>
      </c>
      <c r="J502">
        <f t="shared" si="7"/>
        <v>10</v>
      </c>
    </row>
    <row r="503" spans="1:10" x14ac:dyDescent="0.3">
      <c r="A503" t="s">
        <v>24</v>
      </c>
      <c r="B503" t="s">
        <v>339</v>
      </c>
      <c r="C503" t="s">
        <v>30</v>
      </c>
      <c r="D503" t="s">
        <v>12</v>
      </c>
      <c r="E503" t="s">
        <v>13</v>
      </c>
      <c r="F503" t="s">
        <v>27</v>
      </c>
      <c r="G503" t="s">
        <v>117</v>
      </c>
      <c r="H503" t="s">
        <v>16</v>
      </c>
      <c r="I503" s="9">
        <v>69990</v>
      </c>
      <c r="J503">
        <f t="shared" si="7"/>
        <v>14</v>
      </c>
    </row>
    <row r="504" spans="1:10" x14ac:dyDescent="0.3">
      <c r="A504" t="s">
        <v>41</v>
      </c>
      <c r="B504" t="s">
        <v>230</v>
      </c>
      <c r="C504" t="s">
        <v>50</v>
      </c>
      <c r="D504" t="s">
        <v>12</v>
      </c>
      <c r="E504" t="s">
        <v>13</v>
      </c>
      <c r="F504" t="s">
        <v>27</v>
      </c>
      <c r="G504" t="s">
        <v>15</v>
      </c>
      <c r="H504" t="s">
        <v>16</v>
      </c>
      <c r="I504" s="9">
        <v>93831</v>
      </c>
      <c r="J504">
        <f t="shared" si="7"/>
        <v>18</v>
      </c>
    </row>
    <row r="505" spans="1:10" x14ac:dyDescent="0.3">
      <c r="A505" t="s">
        <v>28</v>
      </c>
      <c r="B505" t="s">
        <v>49</v>
      </c>
      <c r="C505" t="s">
        <v>50</v>
      </c>
      <c r="D505" t="s">
        <v>12</v>
      </c>
      <c r="E505" t="s">
        <v>13</v>
      </c>
      <c r="F505" t="s">
        <v>27</v>
      </c>
      <c r="G505" t="s">
        <v>15</v>
      </c>
      <c r="H505" t="s">
        <v>16</v>
      </c>
      <c r="I505" s="9">
        <v>77990</v>
      </c>
      <c r="J505">
        <f t="shared" si="7"/>
        <v>16</v>
      </c>
    </row>
    <row r="506" spans="1:10" x14ac:dyDescent="0.3">
      <c r="A506" t="s">
        <v>9</v>
      </c>
      <c r="B506" t="s">
        <v>55</v>
      </c>
      <c r="C506" t="s">
        <v>35</v>
      </c>
      <c r="D506" t="s">
        <v>12</v>
      </c>
      <c r="E506" t="s">
        <v>13</v>
      </c>
      <c r="F506" t="s">
        <v>27</v>
      </c>
      <c r="G506" t="s">
        <v>40</v>
      </c>
      <c r="H506" t="s">
        <v>16</v>
      </c>
      <c r="I506" s="9">
        <v>54990</v>
      </c>
      <c r="J506">
        <f t="shared" si="7"/>
        <v>12</v>
      </c>
    </row>
    <row r="507" spans="1:10" x14ac:dyDescent="0.3">
      <c r="A507" t="s">
        <v>67</v>
      </c>
      <c r="B507" t="s">
        <v>326</v>
      </c>
      <c r="C507" t="s">
        <v>26</v>
      </c>
      <c r="D507" t="s">
        <v>12</v>
      </c>
      <c r="E507" t="s">
        <v>39</v>
      </c>
      <c r="F507" t="s">
        <v>231</v>
      </c>
      <c r="G507" t="s">
        <v>99</v>
      </c>
      <c r="H507" t="s">
        <v>82</v>
      </c>
      <c r="I507" s="9">
        <v>159990</v>
      </c>
      <c r="J507">
        <f t="shared" si="7"/>
        <v>20</v>
      </c>
    </row>
    <row r="508" spans="1:10" x14ac:dyDescent="0.3">
      <c r="A508" t="s">
        <v>41</v>
      </c>
      <c r="B508" t="s">
        <v>340</v>
      </c>
      <c r="C508" t="s">
        <v>341</v>
      </c>
      <c r="D508" t="s">
        <v>12</v>
      </c>
      <c r="E508" t="s">
        <v>22</v>
      </c>
      <c r="F508" t="s">
        <v>14</v>
      </c>
      <c r="G508" t="s">
        <v>15</v>
      </c>
      <c r="H508" t="s">
        <v>16</v>
      </c>
      <c r="I508" s="9">
        <v>32990</v>
      </c>
      <c r="J508">
        <f t="shared" si="7"/>
        <v>7</v>
      </c>
    </row>
    <row r="509" spans="1:10" x14ac:dyDescent="0.3">
      <c r="A509" t="s">
        <v>9</v>
      </c>
      <c r="B509" t="s">
        <v>235</v>
      </c>
      <c r="C509" t="s">
        <v>11</v>
      </c>
      <c r="D509" t="s">
        <v>12</v>
      </c>
      <c r="E509" t="s">
        <v>13</v>
      </c>
      <c r="F509" t="s">
        <v>14</v>
      </c>
      <c r="G509" t="s">
        <v>37</v>
      </c>
      <c r="H509" t="s">
        <v>82</v>
      </c>
      <c r="I509" s="9">
        <v>38500</v>
      </c>
      <c r="J509">
        <f t="shared" si="7"/>
        <v>7</v>
      </c>
    </row>
    <row r="510" spans="1:10" x14ac:dyDescent="0.3">
      <c r="A510" t="s">
        <v>75</v>
      </c>
      <c r="B510" t="s">
        <v>152</v>
      </c>
      <c r="C510" t="s">
        <v>30</v>
      </c>
      <c r="D510" t="s">
        <v>12</v>
      </c>
      <c r="E510" t="s">
        <v>13</v>
      </c>
      <c r="F510" t="s">
        <v>14</v>
      </c>
      <c r="G510" t="s">
        <v>37</v>
      </c>
      <c r="H510" t="s">
        <v>16</v>
      </c>
      <c r="I510" s="9">
        <v>29990</v>
      </c>
      <c r="J510">
        <f t="shared" si="7"/>
        <v>5</v>
      </c>
    </row>
    <row r="511" spans="1:10" x14ac:dyDescent="0.3">
      <c r="A511" t="s">
        <v>9</v>
      </c>
      <c r="B511" t="s">
        <v>56</v>
      </c>
      <c r="C511" t="s">
        <v>30</v>
      </c>
      <c r="D511" t="s">
        <v>12</v>
      </c>
      <c r="E511" t="s">
        <v>13</v>
      </c>
      <c r="F511" t="s">
        <v>27</v>
      </c>
      <c r="G511" t="s">
        <v>15</v>
      </c>
      <c r="H511" t="s">
        <v>16</v>
      </c>
      <c r="I511" s="9">
        <v>66990</v>
      </c>
      <c r="J511">
        <f t="shared" si="7"/>
        <v>14</v>
      </c>
    </row>
    <row r="512" spans="1:10" x14ac:dyDescent="0.3">
      <c r="A512" t="s">
        <v>9</v>
      </c>
      <c r="B512" t="s">
        <v>74</v>
      </c>
      <c r="C512" t="s">
        <v>30</v>
      </c>
      <c r="D512" t="s">
        <v>12</v>
      </c>
      <c r="E512" t="s">
        <v>13</v>
      </c>
      <c r="F512" t="s">
        <v>14</v>
      </c>
      <c r="G512" t="s">
        <v>37</v>
      </c>
      <c r="H512" t="s">
        <v>16</v>
      </c>
      <c r="I512" s="9">
        <v>53990</v>
      </c>
      <c r="J512">
        <f t="shared" si="7"/>
        <v>12</v>
      </c>
    </row>
    <row r="513" spans="1:10" x14ac:dyDescent="0.3">
      <c r="A513" t="s">
        <v>9</v>
      </c>
      <c r="B513" t="s">
        <v>342</v>
      </c>
      <c r="C513" t="s">
        <v>30</v>
      </c>
      <c r="D513" t="s">
        <v>12</v>
      </c>
      <c r="E513" t="s">
        <v>13</v>
      </c>
      <c r="F513" t="s">
        <v>14</v>
      </c>
      <c r="G513" t="s">
        <v>37</v>
      </c>
      <c r="H513" t="s">
        <v>16</v>
      </c>
      <c r="I513" s="9">
        <v>57990</v>
      </c>
      <c r="J513">
        <f t="shared" si="7"/>
        <v>12</v>
      </c>
    </row>
    <row r="514" spans="1:10" x14ac:dyDescent="0.3">
      <c r="A514" t="s">
        <v>41</v>
      </c>
      <c r="B514" t="s">
        <v>343</v>
      </c>
      <c r="C514" t="s">
        <v>30</v>
      </c>
      <c r="D514" t="s">
        <v>185</v>
      </c>
      <c r="E514" t="s">
        <v>22</v>
      </c>
      <c r="F514" t="s">
        <v>14</v>
      </c>
      <c r="G514" t="s">
        <v>23</v>
      </c>
      <c r="H514" t="s">
        <v>82</v>
      </c>
      <c r="I514" s="9">
        <v>70290</v>
      </c>
      <c r="J514">
        <f t="shared" si="7"/>
        <v>16</v>
      </c>
    </row>
    <row r="515" spans="1:10" x14ac:dyDescent="0.3">
      <c r="A515" t="s">
        <v>9</v>
      </c>
      <c r="B515" t="s">
        <v>10</v>
      </c>
      <c r="C515" t="s">
        <v>11</v>
      </c>
      <c r="D515" t="s">
        <v>12</v>
      </c>
      <c r="E515" t="s">
        <v>13</v>
      </c>
      <c r="F515" t="s">
        <v>14</v>
      </c>
      <c r="G515" t="s">
        <v>15</v>
      </c>
      <c r="H515" t="s">
        <v>16</v>
      </c>
      <c r="I515" s="9">
        <v>38990</v>
      </c>
      <c r="J515">
        <f t="shared" ref="J515:J578" si="8">_xlfn.XLOOKUP(I515,$O$22:$O$29,$P$22:$P$29," Brand not available",-1)</f>
        <v>7</v>
      </c>
    </row>
    <row r="516" spans="1:10" x14ac:dyDescent="0.3">
      <c r="A516" t="s">
        <v>9</v>
      </c>
      <c r="B516" t="s">
        <v>17</v>
      </c>
      <c r="C516" t="s">
        <v>11</v>
      </c>
      <c r="D516" t="s">
        <v>12</v>
      </c>
      <c r="E516" t="s">
        <v>13</v>
      </c>
      <c r="F516" t="s">
        <v>14</v>
      </c>
      <c r="G516" t="s">
        <v>15</v>
      </c>
      <c r="H516" t="s">
        <v>16</v>
      </c>
      <c r="I516" s="9">
        <v>37990</v>
      </c>
      <c r="J516">
        <f t="shared" si="8"/>
        <v>7</v>
      </c>
    </row>
    <row r="517" spans="1:10" x14ac:dyDescent="0.3">
      <c r="A517" t="s">
        <v>28</v>
      </c>
      <c r="B517" t="s">
        <v>344</v>
      </c>
      <c r="C517" t="s">
        <v>35</v>
      </c>
      <c r="D517" t="s">
        <v>12</v>
      </c>
      <c r="E517" t="s">
        <v>13</v>
      </c>
      <c r="F517" t="s">
        <v>27</v>
      </c>
      <c r="G517" t="s">
        <v>15</v>
      </c>
      <c r="H517" t="s">
        <v>16</v>
      </c>
      <c r="I517" s="9">
        <v>58990</v>
      </c>
      <c r="J517">
        <f t="shared" si="8"/>
        <v>12</v>
      </c>
    </row>
    <row r="518" spans="1:10" x14ac:dyDescent="0.3">
      <c r="A518" t="s">
        <v>58</v>
      </c>
      <c r="B518" t="s">
        <v>345</v>
      </c>
      <c r="C518" t="s">
        <v>26</v>
      </c>
      <c r="D518" t="s">
        <v>12</v>
      </c>
      <c r="E518" t="s">
        <v>39</v>
      </c>
      <c r="F518" t="s">
        <v>27</v>
      </c>
      <c r="G518" t="s">
        <v>103</v>
      </c>
      <c r="H518" t="s">
        <v>82</v>
      </c>
      <c r="I518" s="9">
        <v>133990</v>
      </c>
      <c r="J518">
        <f t="shared" si="8"/>
        <v>20</v>
      </c>
    </row>
    <row r="519" spans="1:10" x14ac:dyDescent="0.3">
      <c r="A519" t="s">
        <v>28</v>
      </c>
      <c r="B519" t="s">
        <v>346</v>
      </c>
      <c r="C519" t="s">
        <v>347</v>
      </c>
      <c r="D519" t="s">
        <v>12</v>
      </c>
      <c r="E519" t="s">
        <v>13</v>
      </c>
      <c r="F519" t="s">
        <v>27</v>
      </c>
      <c r="G519" t="s">
        <v>37</v>
      </c>
      <c r="H519" t="s">
        <v>82</v>
      </c>
      <c r="I519" s="9">
        <v>60943</v>
      </c>
      <c r="J519">
        <f t="shared" si="8"/>
        <v>14</v>
      </c>
    </row>
    <row r="520" spans="1:10" x14ac:dyDescent="0.3">
      <c r="A520" t="s">
        <v>28</v>
      </c>
      <c r="B520" t="s">
        <v>348</v>
      </c>
      <c r="C520" t="s">
        <v>46</v>
      </c>
      <c r="D520" t="s">
        <v>128</v>
      </c>
      <c r="E520" t="s">
        <v>147</v>
      </c>
      <c r="F520" t="s">
        <v>47</v>
      </c>
      <c r="G520" t="s">
        <v>69</v>
      </c>
      <c r="H520" t="s">
        <v>82</v>
      </c>
      <c r="I520" s="9">
        <v>25751</v>
      </c>
      <c r="J520">
        <f t="shared" si="8"/>
        <v>5</v>
      </c>
    </row>
    <row r="521" spans="1:10" x14ac:dyDescent="0.3">
      <c r="A521" t="s">
        <v>9</v>
      </c>
      <c r="B521" t="s">
        <v>32</v>
      </c>
      <c r="C521" t="s">
        <v>30</v>
      </c>
      <c r="D521" t="s">
        <v>12</v>
      </c>
      <c r="E521" t="s">
        <v>13</v>
      </c>
      <c r="F521" t="s">
        <v>14</v>
      </c>
      <c r="G521" t="s">
        <v>15</v>
      </c>
      <c r="H521" t="s">
        <v>16</v>
      </c>
      <c r="I521" s="9">
        <v>46990</v>
      </c>
      <c r="J521">
        <f t="shared" si="8"/>
        <v>10</v>
      </c>
    </row>
    <row r="522" spans="1:10" x14ac:dyDescent="0.3">
      <c r="A522" t="s">
        <v>9</v>
      </c>
      <c r="B522" t="s">
        <v>36</v>
      </c>
      <c r="C522" t="s">
        <v>30</v>
      </c>
      <c r="D522" t="s">
        <v>12</v>
      </c>
      <c r="E522" t="s">
        <v>13</v>
      </c>
      <c r="F522" t="s">
        <v>27</v>
      </c>
      <c r="G522" t="s">
        <v>37</v>
      </c>
      <c r="H522" t="s">
        <v>16</v>
      </c>
      <c r="I522" s="9">
        <v>53990</v>
      </c>
      <c r="J522">
        <f t="shared" si="8"/>
        <v>12</v>
      </c>
    </row>
    <row r="523" spans="1:10" x14ac:dyDescent="0.3">
      <c r="A523" t="s">
        <v>52</v>
      </c>
      <c r="B523" t="s">
        <v>349</v>
      </c>
      <c r="C523" t="s">
        <v>30</v>
      </c>
      <c r="D523" t="s">
        <v>12</v>
      </c>
      <c r="E523" t="s">
        <v>13</v>
      </c>
      <c r="F523" t="s">
        <v>14</v>
      </c>
      <c r="G523" t="s">
        <v>37</v>
      </c>
      <c r="H523" t="s">
        <v>16</v>
      </c>
      <c r="I523" s="9">
        <v>54990</v>
      </c>
      <c r="J523">
        <f t="shared" si="8"/>
        <v>12</v>
      </c>
    </row>
    <row r="524" spans="1:10" x14ac:dyDescent="0.3">
      <c r="A524" t="s">
        <v>9</v>
      </c>
      <c r="B524" t="s">
        <v>350</v>
      </c>
      <c r="C524" t="s">
        <v>11</v>
      </c>
      <c r="D524" t="s">
        <v>12</v>
      </c>
      <c r="E524" t="s">
        <v>13</v>
      </c>
      <c r="F524" t="s">
        <v>14</v>
      </c>
      <c r="G524" t="s">
        <v>37</v>
      </c>
      <c r="H524" t="s">
        <v>16</v>
      </c>
      <c r="I524" s="9">
        <v>45899</v>
      </c>
      <c r="J524">
        <f t="shared" si="8"/>
        <v>10</v>
      </c>
    </row>
    <row r="525" spans="1:10" x14ac:dyDescent="0.3">
      <c r="A525" t="s">
        <v>9</v>
      </c>
      <c r="B525" t="s">
        <v>32</v>
      </c>
      <c r="C525" t="s">
        <v>30</v>
      </c>
      <c r="D525" t="s">
        <v>12</v>
      </c>
      <c r="E525" t="s">
        <v>13</v>
      </c>
      <c r="F525" t="s">
        <v>14</v>
      </c>
      <c r="G525" t="s">
        <v>15</v>
      </c>
      <c r="H525" t="s">
        <v>16</v>
      </c>
      <c r="I525" s="9">
        <v>46990</v>
      </c>
      <c r="J525">
        <f t="shared" si="8"/>
        <v>10</v>
      </c>
    </row>
    <row r="526" spans="1:10" x14ac:dyDescent="0.3">
      <c r="A526" t="s">
        <v>52</v>
      </c>
      <c r="B526" t="s">
        <v>275</v>
      </c>
      <c r="C526" t="s">
        <v>35</v>
      </c>
      <c r="D526" t="s">
        <v>12</v>
      </c>
      <c r="E526" t="s">
        <v>13</v>
      </c>
      <c r="F526" t="s">
        <v>14</v>
      </c>
      <c r="G526" t="s">
        <v>69</v>
      </c>
      <c r="H526" t="s">
        <v>16</v>
      </c>
      <c r="I526" s="9">
        <v>47990</v>
      </c>
      <c r="J526">
        <f t="shared" si="8"/>
        <v>10</v>
      </c>
    </row>
    <row r="527" spans="1:10" x14ac:dyDescent="0.3">
      <c r="A527" t="s">
        <v>52</v>
      </c>
      <c r="B527" t="s">
        <v>351</v>
      </c>
      <c r="C527" t="s">
        <v>30</v>
      </c>
      <c r="D527" t="s">
        <v>12</v>
      </c>
      <c r="E527" t="s">
        <v>13</v>
      </c>
      <c r="F527" t="s">
        <v>14</v>
      </c>
      <c r="G527" t="s">
        <v>37</v>
      </c>
      <c r="H527" t="s">
        <v>16</v>
      </c>
      <c r="I527" s="9">
        <v>69990</v>
      </c>
      <c r="J527">
        <f t="shared" si="8"/>
        <v>14</v>
      </c>
    </row>
    <row r="528" spans="1:10" x14ac:dyDescent="0.3">
      <c r="A528" t="s">
        <v>9</v>
      </c>
      <c r="B528" t="s">
        <v>10</v>
      </c>
      <c r="C528" t="s">
        <v>11</v>
      </c>
      <c r="D528" t="s">
        <v>12</v>
      </c>
      <c r="E528" t="s">
        <v>13</v>
      </c>
      <c r="F528" t="s">
        <v>14</v>
      </c>
      <c r="G528" t="s">
        <v>15</v>
      </c>
      <c r="H528" t="s">
        <v>16</v>
      </c>
      <c r="I528" s="9">
        <v>38990</v>
      </c>
      <c r="J528">
        <f t="shared" si="8"/>
        <v>7</v>
      </c>
    </row>
    <row r="529" spans="1:10" x14ac:dyDescent="0.3">
      <c r="A529" t="s">
        <v>9</v>
      </c>
      <c r="B529" t="s">
        <v>36</v>
      </c>
      <c r="C529" t="s">
        <v>30</v>
      </c>
      <c r="D529" t="s">
        <v>12</v>
      </c>
      <c r="E529" t="s">
        <v>13</v>
      </c>
      <c r="F529" t="s">
        <v>27</v>
      </c>
      <c r="G529" t="s">
        <v>37</v>
      </c>
      <c r="H529" t="s">
        <v>16</v>
      </c>
      <c r="I529" s="9">
        <v>53990</v>
      </c>
      <c r="J529">
        <f t="shared" si="8"/>
        <v>12</v>
      </c>
    </row>
    <row r="530" spans="1:10" x14ac:dyDescent="0.3">
      <c r="A530" t="s">
        <v>9</v>
      </c>
      <c r="B530" t="s">
        <v>352</v>
      </c>
      <c r="C530" t="s">
        <v>96</v>
      </c>
      <c r="D530" t="s">
        <v>12</v>
      </c>
      <c r="E530" t="s">
        <v>13</v>
      </c>
      <c r="F530" t="s">
        <v>14</v>
      </c>
      <c r="G530" t="s">
        <v>15</v>
      </c>
      <c r="H530" t="s">
        <v>16</v>
      </c>
      <c r="I530" s="9">
        <v>36990</v>
      </c>
      <c r="J530">
        <f t="shared" si="8"/>
        <v>7</v>
      </c>
    </row>
    <row r="531" spans="1:10" x14ac:dyDescent="0.3">
      <c r="A531" t="s">
        <v>28</v>
      </c>
      <c r="B531" t="s">
        <v>353</v>
      </c>
      <c r="C531" t="s">
        <v>35</v>
      </c>
      <c r="D531" t="s">
        <v>12</v>
      </c>
      <c r="E531" t="s">
        <v>13</v>
      </c>
      <c r="F531" t="s">
        <v>27</v>
      </c>
      <c r="G531" t="s">
        <v>69</v>
      </c>
      <c r="H531" t="s">
        <v>16</v>
      </c>
      <c r="I531" s="9">
        <v>69990</v>
      </c>
      <c r="J531">
        <f t="shared" si="8"/>
        <v>14</v>
      </c>
    </row>
    <row r="532" spans="1:10" x14ac:dyDescent="0.3">
      <c r="A532" t="s">
        <v>24</v>
      </c>
      <c r="B532" t="s">
        <v>354</v>
      </c>
      <c r="C532" t="s">
        <v>132</v>
      </c>
      <c r="D532" t="s">
        <v>81</v>
      </c>
      <c r="E532" t="s">
        <v>31</v>
      </c>
      <c r="F532" t="s">
        <v>47</v>
      </c>
      <c r="G532" t="s">
        <v>69</v>
      </c>
      <c r="H532" t="s">
        <v>16</v>
      </c>
      <c r="I532" s="9">
        <v>20990</v>
      </c>
      <c r="J532">
        <f t="shared" si="8"/>
        <v>5</v>
      </c>
    </row>
    <row r="533" spans="1:10" x14ac:dyDescent="0.3">
      <c r="A533" t="s">
        <v>9</v>
      </c>
      <c r="B533" t="s">
        <v>355</v>
      </c>
      <c r="C533" t="s">
        <v>54</v>
      </c>
      <c r="D533" t="s">
        <v>12</v>
      </c>
      <c r="E533" t="s">
        <v>13</v>
      </c>
      <c r="F533" t="s">
        <v>14</v>
      </c>
      <c r="G533" t="s">
        <v>69</v>
      </c>
      <c r="H533" t="s">
        <v>82</v>
      </c>
      <c r="I533" s="9">
        <v>41000</v>
      </c>
      <c r="J533">
        <f t="shared" si="8"/>
        <v>10</v>
      </c>
    </row>
    <row r="534" spans="1:10" x14ac:dyDescent="0.3">
      <c r="A534" t="s">
        <v>9</v>
      </c>
      <c r="B534" t="s">
        <v>48</v>
      </c>
      <c r="C534" t="s">
        <v>30</v>
      </c>
      <c r="D534" t="s">
        <v>12</v>
      </c>
      <c r="E534" t="s">
        <v>13</v>
      </c>
      <c r="F534" t="s">
        <v>14</v>
      </c>
      <c r="G534" t="s">
        <v>15</v>
      </c>
      <c r="H534" t="s">
        <v>16</v>
      </c>
      <c r="I534" s="9">
        <v>49990</v>
      </c>
      <c r="J534">
        <f t="shared" si="8"/>
        <v>10</v>
      </c>
    </row>
    <row r="535" spans="1:10" x14ac:dyDescent="0.3">
      <c r="A535" t="s">
        <v>28</v>
      </c>
      <c r="B535" t="s">
        <v>356</v>
      </c>
      <c r="C535" t="s">
        <v>30</v>
      </c>
      <c r="D535" t="s">
        <v>12</v>
      </c>
      <c r="E535" t="s">
        <v>39</v>
      </c>
      <c r="F535" t="s">
        <v>14</v>
      </c>
      <c r="G535" t="s">
        <v>37</v>
      </c>
      <c r="H535" t="s">
        <v>82</v>
      </c>
      <c r="I535" s="9">
        <v>55990</v>
      </c>
      <c r="J535">
        <f t="shared" si="8"/>
        <v>12</v>
      </c>
    </row>
    <row r="536" spans="1:10" x14ac:dyDescent="0.3">
      <c r="A536" t="s">
        <v>28</v>
      </c>
      <c r="B536" t="s">
        <v>357</v>
      </c>
      <c r="C536" t="s">
        <v>26</v>
      </c>
      <c r="D536" t="s">
        <v>12</v>
      </c>
      <c r="E536" t="s">
        <v>13</v>
      </c>
      <c r="F536" t="s">
        <v>27</v>
      </c>
      <c r="G536" t="s">
        <v>37</v>
      </c>
      <c r="H536" t="s">
        <v>16</v>
      </c>
      <c r="I536" s="9">
        <v>59990</v>
      </c>
      <c r="J536">
        <f t="shared" si="8"/>
        <v>12</v>
      </c>
    </row>
    <row r="537" spans="1:10" x14ac:dyDescent="0.3">
      <c r="A537" t="s">
        <v>28</v>
      </c>
      <c r="B537" t="s">
        <v>49</v>
      </c>
      <c r="C537" t="s">
        <v>50</v>
      </c>
      <c r="D537" t="s">
        <v>12</v>
      </c>
      <c r="E537" t="s">
        <v>13</v>
      </c>
      <c r="F537" t="s">
        <v>27</v>
      </c>
      <c r="G537" t="s">
        <v>15</v>
      </c>
      <c r="H537" t="s">
        <v>16</v>
      </c>
      <c r="I537" s="9">
        <v>77990</v>
      </c>
      <c r="J537">
        <f t="shared" si="8"/>
        <v>16</v>
      </c>
    </row>
    <row r="538" spans="1:10" x14ac:dyDescent="0.3">
      <c r="A538" t="s">
        <v>9</v>
      </c>
      <c r="B538" t="s">
        <v>55</v>
      </c>
      <c r="C538" t="s">
        <v>35</v>
      </c>
      <c r="D538" t="s">
        <v>12</v>
      </c>
      <c r="E538" t="s">
        <v>13</v>
      </c>
      <c r="F538" t="s">
        <v>27</v>
      </c>
      <c r="G538" t="s">
        <v>40</v>
      </c>
      <c r="H538" t="s">
        <v>16</v>
      </c>
      <c r="I538" s="9">
        <v>54990</v>
      </c>
      <c r="J538">
        <f t="shared" si="8"/>
        <v>12</v>
      </c>
    </row>
    <row r="539" spans="1:10" x14ac:dyDescent="0.3">
      <c r="A539" t="s">
        <v>41</v>
      </c>
      <c r="B539" t="s">
        <v>358</v>
      </c>
      <c r="C539" t="s">
        <v>30</v>
      </c>
      <c r="D539" t="s">
        <v>359</v>
      </c>
      <c r="E539" t="s">
        <v>13</v>
      </c>
      <c r="F539" t="s">
        <v>14</v>
      </c>
      <c r="G539" t="s">
        <v>40</v>
      </c>
      <c r="H539" t="s">
        <v>82</v>
      </c>
      <c r="I539" s="9">
        <v>44490</v>
      </c>
      <c r="J539">
        <f t="shared" si="8"/>
        <v>10</v>
      </c>
    </row>
    <row r="540" spans="1:10" x14ac:dyDescent="0.3">
      <c r="A540" t="s">
        <v>75</v>
      </c>
      <c r="B540" t="s">
        <v>118</v>
      </c>
      <c r="C540" t="s">
        <v>119</v>
      </c>
      <c r="D540" t="s">
        <v>12</v>
      </c>
      <c r="E540" t="s">
        <v>85</v>
      </c>
      <c r="F540" t="s">
        <v>47</v>
      </c>
      <c r="G540" t="s">
        <v>15</v>
      </c>
      <c r="H540" t="s">
        <v>16</v>
      </c>
      <c r="I540" s="9">
        <v>20990</v>
      </c>
      <c r="J540">
        <f t="shared" si="8"/>
        <v>5</v>
      </c>
    </row>
    <row r="541" spans="1:10" x14ac:dyDescent="0.3">
      <c r="A541" t="s">
        <v>24</v>
      </c>
      <c r="B541" t="s">
        <v>360</v>
      </c>
      <c r="C541" t="s">
        <v>50</v>
      </c>
      <c r="D541" t="s">
        <v>12</v>
      </c>
      <c r="E541" t="s">
        <v>13</v>
      </c>
      <c r="F541" t="s">
        <v>27</v>
      </c>
      <c r="G541" t="s">
        <v>117</v>
      </c>
      <c r="H541" t="s">
        <v>16</v>
      </c>
      <c r="I541" s="9">
        <v>113990</v>
      </c>
      <c r="J541">
        <f t="shared" si="8"/>
        <v>20</v>
      </c>
    </row>
    <row r="542" spans="1:10" x14ac:dyDescent="0.3">
      <c r="A542" t="s">
        <v>28</v>
      </c>
      <c r="B542" t="s">
        <v>361</v>
      </c>
      <c r="C542" t="s">
        <v>35</v>
      </c>
      <c r="D542" t="s">
        <v>12</v>
      </c>
      <c r="E542" t="s">
        <v>13</v>
      </c>
      <c r="F542" t="s">
        <v>27</v>
      </c>
      <c r="G542" t="s">
        <v>37</v>
      </c>
      <c r="H542" t="s">
        <v>16</v>
      </c>
      <c r="I542" s="9">
        <v>71000</v>
      </c>
      <c r="J542">
        <f t="shared" si="8"/>
        <v>16</v>
      </c>
    </row>
    <row r="543" spans="1:10" x14ac:dyDescent="0.3">
      <c r="A543" t="s">
        <v>9</v>
      </c>
      <c r="B543" t="s">
        <v>56</v>
      </c>
      <c r="C543" t="s">
        <v>30</v>
      </c>
      <c r="D543" t="s">
        <v>12</v>
      </c>
      <c r="E543" t="s">
        <v>13</v>
      </c>
      <c r="F543" t="s">
        <v>27</v>
      </c>
      <c r="G543" t="s">
        <v>15</v>
      </c>
      <c r="H543" t="s">
        <v>16</v>
      </c>
      <c r="I543" s="9">
        <v>66990</v>
      </c>
      <c r="J543">
        <f t="shared" si="8"/>
        <v>14</v>
      </c>
    </row>
    <row r="544" spans="1:10" x14ac:dyDescent="0.3">
      <c r="A544" t="s">
        <v>9</v>
      </c>
      <c r="B544" t="s">
        <v>74</v>
      </c>
      <c r="C544" t="s">
        <v>30</v>
      </c>
      <c r="D544" t="s">
        <v>12</v>
      </c>
      <c r="E544" t="s">
        <v>13</v>
      </c>
      <c r="F544" t="s">
        <v>14</v>
      </c>
      <c r="G544" t="s">
        <v>37</v>
      </c>
      <c r="H544" t="s">
        <v>16</v>
      </c>
      <c r="I544" s="9">
        <v>53990</v>
      </c>
      <c r="J544">
        <f t="shared" si="8"/>
        <v>12</v>
      </c>
    </row>
    <row r="545" spans="1:10" x14ac:dyDescent="0.3">
      <c r="A545" t="s">
        <v>41</v>
      </c>
      <c r="B545" t="s">
        <v>362</v>
      </c>
      <c r="C545" t="s">
        <v>30</v>
      </c>
      <c r="D545" t="s">
        <v>12</v>
      </c>
      <c r="E545" t="s">
        <v>13</v>
      </c>
      <c r="F545" t="s">
        <v>27</v>
      </c>
      <c r="G545" t="s">
        <v>15</v>
      </c>
      <c r="H545" t="s">
        <v>16</v>
      </c>
      <c r="I545" s="9">
        <v>89649</v>
      </c>
      <c r="J545">
        <f t="shared" si="8"/>
        <v>18</v>
      </c>
    </row>
    <row r="546" spans="1:10" x14ac:dyDescent="0.3">
      <c r="A546" t="s">
        <v>52</v>
      </c>
      <c r="B546" t="s">
        <v>363</v>
      </c>
      <c r="C546" t="s">
        <v>35</v>
      </c>
      <c r="D546" t="s">
        <v>12</v>
      </c>
      <c r="E546" t="s">
        <v>13</v>
      </c>
      <c r="F546" t="s">
        <v>14</v>
      </c>
      <c r="G546" t="s">
        <v>37</v>
      </c>
      <c r="H546" t="s">
        <v>16</v>
      </c>
      <c r="I546" s="9">
        <v>47750</v>
      </c>
      <c r="J546">
        <f t="shared" si="8"/>
        <v>10</v>
      </c>
    </row>
    <row r="547" spans="1:10" x14ac:dyDescent="0.3">
      <c r="A547" t="s">
        <v>9</v>
      </c>
      <c r="B547" t="s">
        <v>10</v>
      </c>
      <c r="C547" t="s">
        <v>11</v>
      </c>
      <c r="D547" t="s">
        <v>12</v>
      </c>
      <c r="E547" t="s">
        <v>13</v>
      </c>
      <c r="F547" t="s">
        <v>14</v>
      </c>
      <c r="G547" t="s">
        <v>15</v>
      </c>
      <c r="H547" t="s">
        <v>16</v>
      </c>
      <c r="I547" s="9">
        <v>38990</v>
      </c>
      <c r="J547">
        <f t="shared" si="8"/>
        <v>7</v>
      </c>
    </row>
    <row r="548" spans="1:10" x14ac:dyDescent="0.3">
      <c r="A548" t="s">
        <v>9</v>
      </c>
      <c r="B548" t="s">
        <v>17</v>
      </c>
      <c r="C548" t="s">
        <v>11</v>
      </c>
      <c r="D548" t="s">
        <v>12</v>
      </c>
      <c r="E548" t="s">
        <v>13</v>
      </c>
      <c r="F548" t="s">
        <v>14</v>
      </c>
      <c r="G548" t="s">
        <v>15</v>
      </c>
      <c r="H548" t="s">
        <v>16</v>
      </c>
      <c r="I548" s="9">
        <v>37990</v>
      </c>
      <c r="J548">
        <f t="shared" si="8"/>
        <v>7</v>
      </c>
    </row>
    <row r="549" spans="1:10" x14ac:dyDescent="0.3">
      <c r="A549" t="s">
        <v>28</v>
      </c>
      <c r="B549" t="s">
        <v>364</v>
      </c>
      <c r="C549" t="s">
        <v>347</v>
      </c>
      <c r="D549" t="s">
        <v>12</v>
      </c>
      <c r="E549" t="s">
        <v>39</v>
      </c>
      <c r="F549" t="s">
        <v>27</v>
      </c>
      <c r="G549" t="s">
        <v>40</v>
      </c>
      <c r="H549" t="s">
        <v>82</v>
      </c>
      <c r="I549" s="9">
        <v>65391</v>
      </c>
      <c r="J549">
        <f t="shared" si="8"/>
        <v>14</v>
      </c>
    </row>
    <row r="550" spans="1:10" x14ac:dyDescent="0.3">
      <c r="A550" t="s">
        <v>41</v>
      </c>
      <c r="B550" t="s">
        <v>358</v>
      </c>
      <c r="C550" t="s">
        <v>11</v>
      </c>
      <c r="D550" t="s">
        <v>365</v>
      </c>
      <c r="E550" t="s">
        <v>22</v>
      </c>
      <c r="F550" t="s">
        <v>14</v>
      </c>
      <c r="G550" t="s">
        <v>40</v>
      </c>
      <c r="H550" t="s">
        <v>82</v>
      </c>
      <c r="I550" s="9">
        <v>35990</v>
      </c>
      <c r="J550">
        <f t="shared" si="8"/>
        <v>7</v>
      </c>
    </row>
    <row r="551" spans="1:10" x14ac:dyDescent="0.3">
      <c r="A551" t="s">
        <v>41</v>
      </c>
      <c r="B551" t="s">
        <v>265</v>
      </c>
      <c r="C551" t="s">
        <v>96</v>
      </c>
      <c r="D551" t="s">
        <v>12</v>
      </c>
      <c r="E551" t="s">
        <v>13</v>
      </c>
      <c r="F551" t="s">
        <v>14</v>
      </c>
      <c r="G551" t="s">
        <v>366</v>
      </c>
      <c r="H551" t="s">
        <v>16</v>
      </c>
      <c r="I551" s="9">
        <v>38198</v>
      </c>
      <c r="J551">
        <f t="shared" si="8"/>
        <v>7</v>
      </c>
    </row>
    <row r="552" spans="1:10" x14ac:dyDescent="0.3">
      <c r="A552" t="s">
        <v>41</v>
      </c>
      <c r="B552" t="s">
        <v>367</v>
      </c>
      <c r="C552" t="s">
        <v>26</v>
      </c>
      <c r="D552" t="s">
        <v>12</v>
      </c>
      <c r="E552" t="s">
        <v>39</v>
      </c>
      <c r="F552" t="s">
        <v>231</v>
      </c>
      <c r="G552" t="s">
        <v>216</v>
      </c>
      <c r="H552" t="s">
        <v>16</v>
      </c>
      <c r="I552" s="9">
        <v>237890</v>
      </c>
      <c r="J552">
        <f t="shared" si="8"/>
        <v>20</v>
      </c>
    </row>
    <row r="553" spans="1:10" x14ac:dyDescent="0.3">
      <c r="A553" t="s">
        <v>9</v>
      </c>
      <c r="B553" t="s">
        <v>32</v>
      </c>
      <c r="C553" t="s">
        <v>30</v>
      </c>
      <c r="D553" t="s">
        <v>12</v>
      </c>
      <c r="E553" t="s">
        <v>13</v>
      </c>
      <c r="F553" t="s">
        <v>14</v>
      </c>
      <c r="G553" t="s">
        <v>15</v>
      </c>
      <c r="H553" t="s">
        <v>16</v>
      </c>
      <c r="I553" s="9">
        <v>46990</v>
      </c>
      <c r="J553">
        <f t="shared" si="8"/>
        <v>10</v>
      </c>
    </row>
    <row r="554" spans="1:10" x14ac:dyDescent="0.3">
      <c r="A554" t="s">
        <v>9</v>
      </c>
      <c r="B554" t="s">
        <v>36</v>
      </c>
      <c r="C554" t="s">
        <v>30</v>
      </c>
      <c r="D554" t="s">
        <v>12</v>
      </c>
      <c r="E554" t="s">
        <v>13</v>
      </c>
      <c r="F554" t="s">
        <v>27</v>
      </c>
      <c r="G554" t="s">
        <v>37</v>
      </c>
      <c r="H554" t="s">
        <v>16</v>
      </c>
      <c r="I554" s="9">
        <v>53990</v>
      </c>
      <c r="J554">
        <f t="shared" si="8"/>
        <v>12</v>
      </c>
    </row>
    <row r="555" spans="1:10" x14ac:dyDescent="0.3">
      <c r="A555" t="s">
        <v>67</v>
      </c>
      <c r="B555" t="s">
        <v>368</v>
      </c>
      <c r="C555" t="s">
        <v>260</v>
      </c>
      <c r="D555" t="s">
        <v>12</v>
      </c>
      <c r="E555" t="s">
        <v>78</v>
      </c>
      <c r="F555" t="s">
        <v>147</v>
      </c>
      <c r="G555" t="s">
        <v>216</v>
      </c>
      <c r="H555" t="s">
        <v>16</v>
      </c>
      <c r="I555" s="9">
        <v>370890</v>
      </c>
      <c r="J555">
        <f t="shared" si="8"/>
        <v>20</v>
      </c>
    </row>
    <row r="556" spans="1:10" x14ac:dyDescent="0.3">
      <c r="A556" t="s">
        <v>9</v>
      </c>
      <c r="B556" t="s">
        <v>369</v>
      </c>
      <c r="C556" t="s">
        <v>11</v>
      </c>
      <c r="D556" t="s">
        <v>12</v>
      </c>
      <c r="E556" t="s">
        <v>22</v>
      </c>
      <c r="F556" t="s">
        <v>14</v>
      </c>
      <c r="G556" t="s">
        <v>40</v>
      </c>
      <c r="H556" t="s">
        <v>16</v>
      </c>
      <c r="I556" s="9">
        <v>36690</v>
      </c>
      <c r="J556">
        <f t="shared" si="8"/>
        <v>7</v>
      </c>
    </row>
    <row r="557" spans="1:10" x14ac:dyDescent="0.3">
      <c r="A557" t="s">
        <v>9</v>
      </c>
      <c r="B557" t="s">
        <v>38</v>
      </c>
      <c r="C557" t="s">
        <v>30</v>
      </c>
      <c r="D557" t="s">
        <v>12</v>
      </c>
      <c r="E557" t="s">
        <v>39</v>
      </c>
      <c r="F557" t="s">
        <v>27</v>
      </c>
      <c r="G557" t="s">
        <v>40</v>
      </c>
      <c r="H557" t="s">
        <v>16</v>
      </c>
      <c r="I557" s="9">
        <v>66999</v>
      </c>
      <c r="J557">
        <f t="shared" si="8"/>
        <v>14</v>
      </c>
    </row>
    <row r="558" spans="1:10" x14ac:dyDescent="0.3">
      <c r="A558" t="s">
        <v>9</v>
      </c>
      <c r="B558" t="s">
        <v>48</v>
      </c>
      <c r="C558" t="s">
        <v>30</v>
      </c>
      <c r="D558" t="s">
        <v>12</v>
      </c>
      <c r="E558" t="s">
        <v>13</v>
      </c>
      <c r="F558" t="s">
        <v>14</v>
      </c>
      <c r="G558" t="s">
        <v>15</v>
      </c>
      <c r="H558" t="s">
        <v>16</v>
      </c>
      <c r="I558" s="9">
        <v>49990</v>
      </c>
      <c r="J558">
        <f t="shared" si="8"/>
        <v>10</v>
      </c>
    </row>
    <row r="559" spans="1:10" x14ac:dyDescent="0.3">
      <c r="A559" t="s">
        <v>24</v>
      </c>
      <c r="B559" t="s">
        <v>370</v>
      </c>
      <c r="C559" t="s">
        <v>26</v>
      </c>
      <c r="D559" t="s">
        <v>12</v>
      </c>
      <c r="E559" t="s">
        <v>13</v>
      </c>
      <c r="F559" t="s">
        <v>27</v>
      </c>
      <c r="G559" t="s">
        <v>37</v>
      </c>
      <c r="H559" t="s">
        <v>82</v>
      </c>
      <c r="I559" s="9">
        <v>59390</v>
      </c>
      <c r="J559">
        <f t="shared" si="8"/>
        <v>12</v>
      </c>
    </row>
    <row r="560" spans="1:10" x14ac:dyDescent="0.3">
      <c r="A560" t="s">
        <v>52</v>
      </c>
      <c r="B560" t="s">
        <v>236</v>
      </c>
      <c r="C560" t="s">
        <v>30</v>
      </c>
      <c r="D560" t="s">
        <v>185</v>
      </c>
      <c r="E560" t="s">
        <v>39</v>
      </c>
      <c r="F560" t="s">
        <v>14</v>
      </c>
      <c r="G560" t="s">
        <v>37</v>
      </c>
      <c r="H560" t="s">
        <v>16</v>
      </c>
      <c r="I560" s="9">
        <v>45991</v>
      </c>
      <c r="J560">
        <f t="shared" si="8"/>
        <v>10</v>
      </c>
    </row>
    <row r="561" spans="1:10" x14ac:dyDescent="0.3">
      <c r="A561" t="s">
        <v>41</v>
      </c>
      <c r="B561" t="s">
        <v>371</v>
      </c>
      <c r="C561" t="s">
        <v>26</v>
      </c>
      <c r="D561" t="s">
        <v>12</v>
      </c>
      <c r="E561" t="s">
        <v>13</v>
      </c>
      <c r="F561" t="s">
        <v>27</v>
      </c>
      <c r="G561" t="s">
        <v>372</v>
      </c>
      <c r="H561" t="s">
        <v>82</v>
      </c>
      <c r="I561" s="9">
        <v>128990</v>
      </c>
      <c r="J561">
        <f t="shared" si="8"/>
        <v>20</v>
      </c>
    </row>
    <row r="562" spans="1:10" x14ac:dyDescent="0.3">
      <c r="A562" t="s">
        <v>67</v>
      </c>
      <c r="B562" t="s">
        <v>373</v>
      </c>
      <c r="C562" t="s">
        <v>26</v>
      </c>
      <c r="D562" t="s">
        <v>12</v>
      </c>
      <c r="E562" t="s">
        <v>44</v>
      </c>
      <c r="F562" t="s">
        <v>27</v>
      </c>
      <c r="G562" t="s">
        <v>117</v>
      </c>
      <c r="H562" t="s">
        <v>16</v>
      </c>
      <c r="I562" s="9">
        <v>96867</v>
      </c>
      <c r="J562">
        <f t="shared" si="8"/>
        <v>18</v>
      </c>
    </row>
    <row r="563" spans="1:10" x14ac:dyDescent="0.3">
      <c r="A563" t="s">
        <v>28</v>
      </c>
      <c r="B563" t="s">
        <v>49</v>
      </c>
      <c r="C563" t="s">
        <v>50</v>
      </c>
      <c r="D563" t="s">
        <v>12</v>
      </c>
      <c r="E563" t="s">
        <v>13</v>
      </c>
      <c r="F563" t="s">
        <v>27</v>
      </c>
      <c r="G563" t="s">
        <v>15</v>
      </c>
      <c r="H563" t="s">
        <v>16</v>
      </c>
      <c r="I563" s="9">
        <v>77990</v>
      </c>
      <c r="J563">
        <f t="shared" si="8"/>
        <v>16</v>
      </c>
    </row>
    <row r="564" spans="1:10" x14ac:dyDescent="0.3">
      <c r="A564" t="s">
        <v>9</v>
      </c>
      <c r="B564" t="s">
        <v>55</v>
      </c>
      <c r="C564" t="s">
        <v>35</v>
      </c>
      <c r="D564" t="s">
        <v>12</v>
      </c>
      <c r="E564" t="s">
        <v>13</v>
      </c>
      <c r="F564" t="s">
        <v>27</v>
      </c>
      <c r="G564" t="s">
        <v>40</v>
      </c>
      <c r="H564" t="s">
        <v>16</v>
      </c>
      <c r="I564" s="9">
        <v>54990</v>
      </c>
      <c r="J564">
        <f t="shared" si="8"/>
        <v>12</v>
      </c>
    </row>
    <row r="565" spans="1:10" x14ac:dyDescent="0.3">
      <c r="A565" t="s">
        <v>9</v>
      </c>
      <c r="B565" t="s">
        <v>374</v>
      </c>
      <c r="C565" t="s">
        <v>26</v>
      </c>
      <c r="D565" t="s">
        <v>12</v>
      </c>
      <c r="E565" t="s">
        <v>39</v>
      </c>
      <c r="F565" t="s">
        <v>27</v>
      </c>
      <c r="G565" t="s">
        <v>103</v>
      </c>
      <c r="H565" t="s">
        <v>82</v>
      </c>
      <c r="I565" s="9">
        <v>116390</v>
      </c>
      <c r="J565">
        <f t="shared" si="8"/>
        <v>20</v>
      </c>
    </row>
    <row r="566" spans="1:10" x14ac:dyDescent="0.3">
      <c r="A566" t="s">
        <v>28</v>
      </c>
      <c r="B566" t="s">
        <v>375</v>
      </c>
      <c r="C566" t="s">
        <v>46</v>
      </c>
      <c r="D566" t="s">
        <v>12</v>
      </c>
      <c r="E566" t="s">
        <v>13</v>
      </c>
      <c r="F566" t="s">
        <v>14</v>
      </c>
      <c r="G566" t="s">
        <v>15</v>
      </c>
      <c r="H566" t="s">
        <v>16</v>
      </c>
      <c r="I566" s="9">
        <v>27990</v>
      </c>
      <c r="J566">
        <f t="shared" si="8"/>
        <v>5</v>
      </c>
    </row>
    <row r="567" spans="1:10" x14ac:dyDescent="0.3">
      <c r="A567" t="s">
        <v>9</v>
      </c>
      <c r="B567" t="s">
        <v>56</v>
      </c>
      <c r="C567" t="s">
        <v>30</v>
      </c>
      <c r="D567" t="s">
        <v>12</v>
      </c>
      <c r="E567" t="s">
        <v>13</v>
      </c>
      <c r="F567" t="s">
        <v>27</v>
      </c>
      <c r="G567" t="s">
        <v>15</v>
      </c>
      <c r="H567" t="s">
        <v>16</v>
      </c>
      <c r="I567" s="9">
        <v>66990</v>
      </c>
      <c r="J567">
        <f t="shared" si="8"/>
        <v>14</v>
      </c>
    </row>
    <row r="568" spans="1:10" x14ac:dyDescent="0.3">
      <c r="A568" t="s">
        <v>9</v>
      </c>
      <c r="B568" t="s">
        <v>74</v>
      </c>
      <c r="C568" t="s">
        <v>30</v>
      </c>
      <c r="D568" t="s">
        <v>12</v>
      </c>
      <c r="E568" t="s">
        <v>13</v>
      </c>
      <c r="F568" t="s">
        <v>14</v>
      </c>
      <c r="G568" t="s">
        <v>37</v>
      </c>
      <c r="H568" t="s">
        <v>16</v>
      </c>
      <c r="I568" s="9">
        <v>53990</v>
      </c>
      <c r="J568">
        <f t="shared" si="8"/>
        <v>12</v>
      </c>
    </row>
    <row r="569" spans="1:10" x14ac:dyDescent="0.3">
      <c r="A569" t="s">
        <v>18</v>
      </c>
      <c r="B569" t="s">
        <v>376</v>
      </c>
      <c r="C569" t="s">
        <v>377</v>
      </c>
      <c r="D569" t="s">
        <v>102</v>
      </c>
      <c r="E569" t="s">
        <v>39</v>
      </c>
      <c r="F569" t="s">
        <v>231</v>
      </c>
      <c r="G569" t="s">
        <v>378</v>
      </c>
      <c r="H569" t="s">
        <v>16</v>
      </c>
      <c r="I569" s="9">
        <v>309490</v>
      </c>
      <c r="J569">
        <f t="shared" si="8"/>
        <v>20</v>
      </c>
    </row>
    <row r="570" spans="1:10" x14ac:dyDescent="0.3">
      <c r="A570" t="s">
        <v>28</v>
      </c>
      <c r="B570" t="s">
        <v>379</v>
      </c>
      <c r="C570" t="s">
        <v>50</v>
      </c>
      <c r="D570" t="s">
        <v>12</v>
      </c>
      <c r="E570" t="s">
        <v>13</v>
      </c>
      <c r="F570" t="s">
        <v>27</v>
      </c>
      <c r="G570" t="s">
        <v>15</v>
      </c>
      <c r="H570" t="s">
        <v>16</v>
      </c>
      <c r="I570" s="9">
        <v>64990</v>
      </c>
      <c r="J570">
        <f t="shared" si="8"/>
        <v>14</v>
      </c>
    </row>
    <row r="571" spans="1:10" x14ac:dyDescent="0.3">
      <c r="A571" t="s">
        <v>294</v>
      </c>
      <c r="B571" t="s">
        <v>380</v>
      </c>
      <c r="C571" t="s">
        <v>26</v>
      </c>
      <c r="D571" t="s">
        <v>332</v>
      </c>
      <c r="E571" t="s">
        <v>39</v>
      </c>
      <c r="F571" t="s">
        <v>27</v>
      </c>
      <c r="G571" t="s">
        <v>15</v>
      </c>
      <c r="H571" t="s">
        <v>16</v>
      </c>
      <c r="I571" s="9">
        <v>148990</v>
      </c>
      <c r="J571">
        <f t="shared" si="8"/>
        <v>20</v>
      </c>
    </row>
    <row r="572" spans="1:10" x14ac:dyDescent="0.3">
      <c r="A572" t="s">
        <v>9</v>
      </c>
      <c r="B572" t="s">
        <v>381</v>
      </c>
      <c r="C572" t="s">
        <v>26</v>
      </c>
      <c r="D572" t="s">
        <v>12</v>
      </c>
      <c r="E572" t="s">
        <v>13</v>
      </c>
      <c r="F572" t="s">
        <v>27</v>
      </c>
      <c r="G572" t="s">
        <v>15</v>
      </c>
      <c r="H572" t="s">
        <v>82</v>
      </c>
      <c r="I572" s="9">
        <v>81990</v>
      </c>
      <c r="J572">
        <f t="shared" si="8"/>
        <v>18</v>
      </c>
    </row>
    <row r="573" spans="1:10" x14ac:dyDescent="0.3">
      <c r="A573" t="s">
        <v>9</v>
      </c>
      <c r="B573" t="s">
        <v>10</v>
      </c>
      <c r="C573" t="s">
        <v>11</v>
      </c>
      <c r="D573" t="s">
        <v>12</v>
      </c>
      <c r="E573" t="s">
        <v>13</v>
      </c>
      <c r="F573" t="s">
        <v>14</v>
      </c>
      <c r="G573" t="s">
        <v>15</v>
      </c>
      <c r="H573" t="s">
        <v>16</v>
      </c>
      <c r="I573" s="9">
        <v>38990</v>
      </c>
      <c r="J573">
        <f t="shared" si="8"/>
        <v>7</v>
      </c>
    </row>
    <row r="574" spans="1:10" x14ac:dyDescent="0.3">
      <c r="A574" t="s">
        <v>9</v>
      </c>
      <c r="B574" t="s">
        <v>17</v>
      </c>
      <c r="C574" t="s">
        <v>11</v>
      </c>
      <c r="D574" t="s">
        <v>12</v>
      </c>
      <c r="E574" t="s">
        <v>13</v>
      </c>
      <c r="F574" t="s">
        <v>14</v>
      </c>
      <c r="G574" t="s">
        <v>15</v>
      </c>
      <c r="H574" t="s">
        <v>16</v>
      </c>
      <c r="I574" s="9">
        <v>37990</v>
      </c>
      <c r="J574">
        <f t="shared" si="8"/>
        <v>7</v>
      </c>
    </row>
    <row r="575" spans="1:10" x14ac:dyDescent="0.3">
      <c r="A575" t="s">
        <v>28</v>
      </c>
      <c r="B575" t="s">
        <v>382</v>
      </c>
      <c r="C575" t="s">
        <v>30</v>
      </c>
      <c r="D575" t="s">
        <v>12</v>
      </c>
      <c r="E575" t="s">
        <v>13</v>
      </c>
      <c r="F575" t="s">
        <v>27</v>
      </c>
      <c r="G575" t="s">
        <v>240</v>
      </c>
      <c r="H575" t="s">
        <v>16</v>
      </c>
      <c r="I575" s="9">
        <v>58800</v>
      </c>
      <c r="J575">
        <f t="shared" si="8"/>
        <v>12</v>
      </c>
    </row>
    <row r="576" spans="1:10" x14ac:dyDescent="0.3">
      <c r="A576" t="s">
        <v>9</v>
      </c>
      <c r="B576" t="s">
        <v>383</v>
      </c>
      <c r="C576" t="s">
        <v>30</v>
      </c>
      <c r="D576" t="s">
        <v>12</v>
      </c>
      <c r="E576" t="s">
        <v>13</v>
      </c>
      <c r="F576" t="s">
        <v>27</v>
      </c>
      <c r="G576" t="s">
        <v>66</v>
      </c>
      <c r="H576" t="s">
        <v>16</v>
      </c>
      <c r="I576" s="9">
        <v>62990</v>
      </c>
      <c r="J576">
        <f t="shared" si="8"/>
        <v>14</v>
      </c>
    </row>
    <row r="577" spans="1:10" x14ac:dyDescent="0.3">
      <c r="A577" t="s">
        <v>9</v>
      </c>
      <c r="B577" t="s">
        <v>32</v>
      </c>
      <c r="C577" t="s">
        <v>30</v>
      </c>
      <c r="D577" t="s">
        <v>12</v>
      </c>
      <c r="E577" t="s">
        <v>13</v>
      </c>
      <c r="F577" t="s">
        <v>14</v>
      </c>
      <c r="G577" t="s">
        <v>15</v>
      </c>
      <c r="H577" t="s">
        <v>16</v>
      </c>
      <c r="I577" s="9">
        <v>46990</v>
      </c>
      <c r="J577">
        <f t="shared" si="8"/>
        <v>10</v>
      </c>
    </row>
    <row r="578" spans="1:10" x14ac:dyDescent="0.3">
      <c r="A578" t="s">
        <v>9</v>
      </c>
      <c r="B578" t="s">
        <v>36</v>
      </c>
      <c r="C578" t="s">
        <v>30</v>
      </c>
      <c r="D578" t="s">
        <v>12</v>
      </c>
      <c r="E578" t="s">
        <v>13</v>
      </c>
      <c r="F578" t="s">
        <v>27</v>
      </c>
      <c r="G578" t="s">
        <v>37</v>
      </c>
      <c r="H578" t="s">
        <v>16</v>
      </c>
      <c r="I578" s="9">
        <v>53990</v>
      </c>
      <c r="J578">
        <f t="shared" si="8"/>
        <v>12</v>
      </c>
    </row>
    <row r="579" spans="1:10" x14ac:dyDescent="0.3">
      <c r="A579" t="s">
        <v>18</v>
      </c>
      <c r="B579" t="s">
        <v>384</v>
      </c>
      <c r="C579" t="s">
        <v>385</v>
      </c>
      <c r="D579" t="s">
        <v>386</v>
      </c>
      <c r="E579" t="s">
        <v>39</v>
      </c>
      <c r="F579" t="s">
        <v>231</v>
      </c>
      <c r="G579" t="s">
        <v>69</v>
      </c>
      <c r="H579" t="s">
        <v>16</v>
      </c>
      <c r="I579" s="9">
        <v>290990</v>
      </c>
      <c r="J579">
        <f t="shared" ref="J579:J642" si="9">_xlfn.XLOOKUP(I579,$O$22:$O$29,$P$22:$P$29," Brand not available",-1)</f>
        <v>20</v>
      </c>
    </row>
    <row r="580" spans="1:10" x14ac:dyDescent="0.3">
      <c r="A580" t="s">
        <v>41</v>
      </c>
      <c r="B580" t="s">
        <v>387</v>
      </c>
      <c r="C580" t="s">
        <v>30</v>
      </c>
      <c r="D580" t="s">
        <v>12</v>
      </c>
      <c r="E580" t="s">
        <v>13</v>
      </c>
      <c r="F580" t="s">
        <v>14</v>
      </c>
      <c r="G580" t="s">
        <v>40</v>
      </c>
      <c r="H580" t="s">
        <v>16</v>
      </c>
      <c r="I580" s="9">
        <v>49999</v>
      </c>
      <c r="J580">
        <f t="shared" si="9"/>
        <v>10</v>
      </c>
    </row>
    <row r="581" spans="1:10" x14ac:dyDescent="0.3">
      <c r="A581" t="s">
        <v>41</v>
      </c>
      <c r="B581" t="s">
        <v>176</v>
      </c>
      <c r="C581" t="s">
        <v>30</v>
      </c>
      <c r="D581" t="s">
        <v>177</v>
      </c>
      <c r="E581" t="s">
        <v>13</v>
      </c>
      <c r="F581" t="s">
        <v>14</v>
      </c>
      <c r="G581" t="s">
        <v>40</v>
      </c>
      <c r="H581" t="s">
        <v>16</v>
      </c>
      <c r="I581" s="9">
        <v>59590</v>
      </c>
      <c r="J581">
        <f t="shared" si="9"/>
        <v>12</v>
      </c>
    </row>
    <row r="582" spans="1:10" x14ac:dyDescent="0.3">
      <c r="A582" t="s">
        <v>9</v>
      </c>
      <c r="B582" t="s">
        <v>38</v>
      </c>
      <c r="C582" t="s">
        <v>30</v>
      </c>
      <c r="D582" t="s">
        <v>12</v>
      </c>
      <c r="E582" t="s">
        <v>39</v>
      </c>
      <c r="F582" t="s">
        <v>27</v>
      </c>
      <c r="G582" t="s">
        <v>40</v>
      </c>
      <c r="H582" t="s">
        <v>16</v>
      </c>
      <c r="I582" s="9">
        <v>66999</v>
      </c>
      <c r="J582">
        <f t="shared" si="9"/>
        <v>14</v>
      </c>
    </row>
    <row r="583" spans="1:10" x14ac:dyDescent="0.3">
      <c r="A583" t="s">
        <v>24</v>
      </c>
      <c r="B583" t="s">
        <v>306</v>
      </c>
      <c r="C583" t="s">
        <v>30</v>
      </c>
      <c r="D583" t="s">
        <v>185</v>
      </c>
      <c r="E583" t="s">
        <v>39</v>
      </c>
      <c r="F583" t="s">
        <v>27</v>
      </c>
      <c r="G583" t="s">
        <v>169</v>
      </c>
      <c r="H583" t="s">
        <v>16</v>
      </c>
      <c r="I583" s="9">
        <v>58890</v>
      </c>
      <c r="J583">
        <f t="shared" si="9"/>
        <v>12</v>
      </c>
    </row>
    <row r="584" spans="1:10" x14ac:dyDescent="0.3">
      <c r="A584" t="s">
        <v>24</v>
      </c>
      <c r="B584" t="s">
        <v>388</v>
      </c>
      <c r="C584" t="s">
        <v>50</v>
      </c>
      <c r="D584" t="s">
        <v>12</v>
      </c>
      <c r="E584" t="s">
        <v>39</v>
      </c>
      <c r="F584" t="s">
        <v>27</v>
      </c>
      <c r="G584" t="s">
        <v>117</v>
      </c>
      <c r="H584" t="s">
        <v>16</v>
      </c>
      <c r="I584" s="9">
        <v>104990</v>
      </c>
      <c r="J584">
        <f t="shared" si="9"/>
        <v>20</v>
      </c>
    </row>
    <row r="585" spans="1:10" x14ac:dyDescent="0.3">
      <c r="A585" t="s">
        <v>28</v>
      </c>
      <c r="B585" t="s">
        <v>49</v>
      </c>
      <c r="C585" t="s">
        <v>50</v>
      </c>
      <c r="D585" t="s">
        <v>12</v>
      </c>
      <c r="E585" t="s">
        <v>13</v>
      </c>
      <c r="F585" t="s">
        <v>27</v>
      </c>
      <c r="G585" t="s">
        <v>15</v>
      </c>
      <c r="H585" t="s">
        <v>16</v>
      </c>
      <c r="I585" s="9">
        <v>77990</v>
      </c>
      <c r="J585">
        <f t="shared" si="9"/>
        <v>16</v>
      </c>
    </row>
    <row r="586" spans="1:10" x14ac:dyDescent="0.3">
      <c r="A586" t="s">
        <v>9</v>
      </c>
      <c r="B586" t="s">
        <v>55</v>
      </c>
      <c r="C586" t="s">
        <v>35</v>
      </c>
      <c r="D586" t="s">
        <v>12</v>
      </c>
      <c r="E586" t="s">
        <v>13</v>
      </c>
      <c r="F586" t="s">
        <v>27</v>
      </c>
      <c r="G586" t="s">
        <v>40</v>
      </c>
      <c r="H586" t="s">
        <v>16</v>
      </c>
      <c r="I586" s="9">
        <v>54990</v>
      </c>
      <c r="J586">
        <f t="shared" si="9"/>
        <v>12</v>
      </c>
    </row>
    <row r="587" spans="1:10" x14ac:dyDescent="0.3">
      <c r="A587" t="s">
        <v>9</v>
      </c>
      <c r="B587" t="s">
        <v>389</v>
      </c>
      <c r="C587" t="s">
        <v>35</v>
      </c>
      <c r="D587" t="s">
        <v>12</v>
      </c>
      <c r="E587" t="s">
        <v>13</v>
      </c>
      <c r="F587" t="s">
        <v>14</v>
      </c>
      <c r="G587" t="s">
        <v>37</v>
      </c>
      <c r="H587" t="s">
        <v>82</v>
      </c>
      <c r="I587" s="9">
        <v>50990</v>
      </c>
      <c r="J587">
        <f t="shared" si="9"/>
        <v>12</v>
      </c>
    </row>
    <row r="588" spans="1:10" x14ac:dyDescent="0.3">
      <c r="A588" t="s">
        <v>28</v>
      </c>
      <c r="B588" t="s">
        <v>390</v>
      </c>
      <c r="C588" t="s">
        <v>54</v>
      </c>
      <c r="D588" t="s">
        <v>12</v>
      </c>
      <c r="E588" t="s">
        <v>44</v>
      </c>
      <c r="F588" t="s">
        <v>27</v>
      </c>
      <c r="G588" t="s">
        <v>37</v>
      </c>
      <c r="H588" t="s">
        <v>16</v>
      </c>
      <c r="I588" s="9">
        <v>52990</v>
      </c>
      <c r="J588">
        <f t="shared" si="9"/>
        <v>12</v>
      </c>
    </row>
    <row r="589" spans="1:10" x14ac:dyDescent="0.3">
      <c r="A589" t="s">
        <v>28</v>
      </c>
      <c r="B589" t="s">
        <v>391</v>
      </c>
      <c r="C589" t="s">
        <v>30</v>
      </c>
      <c r="D589" t="s">
        <v>12</v>
      </c>
      <c r="E589" t="s">
        <v>13</v>
      </c>
      <c r="F589" t="s">
        <v>27</v>
      </c>
      <c r="G589" t="s">
        <v>117</v>
      </c>
      <c r="H589" t="s">
        <v>82</v>
      </c>
      <c r="I589" s="9">
        <v>90990</v>
      </c>
      <c r="J589">
        <f t="shared" si="9"/>
        <v>18</v>
      </c>
    </row>
    <row r="590" spans="1:10" x14ac:dyDescent="0.3">
      <c r="A590" t="s">
        <v>24</v>
      </c>
      <c r="B590" t="s">
        <v>392</v>
      </c>
      <c r="C590" t="s">
        <v>11</v>
      </c>
      <c r="D590" t="s">
        <v>12</v>
      </c>
      <c r="E590" t="s">
        <v>13</v>
      </c>
      <c r="F590" t="s">
        <v>14</v>
      </c>
      <c r="G590" t="s">
        <v>393</v>
      </c>
      <c r="H590" t="s">
        <v>16</v>
      </c>
      <c r="I590" s="9">
        <v>35880</v>
      </c>
      <c r="J590">
        <f t="shared" si="9"/>
        <v>7</v>
      </c>
    </row>
    <row r="591" spans="1:10" x14ac:dyDescent="0.3">
      <c r="A591" t="s">
        <v>9</v>
      </c>
      <c r="B591" t="s">
        <v>74</v>
      </c>
      <c r="C591" t="s">
        <v>30</v>
      </c>
      <c r="D591" t="s">
        <v>12</v>
      </c>
      <c r="E591" t="s">
        <v>13</v>
      </c>
      <c r="F591" t="s">
        <v>14</v>
      </c>
      <c r="G591" t="s">
        <v>37</v>
      </c>
      <c r="H591" t="s">
        <v>16</v>
      </c>
      <c r="I591" s="9">
        <v>53990</v>
      </c>
      <c r="J591">
        <f t="shared" si="9"/>
        <v>12</v>
      </c>
    </row>
    <row r="592" spans="1:10" x14ac:dyDescent="0.3">
      <c r="A592" t="s">
        <v>9</v>
      </c>
      <c r="B592" t="s">
        <v>381</v>
      </c>
      <c r="C592" t="s">
        <v>26</v>
      </c>
      <c r="D592" t="s">
        <v>12</v>
      </c>
      <c r="E592" t="s">
        <v>13</v>
      </c>
      <c r="F592" t="s">
        <v>27</v>
      </c>
      <c r="G592" t="s">
        <v>15</v>
      </c>
      <c r="H592" t="s">
        <v>82</v>
      </c>
      <c r="I592" s="9">
        <v>81990</v>
      </c>
      <c r="J592">
        <f t="shared" si="9"/>
        <v>18</v>
      </c>
    </row>
    <row r="593" spans="1:10" x14ac:dyDescent="0.3">
      <c r="A593" t="s">
        <v>52</v>
      </c>
      <c r="B593" t="s">
        <v>394</v>
      </c>
      <c r="C593" t="s">
        <v>11</v>
      </c>
      <c r="D593" t="s">
        <v>12</v>
      </c>
      <c r="E593" t="s">
        <v>22</v>
      </c>
      <c r="F593" t="s">
        <v>47</v>
      </c>
      <c r="G593" t="s">
        <v>37</v>
      </c>
      <c r="H593" t="s">
        <v>16</v>
      </c>
      <c r="I593" s="9">
        <v>29500</v>
      </c>
      <c r="J593">
        <f t="shared" si="9"/>
        <v>5</v>
      </c>
    </row>
    <row r="594" spans="1:10" x14ac:dyDescent="0.3">
      <c r="A594" t="s">
        <v>9</v>
      </c>
      <c r="B594" t="s">
        <v>32</v>
      </c>
      <c r="C594" t="s">
        <v>30</v>
      </c>
      <c r="D594" t="s">
        <v>12</v>
      </c>
      <c r="E594" t="s">
        <v>13</v>
      </c>
      <c r="F594" t="s">
        <v>14</v>
      </c>
      <c r="G594" t="s">
        <v>15</v>
      </c>
      <c r="H594" t="s">
        <v>16</v>
      </c>
      <c r="I594" s="9">
        <v>46990</v>
      </c>
      <c r="J594">
        <f t="shared" si="9"/>
        <v>10</v>
      </c>
    </row>
    <row r="595" spans="1:10" x14ac:dyDescent="0.3">
      <c r="A595" t="s">
        <v>9</v>
      </c>
      <c r="B595" t="s">
        <v>38</v>
      </c>
      <c r="C595" t="s">
        <v>30</v>
      </c>
      <c r="D595" t="s">
        <v>12</v>
      </c>
      <c r="E595" t="s">
        <v>39</v>
      </c>
      <c r="F595" t="s">
        <v>27</v>
      </c>
      <c r="G595" t="s">
        <v>40</v>
      </c>
      <c r="H595" t="s">
        <v>16</v>
      </c>
      <c r="I595" s="9">
        <v>66999</v>
      </c>
      <c r="J595">
        <f t="shared" si="9"/>
        <v>14</v>
      </c>
    </row>
    <row r="596" spans="1:10" x14ac:dyDescent="0.3">
      <c r="A596" t="s">
        <v>41</v>
      </c>
      <c r="B596" t="s">
        <v>265</v>
      </c>
      <c r="C596" t="s">
        <v>35</v>
      </c>
      <c r="D596" t="s">
        <v>12</v>
      </c>
      <c r="E596" t="s">
        <v>13</v>
      </c>
      <c r="F596" t="s">
        <v>27</v>
      </c>
      <c r="G596" t="s">
        <v>69</v>
      </c>
      <c r="H596" t="s">
        <v>16</v>
      </c>
      <c r="I596" s="9">
        <v>49500</v>
      </c>
      <c r="J596">
        <f t="shared" si="9"/>
        <v>10</v>
      </c>
    </row>
    <row r="597" spans="1:10" x14ac:dyDescent="0.3">
      <c r="A597" t="s">
        <v>28</v>
      </c>
      <c r="B597" t="s">
        <v>395</v>
      </c>
      <c r="C597" t="s">
        <v>30</v>
      </c>
      <c r="D597" t="s">
        <v>12</v>
      </c>
      <c r="E597" t="s">
        <v>13</v>
      </c>
      <c r="F597" t="s">
        <v>27</v>
      </c>
      <c r="G597" t="s">
        <v>69</v>
      </c>
      <c r="H597" t="s">
        <v>16</v>
      </c>
      <c r="I597" s="9">
        <v>82990</v>
      </c>
      <c r="J597">
        <f t="shared" si="9"/>
        <v>18</v>
      </c>
    </row>
    <row r="598" spans="1:10" x14ac:dyDescent="0.3">
      <c r="A598" t="s">
        <v>9</v>
      </c>
      <c r="B598" t="s">
        <v>396</v>
      </c>
      <c r="C598" t="s">
        <v>80</v>
      </c>
      <c r="D598" t="s">
        <v>81</v>
      </c>
      <c r="E598" t="s">
        <v>13</v>
      </c>
      <c r="F598" t="s">
        <v>14</v>
      </c>
      <c r="G598" t="s">
        <v>40</v>
      </c>
      <c r="H598" t="s">
        <v>16</v>
      </c>
      <c r="I598" s="9">
        <v>23990</v>
      </c>
      <c r="J598">
        <f t="shared" si="9"/>
        <v>5</v>
      </c>
    </row>
    <row r="599" spans="1:10" x14ac:dyDescent="0.3">
      <c r="A599" t="s">
        <v>9</v>
      </c>
      <c r="B599" t="s">
        <v>397</v>
      </c>
      <c r="C599" t="s">
        <v>30</v>
      </c>
      <c r="D599" t="s">
        <v>12</v>
      </c>
      <c r="E599" t="s">
        <v>39</v>
      </c>
      <c r="F599" t="s">
        <v>14</v>
      </c>
      <c r="G599" t="s">
        <v>15</v>
      </c>
      <c r="H599" t="s">
        <v>16</v>
      </c>
      <c r="I599" s="9">
        <v>66247</v>
      </c>
      <c r="J599">
        <f t="shared" si="9"/>
        <v>14</v>
      </c>
    </row>
    <row r="600" spans="1:10" x14ac:dyDescent="0.3">
      <c r="A600" t="s">
        <v>9</v>
      </c>
      <c r="B600" t="s">
        <v>56</v>
      </c>
      <c r="C600" t="s">
        <v>30</v>
      </c>
      <c r="D600" t="s">
        <v>12</v>
      </c>
      <c r="E600" t="s">
        <v>13</v>
      </c>
      <c r="F600" t="s">
        <v>27</v>
      </c>
      <c r="G600" t="s">
        <v>15</v>
      </c>
      <c r="H600" t="s">
        <v>16</v>
      </c>
      <c r="I600" s="9">
        <v>66990</v>
      </c>
      <c r="J600">
        <f t="shared" si="9"/>
        <v>14</v>
      </c>
    </row>
    <row r="601" spans="1:10" x14ac:dyDescent="0.3">
      <c r="A601" t="s">
        <v>9</v>
      </c>
      <c r="B601" t="s">
        <v>10</v>
      </c>
      <c r="C601" t="s">
        <v>11</v>
      </c>
      <c r="D601" t="s">
        <v>12</v>
      </c>
      <c r="E601" t="s">
        <v>13</v>
      </c>
      <c r="F601" t="s">
        <v>14</v>
      </c>
      <c r="G601" t="s">
        <v>15</v>
      </c>
      <c r="H601" t="s">
        <v>16</v>
      </c>
      <c r="I601" s="9">
        <v>38990</v>
      </c>
      <c r="J601">
        <f t="shared" si="9"/>
        <v>7</v>
      </c>
    </row>
    <row r="602" spans="1:10" x14ac:dyDescent="0.3">
      <c r="A602" t="s">
        <v>41</v>
      </c>
      <c r="B602" t="s">
        <v>398</v>
      </c>
      <c r="C602" t="s">
        <v>30</v>
      </c>
      <c r="D602" t="s">
        <v>12</v>
      </c>
      <c r="E602" t="s">
        <v>13</v>
      </c>
      <c r="F602" t="s">
        <v>14</v>
      </c>
      <c r="G602" t="s">
        <v>99</v>
      </c>
      <c r="H602" t="s">
        <v>16</v>
      </c>
      <c r="I602" s="9">
        <v>63990</v>
      </c>
      <c r="J602">
        <f t="shared" si="9"/>
        <v>14</v>
      </c>
    </row>
    <row r="603" spans="1:10" x14ac:dyDescent="0.3">
      <c r="A603" t="s">
        <v>67</v>
      </c>
      <c r="B603" t="s">
        <v>399</v>
      </c>
      <c r="C603" t="s">
        <v>50</v>
      </c>
      <c r="D603" t="s">
        <v>12</v>
      </c>
      <c r="E603" t="s">
        <v>13</v>
      </c>
      <c r="F603" t="s">
        <v>27</v>
      </c>
      <c r="G603" t="s">
        <v>37</v>
      </c>
      <c r="H603" t="s">
        <v>16</v>
      </c>
      <c r="I603" s="9">
        <v>74990</v>
      </c>
      <c r="J603">
        <f t="shared" si="9"/>
        <v>16</v>
      </c>
    </row>
    <row r="604" spans="1:10" x14ac:dyDescent="0.3">
      <c r="A604" t="s">
        <v>9</v>
      </c>
      <c r="B604" t="s">
        <v>17</v>
      </c>
      <c r="C604" t="s">
        <v>11</v>
      </c>
      <c r="D604" t="s">
        <v>12</v>
      </c>
      <c r="E604" t="s">
        <v>13</v>
      </c>
      <c r="F604" t="s">
        <v>14</v>
      </c>
      <c r="G604" t="s">
        <v>15</v>
      </c>
      <c r="H604" t="s">
        <v>16</v>
      </c>
      <c r="I604" s="9">
        <v>37990</v>
      </c>
      <c r="J604">
        <f t="shared" si="9"/>
        <v>7</v>
      </c>
    </row>
    <row r="605" spans="1:10" x14ac:dyDescent="0.3">
      <c r="A605" t="s">
        <v>9</v>
      </c>
      <c r="B605" t="s">
        <v>36</v>
      </c>
      <c r="C605" t="s">
        <v>30</v>
      </c>
      <c r="D605" t="s">
        <v>12</v>
      </c>
      <c r="E605" t="s">
        <v>13</v>
      </c>
      <c r="F605" t="s">
        <v>27</v>
      </c>
      <c r="G605" t="s">
        <v>37</v>
      </c>
      <c r="H605" t="s">
        <v>16</v>
      </c>
      <c r="I605" s="9">
        <v>53990</v>
      </c>
      <c r="J605">
        <f t="shared" si="9"/>
        <v>12</v>
      </c>
    </row>
    <row r="606" spans="1:10" x14ac:dyDescent="0.3">
      <c r="A606" t="s">
        <v>24</v>
      </c>
      <c r="B606" t="s">
        <v>400</v>
      </c>
      <c r="C606" t="s">
        <v>30</v>
      </c>
      <c r="D606" t="s">
        <v>332</v>
      </c>
      <c r="E606" t="s">
        <v>44</v>
      </c>
      <c r="F606" t="s">
        <v>27</v>
      </c>
      <c r="G606" t="s">
        <v>15</v>
      </c>
      <c r="H606" t="s">
        <v>16</v>
      </c>
      <c r="I606" s="9">
        <v>59990</v>
      </c>
      <c r="J606">
        <f t="shared" si="9"/>
        <v>12</v>
      </c>
    </row>
    <row r="607" spans="1:10" x14ac:dyDescent="0.3">
      <c r="A607" t="s">
        <v>334</v>
      </c>
      <c r="B607" t="s">
        <v>401</v>
      </c>
      <c r="C607" t="s">
        <v>30</v>
      </c>
      <c r="D607" t="s">
        <v>12</v>
      </c>
      <c r="E607" t="s">
        <v>22</v>
      </c>
      <c r="F607" t="s">
        <v>14</v>
      </c>
      <c r="G607" t="s">
        <v>336</v>
      </c>
      <c r="H607" t="s">
        <v>82</v>
      </c>
      <c r="I607" s="9">
        <v>113990</v>
      </c>
      <c r="J607">
        <f t="shared" si="9"/>
        <v>20</v>
      </c>
    </row>
    <row r="608" spans="1:10" x14ac:dyDescent="0.3">
      <c r="A608" t="s">
        <v>41</v>
      </c>
      <c r="B608" t="s">
        <v>402</v>
      </c>
      <c r="C608" t="s">
        <v>35</v>
      </c>
      <c r="D608" t="s">
        <v>12</v>
      </c>
      <c r="E608" t="s">
        <v>13</v>
      </c>
      <c r="F608" t="s">
        <v>14</v>
      </c>
      <c r="G608" t="s">
        <v>15</v>
      </c>
      <c r="H608" t="s">
        <v>16</v>
      </c>
      <c r="I608" s="9">
        <v>39990</v>
      </c>
      <c r="J608">
        <f t="shared" si="9"/>
        <v>7</v>
      </c>
    </row>
    <row r="609" spans="1:10" x14ac:dyDescent="0.3">
      <c r="A609" t="s">
        <v>28</v>
      </c>
      <c r="B609" t="s">
        <v>403</v>
      </c>
      <c r="C609" t="s">
        <v>26</v>
      </c>
      <c r="D609" t="s">
        <v>12</v>
      </c>
      <c r="E609" t="s">
        <v>39</v>
      </c>
      <c r="F609" t="s">
        <v>27</v>
      </c>
      <c r="G609" t="s">
        <v>99</v>
      </c>
      <c r="H609" t="s">
        <v>16</v>
      </c>
      <c r="I609" s="9">
        <v>87990</v>
      </c>
      <c r="J609">
        <f t="shared" si="9"/>
        <v>18</v>
      </c>
    </row>
    <row r="610" spans="1:10" x14ac:dyDescent="0.3">
      <c r="A610" t="s">
        <v>9</v>
      </c>
      <c r="B610" t="s">
        <v>48</v>
      </c>
      <c r="C610" t="s">
        <v>30</v>
      </c>
      <c r="D610" t="s">
        <v>12</v>
      </c>
      <c r="E610" t="s">
        <v>13</v>
      </c>
      <c r="F610" t="s">
        <v>14</v>
      </c>
      <c r="G610" t="s">
        <v>15</v>
      </c>
      <c r="H610" t="s">
        <v>16</v>
      </c>
      <c r="I610" s="9">
        <v>49990</v>
      </c>
      <c r="J610">
        <f t="shared" si="9"/>
        <v>10</v>
      </c>
    </row>
    <row r="611" spans="1:10" x14ac:dyDescent="0.3">
      <c r="A611" t="s">
        <v>9</v>
      </c>
      <c r="B611" t="s">
        <v>55</v>
      </c>
      <c r="C611" t="s">
        <v>35</v>
      </c>
      <c r="D611" t="s">
        <v>12</v>
      </c>
      <c r="E611" t="s">
        <v>13</v>
      </c>
      <c r="F611" t="s">
        <v>27</v>
      </c>
      <c r="G611" t="s">
        <v>40</v>
      </c>
      <c r="H611" t="s">
        <v>16</v>
      </c>
      <c r="I611" s="9">
        <v>54990</v>
      </c>
      <c r="J611">
        <f t="shared" si="9"/>
        <v>12</v>
      </c>
    </row>
    <row r="612" spans="1:10" x14ac:dyDescent="0.3">
      <c r="A612" t="s">
        <v>24</v>
      </c>
      <c r="B612" t="s">
        <v>243</v>
      </c>
      <c r="C612" t="s">
        <v>26</v>
      </c>
      <c r="D612" t="s">
        <v>12</v>
      </c>
      <c r="E612" t="s">
        <v>13</v>
      </c>
      <c r="F612" t="s">
        <v>27</v>
      </c>
      <c r="G612" t="s">
        <v>15</v>
      </c>
      <c r="H612" t="s">
        <v>16</v>
      </c>
      <c r="I612" s="9">
        <v>100190</v>
      </c>
      <c r="J612">
        <f t="shared" si="9"/>
        <v>20</v>
      </c>
    </row>
    <row r="613" spans="1:10" x14ac:dyDescent="0.3">
      <c r="A613" t="s">
        <v>52</v>
      </c>
      <c r="B613" t="s">
        <v>159</v>
      </c>
      <c r="C613" t="s">
        <v>11</v>
      </c>
      <c r="D613" t="s">
        <v>185</v>
      </c>
      <c r="E613" t="s">
        <v>22</v>
      </c>
      <c r="F613" t="s">
        <v>47</v>
      </c>
      <c r="G613" t="s">
        <v>37</v>
      </c>
      <c r="H613" t="s">
        <v>16</v>
      </c>
      <c r="I613" s="9">
        <v>31990</v>
      </c>
      <c r="J613">
        <f t="shared" si="9"/>
        <v>7</v>
      </c>
    </row>
    <row r="614" spans="1:10" x14ac:dyDescent="0.3">
      <c r="A614" t="s">
        <v>28</v>
      </c>
      <c r="B614" t="s">
        <v>49</v>
      </c>
      <c r="C614" t="s">
        <v>50</v>
      </c>
      <c r="D614" t="s">
        <v>12</v>
      </c>
      <c r="E614" t="s">
        <v>13</v>
      </c>
      <c r="F614" t="s">
        <v>27</v>
      </c>
      <c r="G614" t="s">
        <v>15</v>
      </c>
      <c r="H614" t="s">
        <v>16</v>
      </c>
      <c r="I614" s="9">
        <v>77990</v>
      </c>
      <c r="J614">
        <f t="shared" si="9"/>
        <v>16</v>
      </c>
    </row>
    <row r="615" spans="1:10" x14ac:dyDescent="0.3">
      <c r="A615" t="s">
        <v>9</v>
      </c>
      <c r="B615" t="s">
        <v>74</v>
      </c>
      <c r="C615" t="s">
        <v>30</v>
      </c>
      <c r="D615" t="s">
        <v>12</v>
      </c>
      <c r="E615" t="s">
        <v>13</v>
      </c>
      <c r="F615" t="s">
        <v>14</v>
      </c>
      <c r="G615" t="s">
        <v>37</v>
      </c>
      <c r="H615" t="s">
        <v>16</v>
      </c>
      <c r="I615" s="9">
        <v>53990</v>
      </c>
      <c r="J615">
        <f t="shared" si="9"/>
        <v>12</v>
      </c>
    </row>
    <row r="616" spans="1:10" x14ac:dyDescent="0.3">
      <c r="A616" t="s">
        <v>24</v>
      </c>
      <c r="B616" t="s">
        <v>404</v>
      </c>
      <c r="C616" t="s">
        <v>30</v>
      </c>
      <c r="D616" t="s">
        <v>177</v>
      </c>
      <c r="E616" t="s">
        <v>22</v>
      </c>
      <c r="F616" t="s">
        <v>14</v>
      </c>
      <c r="G616" t="s">
        <v>40</v>
      </c>
      <c r="H616" t="s">
        <v>82</v>
      </c>
      <c r="I616" s="9">
        <v>41000</v>
      </c>
      <c r="J616">
        <f t="shared" si="9"/>
        <v>10</v>
      </c>
    </row>
    <row r="617" spans="1:10" x14ac:dyDescent="0.3">
      <c r="A617" t="s">
        <v>52</v>
      </c>
      <c r="B617" t="s">
        <v>159</v>
      </c>
      <c r="C617" t="s">
        <v>11</v>
      </c>
      <c r="D617" t="s">
        <v>185</v>
      </c>
      <c r="E617" t="s">
        <v>22</v>
      </c>
      <c r="F617" t="s">
        <v>47</v>
      </c>
      <c r="G617" t="s">
        <v>37</v>
      </c>
      <c r="H617" t="s">
        <v>16</v>
      </c>
      <c r="I617" s="9">
        <v>31990</v>
      </c>
      <c r="J617">
        <f t="shared" si="9"/>
        <v>7</v>
      </c>
    </row>
    <row r="618" spans="1:10" x14ac:dyDescent="0.3">
      <c r="A618" t="s">
        <v>9</v>
      </c>
      <c r="B618" t="s">
        <v>405</v>
      </c>
      <c r="C618" t="s">
        <v>35</v>
      </c>
      <c r="D618" t="s">
        <v>185</v>
      </c>
      <c r="E618" t="s">
        <v>13</v>
      </c>
      <c r="F618" t="s">
        <v>27</v>
      </c>
      <c r="G618" t="s">
        <v>40</v>
      </c>
      <c r="H618" t="s">
        <v>16</v>
      </c>
      <c r="I618" s="9">
        <v>48400</v>
      </c>
      <c r="J618">
        <f t="shared" si="9"/>
        <v>10</v>
      </c>
    </row>
    <row r="619" spans="1:10" x14ac:dyDescent="0.3">
      <c r="A619" t="s">
        <v>41</v>
      </c>
      <c r="B619" t="s">
        <v>406</v>
      </c>
      <c r="C619" t="s">
        <v>26</v>
      </c>
      <c r="D619" t="s">
        <v>332</v>
      </c>
      <c r="E619" t="s">
        <v>13</v>
      </c>
      <c r="F619" t="s">
        <v>27</v>
      </c>
      <c r="G619" t="s">
        <v>40</v>
      </c>
      <c r="H619" t="s">
        <v>16</v>
      </c>
      <c r="I619" s="9">
        <v>99990</v>
      </c>
      <c r="J619">
        <f t="shared" si="9"/>
        <v>18</v>
      </c>
    </row>
    <row r="620" spans="1:10" x14ac:dyDescent="0.3">
      <c r="A620" t="s">
        <v>24</v>
      </c>
      <c r="B620" t="s">
        <v>243</v>
      </c>
      <c r="C620" t="s">
        <v>30</v>
      </c>
      <c r="D620" t="s">
        <v>12</v>
      </c>
      <c r="E620" t="s">
        <v>13</v>
      </c>
      <c r="F620" t="s">
        <v>27</v>
      </c>
      <c r="G620" t="s">
        <v>37</v>
      </c>
      <c r="H620" t="s">
        <v>16</v>
      </c>
      <c r="I620" s="9">
        <v>64990</v>
      </c>
      <c r="J620">
        <f t="shared" si="9"/>
        <v>14</v>
      </c>
    </row>
    <row r="621" spans="1:10" x14ac:dyDescent="0.3">
      <c r="A621" t="s">
        <v>24</v>
      </c>
      <c r="B621" t="s">
        <v>243</v>
      </c>
      <c r="C621" t="s">
        <v>30</v>
      </c>
      <c r="D621" t="s">
        <v>12</v>
      </c>
      <c r="E621" t="s">
        <v>13</v>
      </c>
      <c r="F621" t="s">
        <v>27</v>
      </c>
      <c r="G621" t="s">
        <v>37</v>
      </c>
      <c r="H621" t="s">
        <v>16</v>
      </c>
      <c r="I621" s="9">
        <v>90990</v>
      </c>
      <c r="J621">
        <f t="shared" si="9"/>
        <v>18</v>
      </c>
    </row>
    <row r="622" spans="1:10" x14ac:dyDescent="0.3">
      <c r="A622" t="s">
        <v>9</v>
      </c>
      <c r="B622" t="s">
        <v>407</v>
      </c>
      <c r="C622" t="s">
        <v>96</v>
      </c>
      <c r="D622" t="s">
        <v>12</v>
      </c>
      <c r="E622" t="s">
        <v>13</v>
      </c>
      <c r="F622" t="s">
        <v>14</v>
      </c>
      <c r="G622" t="s">
        <v>15</v>
      </c>
      <c r="H622" t="s">
        <v>16</v>
      </c>
      <c r="I622" s="9">
        <v>37750</v>
      </c>
      <c r="J622">
        <f t="shared" si="9"/>
        <v>7</v>
      </c>
    </row>
    <row r="623" spans="1:10" x14ac:dyDescent="0.3">
      <c r="A623" t="s">
        <v>28</v>
      </c>
      <c r="B623" t="s">
        <v>408</v>
      </c>
      <c r="C623" t="s">
        <v>50</v>
      </c>
      <c r="D623" t="s">
        <v>12</v>
      </c>
      <c r="E623" t="s">
        <v>13</v>
      </c>
      <c r="F623" t="s">
        <v>27</v>
      </c>
      <c r="G623" t="s">
        <v>15</v>
      </c>
      <c r="H623" t="s">
        <v>16</v>
      </c>
      <c r="I623" s="9">
        <v>94990</v>
      </c>
      <c r="J623">
        <f t="shared" si="9"/>
        <v>18</v>
      </c>
    </row>
    <row r="624" spans="1:10" x14ac:dyDescent="0.3">
      <c r="A624" t="s">
        <v>9</v>
      </c>
      <c r="B624" t="s">
        <v>10</v>
      </c>
      <c r="C624" t="s">
        <v>11</v>
      </c>
      <c r="D624" t="s">
        <v>12</v>
      </c>
      <c r="E624" t="s">
        <v>13</v>
      </c>
      <c r="F624" t="s">
        <v>14</v>
      </c>
      <c r="G624" t="s">
        <v>15</v>
      </c>
      <c r="H624" t="s">
        <v>16</v>
      </c>
      <c r="I624" s="9">
        <v>38990</v>
      </c>
      <c r="J624">
        <f t="shared" si="9"/>
        <v>7</v>
      </c>
    </row>
    <row r="625" spans="1:10" x14ac:dyDescent="0.3">
      <c r="A625" t="s">
        <v>9</v>
      </c>
      <c r="B625" t="s">
        <v>17</v>
      </c>
      <c r="C625" t="s">
        <v>11</v>
      </c>
      <c r="D625" t="s">
        <v>12</v>
      </c>
      <c r="E625" t="s">
        <v>13</v>
      </c>
      <c r="F625" t="s">
        <v>14</v>
      </c>
      <c r="G625" t="s">
        <v>15</v>
      </c>
      <c r="H625" t="s">
        <v>16</v>
      </c>
      <c r="I625" s="9">
        <v>37990</v>
      </c>
      <c r="J625">
        <f t="shared" si="9"/>
        <v>7</v>
      </c>
    </row>
    <row r="626" spans="1:10" x14ac:dyDescent="0.3">
      <c r="A626" t="s">
        <v>28</v>
      </c>
      <c r="B626" t="s">
        <v>409</v>
      </c>
      <c r="C626" t="s">
        <v>50</v>
      </c>
      <c r="D626" t="s">
        <v>12</v>
      </c>
      <c r="E626" t="s">
        <v>13</v>
      </c>
      <c r="F626" t="s">
        <v>27</v>
      </c>
      <c r="G626" t="s">
        <v>37</v>
      </c>
      <c r="H626" t="s">
        <v>82</v>
      </c>
      <c r="I626" s="9">
        <v>74990</v>
      </c>
      <c r="J626">
        <f t="shared" si="9"/>
        <v>16</v>
      </c>
    </row>
    <row r="627" spans="1:10" x14ac:dyDescent="0.3">
      <c r="A627" t="s">
        <v>41</v>
      </c>
      <c r="B627" t="s">
        <v>410</v>
      </c>
      <c r="C627" t="s">
        <v>26</v>
      </c>
      <c r="D627" t="s">
        <v>12</v>
      </c>
      <c r="E627" t="s">
        <v>13</v>
      </c>
      <c r="F627" t="s">
        <v>27</v>
      </c>
      <c r="G627" t="s">
        <v>37</v>
      </c>
      <c r="H627" t="s">
        <v>16</v>
      </c>
      <c r="I627" s="9">
        <v>109990</v>
      </c>
      <c r="J627">
        <f t="shared" si="9"/>
        <v>20</v>
      </c>
    </row>
    <row r="628" spans="1:10" x14ac:dyDescent="0.3">
      <c r="A628" t="s">
        <v>24</v>
      </c>
      <c r="B628" t="s">
        <v>411</v>
      </c>
      <c r="C628" t="s">
        <v>30</v>
      </c>
      <c r="D628" t="s">
        <v>12</v>
      </c>
      <c r="E628" t="s">
        <v>13</v>
      </c>
      <c r="F628" t="s">
        <v>27</v>
      </c>
      <c r="G628" t="s">
        <v>37</v>
      </c>
      <c r="H628" t="s">
        <v>82</v>
      </c>
      <c r="I628" s="9">
        <v>48990</v>
      </c>
      <c r="J628">
        <f t="shared" si="9"/>
        <v>10</v>
      </c>
    </row>
    <row r="629" spans="1:10" x14ac:dyDescent="0.3">
      <c r="A629" t="s">
        <v>28</v>
      </c>
      <c r="B629" t="s">
        <v>412</v>
      </c>
      <c r="C629" t="s">
        <v>341</v>
      </c>
      <c r="D629" t="s">
        <v>12</v>
      </c>
      <c r="E629" t="s">
        <v>22</v>
      </c>
      <c r="F629" t="s">
        <v>47</v>
      </c>
      <c r="G629" t="s">
        <v>69</v>
      </c>
      <c r="H629" t="s">
        <v>16</v>
      </c>
      <c r="I629" s="9">
        <v>26890</v>
      </c>
      <c r="J629">
        <f t="shared" si="9"/>
        <v>5</v>
      </c>
    </row>
    <row r="630" spans="1:10" x14ac:dyDescent="0.3">
      <c r="A630" t="s">
        <v>9</v>
      </c>
      <c r="B630" t="s">
        <v>32</v>
      </c>
      <c r="C630" t="s">
        <v>30</v>
      </c>
      <c r="D630" t="s">
        <v>12</v>
      </c>
      <c r="E630" t="s">
        <v>13</v>
      </c>
      <c r="F630" t="s">
        <v>14</v>
      </c>
      <c r="G630" t="s">
        <v>15</v>
      </c>
      <c r="H630" t="s">
        <v>16</v>
      </c>
      <c r="I630" s="9">
        <v>46990</v>
      </c>
      <c r="J630">
        <f t="shared" si="9"/>
        <v>10</v>
      </c>
    </row>
    <row r="631" spans="1:10" x14ac:dyDescent="0.3">
      <c r="A631" t="s">
        <v>9</v>
      </c>
      <c r="B631" t="s">
        <v>36</v>
      </c>
      <c r="C631" t="s">
        <v>30</v>
      </c>
      <c r="D631" t="s">
        <v>12</v>
      </c>
      <c r="E631" t="s">
        <v>13</v>
      </c>
      <c r="F631" t="s">
        <v>27</v>
      </c>
      <c r="G631" t="s">
        <v>37</v>
      </c>
      <c r="H631" t="s">
        <v>16</v>
      </c>
      <c r="I631" s="9">
        <v>53990</v>
      </c>
      <c r="J631">
        <f t="shared" si="9"/>
        <v>12</v>
      </c>
    </row>
    <row r="632" spans="1:10" x14ac:dyDescent="0.3">
      <c r="A632" t="s">
        <v>9</v>
      </c>
      <c r="B632" t="s">
        <v>413</v>
      </c>
      <c r="C632" t="s">
        <v>11</v>
      </c>
      <c r="D632" t="s">
        <v>12</v>
      </c>
      <c r="E632" t="s">
        <v>13</v>
      </c>
      <c r="F632" t="s">
        <v>14</v>
      </c>
      <c r="G632" t="s">
        <v>69</v>
      </c>
      <c r="H632" t="s">
        <v>16</v>
      </c>
      <c r="I632" s="9">
        <v>44300</v>
      </c>
      <c r="J632">
        <f t="shared" si="9"/>
        <v>10</v>
      </c>
    </row>
    <row r="633" spans="1:10" x14ac:dyDescent="0.3">
      <c r="A633" t="s">
        <v>9</v>
      </c>
      <c r="B633" t="s">
        <v>414</v>
      </c>
      <c r="C633" t="s">
        <v>35</v>
      </c>
      <c r="D633" t="s">
        <v>185</v>
      </c>
      <c r="E633" t="s">
        <v>13</v>
      </c>
      <c r="F633" t="s">
        <v>14</v>
      </c>
      <c r="G633" t="s">
        <v>37</v>
      </c>
      <c r="H633" t="s">
        <v>16</v>
      </c>
      <c r="I633" s="9">
        <v>56999</v>
      </c>
      <c r="J633">
        <f t="shared" si="9"/>
        <v>12</v>
      </c>
    </row>
    <row r="634" spans="1:10" x14ac:dyDescent="0.3">
      <c r="A634" t="s">
        <v>9</v>
      </c>
      <c r="B634" t="s">
        <v>48</v>
      </c>
      <c r="C634" t="s">
        <v>30</v>
      </c>
      <c r="D634" t="s">
        <v>12</v>
      </c>
      <c r="E634" t="s">
        <v>13</v>
      </c>
      <c r="F634" t="s">
        <v>14</v>
      </c>
      <c r="G634" t="s">
        <v>15</v>
      </c>
      <c r="H634" t="s">
        <v>16</v>
      </c>
      <c r="I634" s="9">
        <v>49990</v>
      </c>
      <c r="J634">
        <f t="shared" si="9"/>
        <v>10</v>
      </c>
    </row>
    <row r="635" spans="1:10" x14ac:dyDescent="0.3">
      <c r="A635" t="s">
        <v>9</v>
      </c>
      <c r="B635" t="s">
        <v>38</v>
      </c>
      <c r="C635" t="s">
        <v>30</v>
      </c>
      <c r="D635" t="s">
        <v>12</v>
      </c>
      <c r="E635" t="s">
        <v>39</v>
      </c>
      <c r="F635" t="s">
        <v>27</v>
      </c>
      <c r="G635" t="s">
        <v>40</v>
      </c>
      <c r="H635" t="s">
        <v>16</v>
      </c>
      <c r="I635" s="9">
        <v>66999</v>
      </c>
      <c r="J635">
        <f t="shared" si="9"/>
        <v>14</v>
      </c>
    </row>
    <row r="636" spans="1:10" x14ac:dyDescent="0.3">
      <c r="A636" t="s">
        <v>41</v>
      </c>
      <c r="B636" t="s">
        <v>415</v>
      </c>
      <c r="C636" t="s">
        <v>30</v>
      </c>
      <c r="D636" t="s">
        <v>12</v>
      </c>
      <c r="E636" t="s">
        <v>13</v>
      </c>
      <c r="F636" t="s">
        <v>14</v>
      </c>
      <c r="G636" t="s">
        <v>69</v>
      </c>
      <c r="H636" t="s">
        <v>16</v>
      </c>
      <c r="I636" s="9">
        <v>48583</v>
      </c>
      <c r="J636">
        <f t="shared" si="9"/>
        <v>10</v>
      </c>
    </row>
    <row r="637" spans="1:10" x14ac:dyDescent="0.3">
      <c r="A637" t="s">
        <v>24</v>
      </c>
      <c r="B637" t="s">
        <v>416</v>
      </c>
      <c r="C637" t="s">
        <v>26</v>
      </c>
      <c r="D637" t="s">
        <v>177</v>
      </c>
      <c r="E637" t="s">
        <v>13</v>
      </c>
      <c r="F637" t="s">
        <v>27</v>
      </c>
      <c r="G637" t="s">
        <v>417</v>
      </c>
      <c r="H637" t="s">
        <v>82</v>
      </c>
      <c r="I637" s="9">
        <v>110790</v>
      </c>
      <c r="J637">
        <f t="shared" si="9"/>
        <v>20</v>
      </c>
    </row>
    <row r="638" spans="1:10" x14ac:dyDescent="0.3">
      <c r="A638" t="s">
        <v>67</v>
      </c>
      <c r="B638" t="s">
        <v>418</v>
      </c>
      <c r="C638" t="s">
        <v>30</v>
      </c>
      <c r="D638" t="s">
        <v>12</v>
      </c>
      <c r="E638" t="s">
        <v>78</v>
      </c>
      <c r="F638" t="s">
        <v>14</v>
      </c>
      <c r="G638" t="s">
        <v>15</v>
      </c>
      <c r="H638" t="s">
        <v>16</v>
      </c>
      <c r="I638" s="9">
        <v>48990</v>
      </c>
      <c r="J638">
        <f t="shared" si="9"/>
        <v>10</v>
      </c>
    </row>
    <row r="639" spans="1:10" x14ac:dyDescent="0.3">
      <c r="A639" t="s">
        <v>9</v>
      </c>
      <c r="B639" t="s">
        <v>48</v>
      </c>
      <c r="C639" t="s">
        <v>30</v>
      </c>
      <c r="D639" t="s">
        <v>12</v>
      </c>
      <c r="E639" t="s">
        <v>13</v>
      </c>
      <c r="F639" t="s">
        <v>14</v>
      </c>
      <c r="G639" t="s">
        <v>15</v>
      </c>
      <c r="H639" t="s">
        <v>16</v>
      </c>
      <c r="I639" s="9">
        <v>49990</v>
      </c>
      <c r="J639">
        <f t="shared" si="9"/>
        <v>10</v>
      </c>
    </row>
    <row r="640" spans="1:10" x14ac:dyDescent="0.3">
      <c r="A640" t="s">
        <v>9</v>
      </c>
      <c r="B640" t="s">
        <v>36</v>
      </c>
      <c r="C640" t="s">
        <v>30</v>
      </c>
      <c r="D640" t="s">
        <v>12</v>
      </c>
      <c r="E640" t="s">
        <v>13</v>
      </c>
      <c r="F640" t="s">
        <v>27</v>
      </c>
      <c r="G640" t="s">
        <v>37</v>
      </c>
      <c r="H640" t="s">
        <v>16</v>
      </c>
      <c r="I640" s="9">
        <v>53990</v>
      </c>
      <c r="J640">
        <f t="shared" si="9"/>
        <v>12</v>
      </c>
    </row>
    <row r="641" spans="1:10" x14ac:dyDescent="0.3">
      <c r="A641" t="s">
        <v>9</v>
      </c>
      <c r="B641" t="s">
        <v>419</v>
      </c>
      <c r="C641" t="s">
        <v>35</v>
      </c>
      <c r="D641" t="s">
        <v>12</v>
      </c>
      <c r="E641" t="s">
        <v>13</v>
      </c>
      <c r="F641" t="s">
        <v>27</v>
      </c>
      <c r="G641" t="s">
        <v>420</v>
      </c>
      <c r="H641" t="s">
        <v>16</v>
      </c>
      <c r="I641" s="9">
        <v>62990</v>
      </c>
      <c r="J641">
        <f t="shared" si="9"/>
        <v>14</v>
      </c>
    </row>
    <row r="642" spans="1:10" x14ac:dyDescent="0.3">
      <c r="A642" t="s">
        <v>52</v>
      </c>
      <c r="B642" t="s">
        <v>421</v>
      </c>
      <c r="C642" t="s">
        <v>30</v>
      </c>
      <c r="D642" t="s">
        <v>12</v>
      </c>
      <c r="E642" t="s">
        <v>13</v>
      </c>
      <c r="F642" t="s">
        <v>14</v>
      </c>
      <c r="G642" t="s">
        <v>37</v>
      </c>
      <c r="H642" t="s">
        <v>16</v>
      </c>
      <c r="I642" s="9">
        <v>46990</v>
      </c>
      <c r="J642">
        <f t="shared" si="9"/>
        <v>10</v>
      </c>
    </row>
    <row r="643" spans="1:10" x14ac:dyDescent="0.3">
      <c r="A643" t="s">
        <v>9</v>
      </c>
      <c r="B643" t="s">
        <v>55</v>
      </c>
      <c r="C643" t="s">
        <v>35</v>
      </c>
      <c r="D643" t="s">
        <v>12</v>
      </c>
      <c r="E643" t="s">
        <v>13</v>
      </c>
      <c r="F643" t="s">
        <v>27</v>
      </c>
      <c r="G643" t="s">
        <v>40</v>
      </c>
      <c r="H643" t="s">
        <v>16</v>
      </c>
      <c r="I643" s="9">
        <v>54990</v>
      </c>
      <c r="J643">
        <f t="shared" ref="J643:J706" si="10">_xlfn.XLOOKUP(I643,$O$22:$O$29,$P$22:$P$29," Brand not available",-1)</f>
        <v>12</v>
      </c>
    </row>
    <row r="644" spans="1:10" x14ac:dyDescent="0.3">
      <c r="A644" t="s">
        <v>28</v>
      </c>
      <c r="B644" t="s">
        <v>422</v>
      </c>
      <c r="C644" t="s">
        <v>26</v>
      </c>
      <c r="D644" t="s">
        <v>12</v>
      </c>
      <c r="E644" t="s">
        <v>39</v>
      </c>
      <c r="F644" t="s">
        <v>27</v>
      </c>
      <c r="G644" t="s">
        <v>40</v>
      </c>
      <c r="H644" t="s">
        <v>82</v>
      </c>
      <c r="I644" s="9">
        <v>137890</v>
      </c>
      <c r="J644">
        <f t="shared" si="10"/>
        <v>20</v>
      </c>
    </row>
    <row r="645" spans="1:10" x14ac:dyDescent="0.3">
      <c r="A645" t="s">
        <v>41</v>
      </c>
      <c r="B645" t="s">
        <v>121</v>
      </c>
      <c r="C645" t="s">
        <v>30</v>
      </c>
      <c r="D645" t="s">
        <v>12</v>
      </c>
      <c r="E645" t="s">
        <v>13</v>
      </c>
      <c r="F645" t="s">
        <v>14</v>
      </c>
      <c r="G645" t="s">
        <v>37</v>
      </c>
      <c r="H645" t="s">
        <v>16</v>
      </c>
      <c r="I645" s="9">
        <v>50900</v>
      </c>
      <c r="J645">
        <f t="shared" si="10"/>
        <v>12</v>
      </c>
    </row>
    <row r="646" spans="1:10" x14ac:dyDescent="0.3">
      <c r="A646" t="s">
        <v>28</v>
      </c>
      <c r="B646" t="s">
        <v>423</v>
      </c>
      <c r="C646" t="s">
        <v>11</v>
      </c>
      <c r="D646" t="s">
        <v>12</v>
      </c>
      <c r="E646" t="s">
        <v>22</v>
      </c>
      <c r="F646" t="s">
        <v>14</v>
      </c>
      <c r="G646" t="s">
        <v>37</v>
      </c>
      <c r="H646" t="s">
        <v>16</v>
      </c>
      <c r="I646" s="9">
        <v>39500</v>
      </c>
      <c r="J646">
        <f t="shared" si="10"/>
        <v>7</v>
      </c>
    </row>
    <row r="647" spans="1:10" x14ac:dyDescent="0.3">
      <c r="A647" t="s">
        <v>9</v>
      </c>
      <c r="B647" t="s">
        <v>38</v>
      </c>
      <c r="C647" t="s">
        <v>30</v>
      </c>
      <c r="D647" t="s">
        <v>12</v>
      </c>
      <c r="E647" t="s">
        <v>39</v>
      </c>
      <c r="F647" t="s">
        <v>27</v>
      </c>
      <c r="G647" t="s">
        <v>40</v>
      </c>
      <c r="H647" t="s">
        <v>16</v>
      </c>
      <c r="I647" s="9">
        <v>66999</v>
      </c>
      <c r="J647">
        <f t="shared" si="10"/>
        <v>14</v>
      </c>
    </row>
    <row r="648" spans="1:10" x14ac:dyDescent="0.3">
      <c r="A648" t="s">
        <v>9</v>
      </c>
      <c r="B648" t="s">
        <v>56</v>
      </c>
      <c r="C648" t="s">
        <v>30</v>
      </c>
      <c r="D648" t="s">
        <v>12</v>
      </c>
      <c r="E648" t="s">
        <v>13</v>
      </c>
      <c r="F648" t="s">
        <v>27</v>
      </c>
      <c r="G648" t="s">
        <v>15</v>
      </c>
      <c r="H648" t="s">
        <v>16</v>
      </c>
      <c r="I648" s="9">
        <v>66990</v>
      </c>
      <c r="J648">
        <f t="shared" si="10"/>
        <v>14</v>
      </c>
    </row>
    <row r="649" spans="1:10" x14ac:dyDescent="0.3">
      <c r="A649" t="s">
        <v>24</v>
      </c>
      <c r="B649" t="s">
        <v>166</v>
      </c>
      <c r="C649" t="s">
        <v>30</v>
      </c>
      <c r="D649" t="s">
        <v>12</v>
      </c>
      <c r="E649" t="s">
        <v>13</v>
      </c>
      <c r="F649" t="s">
        <v>27</v>
      </c>
      <c r="G649" t="s">
        <v>15</v>
      </c>
      <c r="H649" t="s">
        <v>16</v>
      </c>
      <c r="I649" s="9">
        <v>52990</v>
      </c>
      <c r="J649">
        <f t="shared" si="10"/>
        <v>12</v>
      </c>
    </row>
    <row r="650" spans="1:10" x14ac:dyDescent="0.3">
      <c r="A650" t="s">
        <v>9</v>
      </c>
      <c r="B650" t="s">
        <v>17</v>
      </c>
      <c r="C650" t="s">
        <v>11</v>
      </c>
      <c r="D650" t="s">
        <v>12</v>
      </c>
      <c r="E650" t="s">
        <v>13</v>
      </c>
      <c r="F650" t="s">
        <v>14</v>
      </c>
      <c r="G650" t="s">
        <v>15</v>
      </c>
      <c r="H650" t="s">
        <v>16</v>
      </c>
      <c r="I650" s="9">
        <v>37990</v>
      </c>
      <c r="J650">
        <f t="shared" si="10"/>
        <v>7</v>
      </c>
    </row>
    <row r="651" spans="1:10" x14ac:dyDescent="0.3">
      <c r="A651" t="s">
        <v>28</v>
      </c>
      <c r="B651" t="s">
        <v>49</v>
      </c>
      <c r="C651" t="s">
        <v>50</v>
      </c>
      <c r="D651" t="s">
        <v>12</v>
      </c>
      <c r="E651" t="s">
        <v>13</v>
      </c>
      <c r="F651" t="s">
        <v>27</v>
      </c>
      <c r="G651" t="s">
        <v>15</v>
      </c>
      <c r="H651" t="s">
        <v>16</v>
      </c>
      <c r="I651" s="9">
        <v>77990</v>
      </c>
      <c r="J651">
        <f t="shared" si="10"/>
        <v>16</v>
      </c>
    </row>
    <row r="652" spans="1:10" x14ac:dyDescent="0.3">
      <c r="A652" t="s">
        <v>28</v>
      </c>
      <c r="B652" t="s">
        <v>424</v>
      </c>
      <c r="C652" t="s">
        <v>184</v>
      </c>
      <c r="D652" t="s">
        <v>12</v>
      </c>
      <c r="E652" t="s">
        <v>44</v>
      </c>
      <c r="F652" t="s">
        <v>231</v>
      </c>
      <c r="G652" t="s">
        <v>99</v>
      </c>
      <c r="H652" t="s">
        <v>16</v>
      </c>
      <c r="I652" s="9">
        <v>361990</v>
      </c>
      <c r="J652">
        <f t="shared" si="10"/>
        <v>20</v>
      </c>
    </row>
    <row r="653" spans="1:10" x14ac:dyDescent="0.3">
      <c r="A653" t="s">
        <v>24</v>
      </c>
      <c r="B653" t="s">
        <v>243</v>
      </c>
      <c r="C653" t="s">
        <v>30</v>
      </c>
      <c r="D653" t="s">
        <v>12</v>
      </c>
      <c r="E653" t="s">
        <v>13</v>
      </c>
      <c r="F653" t="s">
        <v>27</v>
      </c>
      <c r="G653" t="s">
        <v>37</v>
      </c>
      <c r="H653" t="s">
        <v>16</v>
      </c>
      <c r="I653" s="9">
        <v>64990</v>
      </c>
      <c r="J653">
        <f t="shared" si="10"/>
        <v>14</v>
      </c>
    </row>
    <row r="654" spans="1:10" x14ac:dyDescent="0.3">
      <c r="A654" t="s">
        <v>9</v>
      </c>
      <c r="B654" t="s">
        <v>126</v>
      </c>
      <c r="C654" t="s">
        <v>30</v>
      </c>
      <c r="D654" t="s">
        <v>12</v>
      </c>
      <c r="E654" t="s">
        <v>13</v>
      </c>
      <c r="F654" t="s">
        <v>14</v>
      </c>
      <c r="G654" t="s">
        <v>15</v>
      </c>
      <c r="H654" t="s">
        <v>16</v>
      </c>
      <c r="I654" s="9">
        <v>60490</v>
      </c>
      <c r="J654">
        <f t="shared" si="10"/>
        <v>14</v>
      </c>
    </row>
    <row r="655" spans="1:10" x14ac:dyDescent="0.3">
      <c r="A655" t="s">
        <v>9</v>
      </c>
      <c r="B655" t="s">
        <v>425</v>
      </c>
      <c r="C655" t="s">
        <v>30</v>
      </c>
      <c r="D655" t="s">
        <v>365</v>
      </c>
      <c r="E655" t="s">
        <v>13</v>
      </c>
      <c r="F655" t="s">
        <v>14</v>
      </c>
      <c r="G655" t="s">
        <v>23</v>
      </c>
      <c r="H655" t="s">
        <v>82</v>
      </c>
      <c r="I655" s="9">
        <v>74419</v>
      </c>
      <c r="J655">
        <f t="shared" si="10"/>
        <v>16</v>
      </c>
    </row>
    <row r="656" spans="1:10" x14ac:dyDescent="0.3">
      <c r="A656" t="s">
        <v>9</v>
      </c>
      <c r="B656" t="s">
        <v>426</v>
      </c>
      <c r="C656" t="s">
        <v>30</v>
      </c>
      <c r="D656" t="s">
        <v>12</v>
      </c>
      <c r="E656" t="s">
        <v>13</v>
      </c>
      <c r="F656" t="s">
        <v>27</v>
      </c>
      <c r="G656" t="s">
        <v>427</v>
      </c>
      <c r="H656" t="s">
        <v>82</v>
      </c>
      <c r="I656" s="9">
        <v>64500</v>
      </c>
      <c r="J656">
        <f t="shared" si="10"/>
        <v>14</v>
      </c>
    </row>
    <row r="657" spans="1:10" x14ac:dyDescent="0.3">
      <c r="A657" t="s">
        <v>9</v>
      </c>
      <c r="B657" t="s">
        <v>10</v>
      </c>
      <c r="C657" t="s">
        <v>11</v>
      </c>
      <c r="D657" t="s">
        <v>12</v>
      </c>
      <c r="E657" t="s">
        <v>13</v>
      </c>
      <c r="F657" t="s">
        <v>14</v>
      </c>
      <c r="G657" t="s">
        <v>15</v>
      </c>
      <c r="H657" t="s">
        <v>16</v>
      </c>
      <c r="I657" s="9">
        <v>38990</v>
      </c>
      <c r="J657">
        <f t="shared" si="10"/>
        <v>7</v>
      </c>
    </row>
    <row r="658" spans="1:10" x14ac:dyDescent="0.3">
      <c r="A658" t="s">
        <v>9</v>
      </c>
      <c r="B658" t="s">
        <v>17</v>
      </c>
      <c r="C658" t="s">
        <v>11</v>
      </c>
      <c r="D658" t="s">
        <v>12</v>
      </c>
      <c r="E658" t="s">
        <v>13</v>
      </c>
      <c r="F658" t="s">
        <v>14</v>
      </c>
      <c r="G658" t="s">
        <v>15</v>
      </c>
      <c r="H658" t="s">
        <v>16</v>
      </c>
      <c r="I658" s="9">
        <v>37990</v>
      </c>
      <c r="J658">
        <f t="shared" si="10"/>
        <v>7</v>
      </c>
    </row>
    <row r="659" spans="1:10" x14ac:dyDescent="0.3">
      <c r="A659" t="s">
        <v>9</v>
      </c>
      <c r="B659" t="s">
        <v>407</v>
      </c>
      <c r="C659" t="s">
        <v>96</v>
      </c>
      <c r="D659" t="s">
        <v>12</v>
      </c>
      <c r="E659" t="s">
        <v>13</v>
      </c>
      <c r="F659" t="s">
        <v>14</v>
      </c>
      <c r="G659" t="s">
        <v>15</v>
      </c>
      <c r="H659" t="s">
        <v>16</v>
      </c>
      <c r="I659" s="9">
        <v>37750</v>
      </c>
      <c r="J659">
        <f t="shared" si="10"/>
        <v>7</v>
      </c>
    </row>
    <row r="660" spans="1:10" x14ac:dyDescent="0.3">
      <c r="A660" t="s">
        <v>28</v>
      </c>
      <c r="B660" t="s">
        <v>428</v>
      </c>
      <c r="C660" t="s">
        <v>30</v>
      </c>
      <c r="D660" t="s">
        <v>12</v>
      </c>
      <c r="E660" t="s">
        <v>13</v>
      </c>
      <c r="F660" t="s">
        <v>27</v>
      </c>
      <c r="G660" t="s">
        <v>37</v>
      </c>
      <c r="H660" t="s">
        <v>82</v>
      </c>
      <c r="I660" s="9">
        <v>74000</v>
      </c>
      <c r="J660">
        <f t="shared" si="10"/>
        <v>16</v>
      </c>
    </row>
    <row r="661" spans="1:10" x14ac:dyDescent="0.3">
      <c r="A661" t="s">
        <v>28</v>
      </c>
      <c r="B661" t="s">
        <v>237</v>
      </c>
      <c r="C661" t="s">
        <v>30</v>
      </c>
      <c r="D661" t="s">
        <v>185</v>
      </c>
      <c r="E661" t="s">
        <v>13</v>
      </c>
      <c r="F661" t="s">
        <v>14</v>
      </c>
      <c r="G661" t="s">
        <v>15</v>
      </c>
      <c r="H661" t="s">
        <v>16</v>
      </c>
      <c r="I661" s="9">
        <v>54990</v>
      </c>
      <c r="J661">
        <f t="shared" si="10"/>
        <v>12</v>
      </c>
    </row>
    <row r="662" spans="1:10" x14ac:dyDescent="0.3">
      <c r="A662" t="s">
        <v>41</v>
      </c>
      <c r="B662" t="s">
        <v>121</v>
      </c>
      <c r="C662" t="s">
        <v>11</v>
      </c>
      <c r="D662" t="s">
        <v>12</v>
      </c>
      <c r="E662" t="s">
        <v>39</v>
      </c>
      <c r="F662" t="s">
        <v>14</v>
      </c>
      <c r="G662" t="s">
        <v>37</v>
      </c>
      <c r="H662" t="s">
        <v>16</v>
      </c>
      <c r="I662" s="9">
        <v>46890</v>
      </c>
      <c r="J662">
        <f t="shared" si="10"/>
        <v>10</v>
      </c>
    </row>
    <row r="663" spans="1:10" x14ac:dyDescent="0.3">
      <c r="A663" t="s">
        <v>9</v>
      </c>
      <c r="B663" t="s">
        <v>32</v>
      </c>
      <c r="C663" t="s">
        <v>30</v>
      </c>
      <c r="D663" t="s">
        <v>12</v>
      </c>
      <c r="E663" t="s">
        <v>13</v>
      </c>
      <c r="F663" t="s">
        <v>14</v>
      </c>
      <c r="G663" t="s">
        <v>15</v>
      </c>
      <c r="H663" t="s">
        <v>16</v>
      </c>
      <c r="I663" s="9">
        <v>46990</v>
      </c>
      <c r="J663">
        <f t="shared" si="10"/>
        <v>10</v>
      </c>
    </row>
    <row r="664" spans="1:10" x14ac:dyDescent="0.3">
      <c r="A664" t="s">
        <v>52</v>
      </c>
      <c r="B664" t="s">
        <v>159</v>
      </c>
      <c r="C664" t="s">
        <v>11</v>
      </c>
      <c r="D664" t="s">
        <v>185</v>
      </c>
      <c r="E664" t="s">
        <v>22</v>
      </c>
      <c r="F664" t="s">
        <v>47</v>
      </c>
      <c r="G664" t="s">
        <v>37</v>
      </c>
      <c r="H664" t="s">
        <v>16</v>
      </c>
      <c r="I664" s="9">
        <v>31990</v>
      </c>
      <c r="J664">
        <f t="shared" si="10"/>
        <v>7</v>
      </c>
    </row>
    <row r="665" spans="1:10" x14ac:dyDescent="0.3">
      <c r="A665" t="s">
        <v>9</v>
      </c>
      <c r="B665" t="s">
        <v>405</v>
      </c>
      <c r="C665" t="s">
        <v>35</v>
      </c>
      <c r="D665" t="s">
        <v>185</v>
      </c>
      <c r="E665" t="s">
        <v>13</v>
      </c>
      <c r="F665" t="s">
        <v>27</v>
      </c>
      <c r="G665" t="s">
        <v>40</v>
      </c>
      <c r="H665" t="s">
        <v>16</v>
      </c>
      <c r="I665" s="9">
        <v>48400</v>
      </c>
      <c r="J665">
        <f t="shared" si="10"/>
        <v>10</v>
      </c>
    </row>
    <row r="666" spans="1:10" x14ac:dyDescent="0.3">
      <c r="A666" t="s">
        <v>9</v>
      </c>
      <c r="B666" t="s">
        <v>38</v>
      </c>
      <c r="C666" t="s">
        <v>30</v>
      </c>
      <c r="D666" t="s">
        <v>12</v>
      </c>
      <c r="E666" t="s">
        <v>39</v>
      </c>
      <c r="F666" t="s">
        <v>27</v>
      </c>
      <c r="G666" t="s">
        <v>40</v>
      </c>
      <c r="H666" t="s">
        <v>16</v>
      </c>
      <c r="I666" s="9">
        <v>66999</v>
      </c>
      <c r="J666">
        <f t="shared" si="10"/>
        <v>14</v>
      </c>
    </row>
    <row r="667" spans="1:10" x14ac:dyDescent="0.3">
      <c r="A667" t="s">
        <v>9</v>
      </c>
      <c r="B667" t="s">
        <v>48</v>
      </c>
      <c r="C667" t="s">
        <v>30</v>
      </c>
      <c r="D667" t="s">
        <v>12</v>
      </c>
      <c r="E667" t="s">
        <v>13</v>
      </c>
      <c r="F667" t="s">
        <v>14</v>
      </c>
      <c r="G667" t="s">
        <v>15</v>
      </c>
      <c r="H667" t="s">
        <v>16</v>
      </c>
      <c r="I667" s="9">
        <v>49990</v>
      </c>
      <c r="J667">
        <f t="shared" si="10"/>
        <v>10</v>
      </c>
    </row>
    <row r="668" spans="1:10" x14ac:dyDescent="0.3">
      <c r="A668" t="s">
        <v>41</v>
      </c>
      <c r="B668" t="s">
        <v>406</v>
      </c>
      <c r="C668" t="s">
        <v>26</v>
      </c>
      <c r="D668" t="s">
        <v>332</v>
      </c>
      <c r="E668" t="s">
        <v>13</v>
      </c>
      <c r="F668" t="s">
        <v>27</v>
      </c>
      <c r="G668" t="s">
        <v>40</v>
      </c>
      <c r="H668" t="s">
        <v>16</v>
      </c>
      <c r="I668" s="9">
        <v>99990</v>
      </c>
      <c r="J668">
        <f t="shared" si="10"/>
        <v>18</v>
      </c>
    </row>
    <row r="669" spans="1:10" x14ac:dyDescent="0.3">
      <c r="A669" t="s">
        <v>24</v>
      </c>
      <c r="B669" t="s">
        <v>404</v>
      </c>
      <c r="C669" t="s">
        <v>30</v>
      </c>
      <c r="D669" t="s">
        <v>177</v>
      </c>
      <c r="E669" t="s">
        <v>22</v>
      </c>
      <c r="F669" t="s">
        <v>14</v>
      </c>
      <c r="G669" t="s">
        <v>40</v>
      </c>
      <c r="H669" t="s">
        <v>82</v>
      </c>
      <c r="I669" s="9">
        <v>41000</v>
      </c>
      <c r="J669">
        <f t="shared" si="10"/>
        <v>10</v>
      </c>
    </row>
    <row r="670" spans="1:10" x14ac:dyDescent="0.3">
      <c r="A670" t="s">
        <v>28</v>
      </c>
      <c r="B670" t="s">
        <v>412</v>
      </c>
      <c r="C670" t="s">
        <v>341</v>
      </c>
      <c r="D670" t="s">
        <v>12</v>
      </c>
      <c r="E670" t="s">
        <v>22</v>
      </c>
      <c r="F670" t="s">
        <v>47</v>
      </c>
      <c r="G670" t="s">
        <v>69</v>
      </c>
      <c r="H670" t="s">
        <v>16</v>
      </c>
      <c r="I670" s="9">
        <v>26890</v>
      </c>
      <c r="J670">
        <f t="shared" si="10"/>
        <v>5</v>
      </c>
    </row>
    <row r="671" spans="1:10" x14ac:dyDescent="0.3">
      <c r="A671" t="s">
        <v>28</v>
      </c>
      <c r="B671" t="s">
        <v>409</v>
      </c>
      <c r="C671" t="s">
        <v>50</v>
      </c>
      <c r="D671" t="s">
        <v>12</v>
      </c>
      <c r="E671" t="s">
        <v>13</v>
      </c>
      <c r="F671" t="s">
        <v>27</v>
      </c>
      <c r="G671" t="s">
        <v>37</v>
      </c>
      <c r="H671" t="s">
        <v>82</v>
      </c>
      <c r="I671" s="9">
        <v>74990</v>
      </c>
      <c r="J671">
        <f t="shared" si="10"/>
        <v>16</v>
      </c>
    </row>
    <row r="672" spans="1:10" x14ac:dyDescent="0.3">
      <c r="A672" t="s">
        <v>28</v>
      </c>
      <c r="B672" t="s">
        <v>49</v>
      </c>
      <c r="C672" t="s">
        <v>50</v>
      </c>
      <c r="D672" t="s">
        <v>12</v>
      </c>
      <c r="E672" t="s">
        <v>13</v>
      </c>
      <c r="F672" t="s">
        <v>27</v>
      </c>
      <c r="G672" t="s">
        <v>15</v>
      </c>
      <c r="H672" t="s">
        <v>16</v>
      </c>
      <c r="I672" s="9">
        <v>77990</v>
      </c>
      <c r="J672">
        <f t="shared" si="10"/>
        <v>16</v>
      </c>
    </row>
    <row r="673" spans="1:10" x14ac:dyDescent="0.3">
      <c r="A673" t="s">
        <v>41</v>
      </c>
      <c r="B673" t="s">
        <v>410</v>
      </c>
      <c r="C673" t="s">
        <v>26</v>
      </c>
      <c r="D673" t="s">
        <v>12</v>
      </c>
      <c r="E673" t="s">
        <v>13</v>
      </c>
      <c r="F673" t="s">
        <v>27</v>
      </c>
      <c r="G673" t="s">
        <v>37</v>
      </c>
      <c r="H673" t="s">
        <v>16</v>
      </c>
      <c r="I673" s="9">
        <v>109990</v>
      </c>
      <c r="J673">
        <f t="shared" si="10"/>
        <v>20</v>
      </c>
    </row>
    <row r="674" spans="1:10" x14ac:dyDescent="0.3">
      <c r="A674" t="s">
        <v>24</v>
      </c>
      <c r="B674" t="s">
        <v>411</v>
      </c>
      <c r="C674" t="s">
        <v>30</v>
      </c>
      <c r="D674" t="s">
        <v>12</v>
      </c>
      <c r="E674" t="s">
        <v>13</v>
      </c>
      <c r="F674" t="s">
        <v>27</v>
      </c>
      <c r="G674" t="s">
        <v>37</v>
      </c>
      <c r="H674" t="s">
        <v>82</v>
      </c>
      <c r="I674" s="9">
        <v>48990</v>
      </c>
      <c r="J674">
        <f t="shared" si="10"/>
        <v>10</v>
      </c>
    </row>
    <row r="675" spans="1:10" x14ac:dyDescent="0.3">
      <c r="A675" t="s">
        <v>9</v>
      </c>
      <c r="B675" t="s">
        <v>56</v>
      </c>
      <c r="C675" t="s">
        <v>30</v>
      </c>
      <c r="D675" t="s">
        <v>12</v>
      </c>
      <c r="E675" t="s">
        <v>13</v>
      </c>
      <c r="F675" t="s">
        <v>27</v>
      </c>
      <c r="G675" t="s">
        <v>15</v>
      </c>
      <c r="H675" t="s">
        <v>16</v>
      </c>
      <c r="I675" s="9">
        <v>66990</v>
      </c>
      <c r="J675">
        <f t="shared" si="10"/>
        <v>14</v>
      </c>
    </row>
    <row r="676" spans="1:10" x14ac:dyDescent="0.3">
      <c r="A676" t="s">
        <v>9</v>
      </c>
      <c r="B676" t="s">
        <v>74</v>
      </c>
      <c r="C676" t="s">
        <v>30</v>
      </c>
      <c r="D676" t="s">
        <v>12</v>
      </c>
      <c r="E676" t="s">
        <v>13</v>
      </c>
      <c r="F676" t="s">
        <v>14</v>
      </c>
      <c r="G676" t="s">
        <v>37</v>
      </c>
      <c r="H676" t="s">
        <v>16</v>
      </c>
      <c r="I676" s="9">
        <v>53990</v>
      </c>
      <c r="J676">
        <f t="shared" si="10"/>
        <v>12</v>
      </c>
    </row>
    <row r="677" spans="1:10" x14ac:dyDescent="0.3">
      <c r="A677" t="s">
        <v>28</v>
      </c>
      <c r="B677" t="s">
        <v>408</v>
      </c>
      <c r="C677" t="s">
        <v>50</v>
      </c>
      <c r="D677" t="s">
        <v>12</v>
      </c>
      <c r="E677" t="s">
        <v>13</v>
      </c>
      <c r="F677" t="s">
        <v>27</v>
      </c>
      <c r="G677" t="s">
        <v>15</v>
      </c>
      <c r="H677" t="s">
        <v>16</v>
      </c>
      <c r="I677" s="9">
        <v>94990</v>
      </c>
      <c r="J677">
        <f t="shared" si="10"/>
        <v>18</v>
      </c>
    </row>
    <row r="678" spans="1:10" x14ac:dyDescent="0.3">
      <c r="A678" t="s">
        <v>9</v>
      </c>
      <c r="B678" t="s">
        <v>413</v>
      </c>
      <c r="C678" t="s">
        <v>11</v>
      </c>
      <c r="D678" t="s">
        <v>12</v>
      </c>
      <c r="E678" t="s">
        <v>13</v>
      </c>
      <c r="F678" t="s">
        <v>14</v>
      </c>
      <c r="G678" t="s">
        <v>69</v>
      </c>
      <c r="H678" t="s">
        <v>16</v>
      </c>
      <c r="I678" s="9">
        <v>44300</v>
      </c>
      <c r="J678">
        <f t="shared" si="10"/>
        <v>10</v>
      </c>
    </row>
    <row r="679" spans="1:10" x14ac:dyDescent="0.3">
      <c r="A679" t="s">
        <v>67</v>
      </c>
      <c r="B679" t="s">
        <v>429</v>
      </c>
      <c r="C679" t="s">
        <v>11</v>
      </c>
      <c r="D679" t="s">
        <v>12</v>
      </c>
      <c r="E679" t="s">
        <v>13</v>
      </c>
      <c r="F679" t="s">
        <v>14</v>
      </c>
      <c r="G679" t="s">
        <v>69</v>
      </c>
      <c r="H679" t="s">
        <v>16</v>
      </c>
      <c r="I679" s="9">
        <v>41990</v>
      </c>
      <c r="J679">
        <f t="shared" si="10"/>
        <v>10</v>
      </c>
    </row>
    <row r="680" spans="1:10" x14ac:dyDescent="0.3">
      <c r="A680" t="s">
        <v>9</v>
      </c>
      <c r="B680" t="s">
        <v>430</v>
      </c>
      <c r="C680" t="s">
        <v>26</v>
      </c>
      <c r="D680" t="s">
        <v>12</v>
      </c>
      <c r="E680" t="s">
        <v>13</v>
      </c>
      <c r="F680" t="s">
        <v>27</v>
      </c>
      <c r="G680" t="s">
        <v>37</v>
      </c>
      <c r="H680" t="s">
        <v>16</v>
      </c>
      <c r="I680" s="9">
        <v>91731</v>
      </c>
      <c r="J680">
        <f t="shared" si="10"/>
        <v>18</v>
      </c>
    </row>
    <row r="681" spans="1:10" x14ac:dyDescent="0.3">
      <c r="A681" t="s">
        <v>9</v>
      </c>
      <c r="B681" t="s">
        <v>10</v>
      </c>
      <c r="C681" t="s">
        <v>11</v>
      </c>
      <c r="D681" t="s">
        <v>12</v>
      </c>
      <c r="E681" t="s">
        <v>13</v>
      </c>
      <c r="F681" t="s">
        <v>14</v>
      </c>
      <c r="G681" t="s">
        <v>15</v>
      </c>
      <c r="H681" t="s">
        <v>16</v>
      </c>
      <c r="I681" s="9">
        <v>38990</v>
      </c>
      <c r="J681">
        <f t="shared" si="10"/>
        <v>7</v>
      </c>
    </row>
    <row r="682" spans="1:10" x14ac:dyDescent="0.3">
      <c r="A682" t="s">
        <v>9</v>
      </c>
      <c r="B682" t="s">
        <v>17</v>
      </c>
      <c r="C682" t="s">
        <v>11</v>
      </c>
      <c r="D682" t="s">
        <v>12</v>
      </c>
      <c r="E682" t="s">
        <v>13</v>
      </c>
      <c r="F682" t="s">
        <v>14</v>
      </c>
      <c r="G682" t="s">
        <v>15</v>
      </c>
      <c r="H682" t="s">
        <v>16</v>
      </c>
      <c r="I682" s="9">
        <v>37990</v>
      </c>
      <c r="J682">
        <f t="shared" si="10"/>
        <v>7</v>
      </c>
    </row>
    <row r="683" spans="1:10" x14ac:dyDescent="0.3">
      <c r="A683" t="s">
        <v>28</v>
      </c>
      <c r="B683" t="s">
        <v>431</v>
      </c>
      <c r="C683" t="s">
        <v>26</v>
      </c>
      <c r="D683" t="s">
        <v>12</v>
      </c>
      <c r="E683" t="s">
        <v>13</v>
      </c>
      <c r="F683" t="s">
        <v>27</v>
      </c>
      <c r="G683" t="s">
        <v>69</v>
      </c>
      <c r="H683" t="s">
        <v>16</v>
      </c>
      <c r="I683" s="9">
        <v>97990</v>
      </c>
      <c r="J683">
        <f t="shared" si="10"/>
        <v>18</v>
      </c>
    </row>
    <row r="684" spans="1:10" x14ac:dyDescent="0.3">
      <c r="A684" t="s">
        <v>9</v>
      </c>
      <c r="B684" t="s">
        <v>432</v>
      </c>
      <c r="C684" t="s">
        <v>35</v>
      </c>
      <c r="D684" t="s">
        <v>185</v>
      </c>
      <c r="E684" t="s">
        <v>13</v>
      </c>
      <c r="F684" t="s">
        <v>14</v>
      </c>
      <c r="G684" t="s">
        <v>427</v>
      </c>
      <c r="H684" t="s">
        <v>16</v>
      </c>
      <c r="I684" s="9">
        <v>58900</v>
      </c>
      <c r="J684">
        <f t="shared" si="10"/>
        <v>12</v>
      </c>
    </row>
    <row r="685" spans="1:10" x14ac:dyDescent="0.3">
      <c r="A685" t="s">
        <v>9</v>
      </c>
      <c r="B685" t="s">
        <v>32</v>
      </c>
      <c r="C685" t="s">
        <v>30</v>
      </c>
      <c r="D685" t="s">
        <v>12</v>
      </c>
      <c r="E685" t="s">
        <v>13</v>
      </c>
      <c r="F685" t="s">
        <v>14</v>
      </c>
      <c r="G685" t="s">
        <v>15</v>
      </c>
      <c r="H685" t="s">
        <v>16</v>
      </c>
      <c r="I685" s="9">
        <v>46990</v>
      </c>
      <c r="J685">
        <f t="shared" si="10"/>
        <v>10</v>
      </c>
    </row>
    <row r="686" spans="1:10" x14ac:dyDescent="0.3">
      <c r="A686" t="s">
        <v>9</v>
      </c>
      <c r="B686" t="s">
        <v>36</v>
      </c>
      <c r="C686" t="s">
        <v>30</v>
      </c>
      <c r="D686" t="s">
        <v>12</v>
      </c>
      <c r="E686" t="s">
        <v>13</v>
      </c>
      <c r="F686" t="s">
        <v>27</v>
      </c>
      <c r="G686" t="s">
        <v>37</v>
      </c>
      <c r="H686" t="s">
        <v>16</v>
      </c>
      <c r="I686" s="9">
        <v>53990</v>
      </c>
      <c r="J686">
        <f t="shared" si="10"/>
        <v>12</v>
      </c>
    </row>
    <row r="687" spans="1:10" x14ac:dyDescent="0.3">
      <c r="A687" t="s">
        <v>28</v>
      </c>
      <c r="B687" t="s">
        <v>433</v>
      </c>
      <c r="C687" t="s">
        <v>26</v>
      </c>
      <c r="D687" t="s">
        <v>12</v>
      </c>
      <c r="E687" t="s">
        <v>13</v>
      </c>
      <c r="F687" t="s">
        <v>27</v>
      </c>
      <c r="G687" t="s">
        <v>37</v>
      </c>
      <c r="H687" t="s">
        <v>82</v>
      </c>
      <c r="I687" s="9">
        <v>97289</v>
      </c>
      <c r="J687">
        <f t="shared" si="10"/>
        <v>18</v>
      </c>
    </row>
    <row r="688" spans="1:10" x14ac:dyDescent="0.3">
      <c r="A688" t="s">
        <v>9</v>
      </c>
      <c r="B688" t="s">
        <v>434</v>
      </c>
      <c r="C688" t="s">
        <v>11</v>
      </c>
      <c r="D688" t="s">
        <v>12</v>
      </c>
      <c r="E688" t="s">
        <v>13</v>
      </c>
      <c r="F688" t="s">
        <v>14</v>
      </c>
      <c r="G688" t="s">
        <v>37</v>
      </c>
      <c r="H688" t="s">
        <v>82</v>
      </c>
      <c r="I688" s="9">
        <v>36490</v>
      </c>
      <c r="J688">
        <f t="shared" si="10"/>
        <v>7</v>
      </c>
    </row>
    <row r="689" spans="1:10" x14ac:dyDescent="0.3">
      <c r="A689" t="s">
        <v>9</v>
      </c>
      <c r="B689" t="s">
        <v>405</v>
      </c>
      <c r="C689" t="s">
        <v>35</v>
      </c>
      <c r="D689" t="s">
        <v>185</v>
      </c>
      <c r="E689" t="s">
        <v>13</v>
      </c>
      <c r="F689" t="s">
        <v>27</v>
      </c>
      <c r="G689" t="s">
        <v>40</v>
      </c>
      <c r="H689" t="s">
        <v>16</v>
      </c>
      <c r="I689" s="9">
        <v>48400</v>
      </c>
      <c r="J689">
        <f t="shared" si="10"/>
        <v>10</v>
      </c>
    </row>
    <row r="690" spans="1:10" x14ac:dyDescent="0.3">
      <c r="A690" t="s">
        <v>18</v>
      </c>
      <c r="B690" t="s">
        <v>100</v>
      </c>
      <c r="C690" t="s">
        <v>435</v>
      </c>
      <c r="D690" t="s">
        <v>436</v>
      </c>
      <c r="E690" t="s">
        <v>39</v>
      </c>
      <c r="F690" t="s">
        <v>437</v>
      </c>
      <c r="G690" t="s">
        <v>69</v>
      </c>
      <c r="H690" t="s">
        <v>16</v>
      </c>
      <c r="I690" s="9">
        <v>239900</v>
      </c>
      <c r="J690">
        <f t="shared" si="10"/>
        <v>20</v>
      </c>
    </row>
    <row r="691" spans="1:10" x14ac:dyDescent="0.3">
      <c r="A691" t="s">
        <v>9</v>
      </c>
      <c r="B691" t="s">
        <v>38</v>
      </c>
      <c r="C691" t="s">
        <v>30</v>
      </c>
      <c r="D691" t="s">
        <v>12</v>
      </c>
      <c r="E691" t="s">
        <v>39</v>
      </c>
      <c r="F691" t="s">
        <v>27</v>
      </c>
      <c r="G691" t="s">
        <v>40</v>
      </c>
      <c r="H691" t="s">
        <v>16</v>
      </c>
      <c r="I691" s="9">
        <v>66999</v>
      </c>
      <c r="J691">
        <f t="shared" si="10"/>
        <v>14</v>
      </c>
    </row>
    <row r="692" spans="1:10" x14ac:dyDescent="0.3">
      <c r="A692" t="s">
        <v>9</v>
      </c>
      <c r="B692" t="s">
        <v>48</v>
      </c>
      <c r="C692" t="s">
        <v>30</v>
      </c>
      <c r="D692" t="s">
        <v>12</v>
      </c>
      <c r="E692" t="s">
        <v>13</v>
      </c>
      <c r="F692" t="s">
        <v>14</v>
      </c>
      <c r="G692" t="s">
        <v>15</v>
      </c>
      <c r="H692" t="s">
        <v>16</v>
      </c>
      <c r="I692" s="9">
        <v>49990</v>
      </c>
      <c r="J692">
        <f t="shared" si="10"/>
        <v>10</v>
      </c>
    </row>
    <row r="693" spans="1:10" x14ac:dyDescent="0.3">
      <c r="A693" t="s">
        <v>9</v>
      </c>
      <c r="B693" t="s">
        <v>329</v>
      </c>
      <c r="C693" t="s">
        <v>30</v>
      </c>
      <c r="D693" t="s">
        <v>12</v>
      </c>
      <c r="E693" t="s">
        <v>13</v>
      </c>
      <c r="F693" t="s">
        <v>14</v>
      </c>
      <c r="G693" t="s">
        <v>427</v>
      </c>
      <c r="H693" t="s">
        <v>16</v>
      </c>
      <c r="I693" s="9">
        <v>70890</v>
      </c>
      <c r="J693">
        <f t="shared" si="10"/>
        <v>16</v>
      </c>
    </row>
    <row r="694" spans="1:10" x14ac:dyDescent="0.3">
      <c r="A694" t="s">
        <v>28</v>
      </c>
      <c r="B694" t="s">
        <v>237</v>
      </c>
      <c r="C694" t="s">
        <v>30</v>
      </c>
      <c r="D694" t="s">
        <v>185</v>
      </c>
      <c r="E694" t="s">
        <v>13</v>
      </c>
      <c r="F694" t="s">
        <v>14</v>
      </c>
      <c r="G694" t="s">
        <v>15</v>
      </c>
      <c r="H694" t="s">
        <v>16</v>
      </c>
      <c r="I694" s="9">
        <v>54990</v>
      </c>
      <c r="J694">
        <f t="shared" si="10"/>
        <v>12</v>
      </c>
    </row>
    <row r="695" spans="1:10" x14ac:dyDescent="0.3">
      <c r="A695" t="s">
        <v>28</v>
      </c>
      <c r="B695" t="s">
        <v>49</v>
      </c>
      <c r="C695" t="s">
        <v>50</v>
      </c>
      <c r="D695" t="s">
        <v>12</v>
      </c>
      <c r="E695" t="s">
        <v>13</v>
      </c>
      <c r="F695" t="s">
        <v>27</v>
      </c>
      <c r="G695" t="s">
        <v>15</v>
      </c>
      <c r="H695" t="s">
        <v>16</v>
      </c>
      <c r="I695" s="9">
        <v>77990</v>
      </c>
      <c r="J695">
        <f t="shared" si="10"/>
        <v>16</v>
      </c>
    </row>
    <row r="696" spans="1:10" x14ac:dyDescent="0.3">
      <c r="A696" t="s">
        <v>9</v>
      </c>
      <c r="B696" t="s">
        <v>55</v>
      </c>
      <c r="C696" t="s">
        <v>35</v>
      </c>
      <c r="D696" t="s">
        <v>12</v>
      </c>
      <c r="E696" t="s">
        <v>13</v>
      </c>
      <c r="F696" t="s">
        <v>27</v>
      </c>
      <c r="G696" t="s">
        <v>40</v>
      </c>
      <c r="H696" t="s">
        <v>16</v>
      </c>
      <c r="I696" s="9">
        <v>54990</v>
      </c>
      <c r="J696">
        <f t="shared" si="10"/>
        <v>12</v>
      </c>
    </row>
    <row r="697" spans="1:10" x14ac:dyDescent="0.3">
      <c r="A697" t="s">
        <v>24</v>
      </c>
      <c r="B697" t="s">
        <v>94</v>
      </c>
      <c r="C697" t="s">
        <v>11</v>
      </c>
      <c r="D697" t="s">
        <v>12</v>
      </c>
      <c r="E697" t="s">
        <v>22</v>
      </c>
      <c r="F697" t="s">
        <v>14</v>
      </c>
      <c r="G697" t="s">
        <v>15</v>
      </c>
      <c r="H697" t="s">
        <v>16</v>
      </c>
      <c r="I697" s="9">
        <v>34490</v>
      </c>
      <c r="J697">
        <f t="shared" si="10"/>
        <v>7</v>
      </c>
    </row>
    <row r="698" spans="1:10" x14ac:dyDescent="0.3">
      <c r="A698" t="s">
        <v>9</v>
      </c>
      <c r="B698" t="s">
        <v>438</v>
      </c>
      <c r="C698" t="s">
        <v>26</v>
      </c>
      <c r="D698" t="s">
        <v>12</v>
      </c>
      <c r="E698" t="s">
        <v>13</v>
      </c>
      <c r="F698" t="s">
        <v>27</v>
      </c>
      <c r="G698" t="s">
        <v>155</v>
      </c>
      <c r="H698" t="s">
        <v>16</v>
      </c>
      <c r="I698" s="9">
        <v>131680</v>
      </c>
      <c r="J698">
        <f t="shared" si="10"/>
        <v>20</v>
      </c>
    </row>
    <row r="699" spans="1:10" x14ac:dyDescent="0.3">
      <c r="A699" t="s">
        <v>24</v>
      </c>
      <c r="B699" t="s">
        <v>404</v>
      </c>
      <c r="C699" t="s">
        <v>30</v>
      </c>
      <c r="D699" t="s">
        <v>177</v>
      </c>
      <c r="E699" t="s">
        <v>22</v>
      </c>
      <c r="F699" t="s">
        <v>14</v>
      </c>
      <c r="G699" t="s">
        <v>40</v>
      </c>
      <c r="H699" t="s">
        <v>82</v>
      </c>
      <c r="I699" s="9">
        <v>41000</v>
      </c>
      <c r="J699">
        <f t="shared" si="10"/>
        <v>10</v>
      </c>
    </row>
    <row r="700" spans="1:10" x14ac:dyDescent="0.3">
      <c r="A700" t="s">
        <v>67</v>
      </c>
      <c r="B700" t="s">
        <v>439</v>
      </c>
      <c r="C700" t="s">
        <v>30</v>
      </c>
      <c r="D700" t="s">
        <v>12</v>
      </c>
      <c r="E700" t="s">
        <v>44</v>
      </c>
      <c r="F700" t="s">
        <v>14</v>
      </c>
      <c r="G700" t="s">
        <v>15</v>
      </c>
      <c r="H700" t="s">
        <v>16</v>
      </c>
      <c r="I700" s="9">
        <v>72990</v>
      </c>
      <c r="J700">
        <f t="shared" si="10"/>
        <v>16</v>
      </c>
    </row>
    <row r="701" spans="1:10" x14ac:dyDescent="0.3">
      <c r="A701" t="s">
        <v>9</v>
      </c>
      <c r="B701" t="s">
        <v>56</v>
      </c>
      <c r="C701" t="s">
        <v>30</v>
      </c>
      <c r="D701" t="s">
        <v>12</v>
      </c>
      <c r="E701" t="s">
        <v>13</v>
      </c>
      <c r="F701" t="s">
        <v>27</v>
      </c>
      <c r="G701" t="s">
        <v>15</v>
      </c>
      <c r="H701" t="s">
        <v>16</v>
      </c>
      <c r="I701" s="9">
        <v>66990</v>
      </c>
      <c r="J701">
        <f t="shared" si="10"/>
        <v>14</v>
      </c>
    </row>
    <row r="702" spans="1:10" x14ac:dyDescent="0.3">
      <c r="A702" t="s">
        <v>9</v>
      </c>
      <c r="B702" t="s">
        <v>74</v>
      </c>
      <c r="C702" t="s">
        <v>30</v>
      </c>
      <c r="D702" t="s">
        <v>12</v>
      </c>
      <c r="E702" t="s">
        <v>13</v>
      </c>
      <c r="F702" t="s">
        <v>14</v>
      </c>
      <c r="G702" t="s">
        <v>37</v>
      </c>
      <c r="H702" t="s">
        <v>16</v>
      </c>
      <c r="I702" s="9">
        <v>53990</v>
      </c>
      <c r="J702">
        <f t="shared" si="10"/>
        <v>12</v>
      </c>
    </row>
    <row r="703" spans="1:10" x14ac:dyDescent="0.3">
      <c r="A703" t="s">
        <v>9</v>
      </c>
      <c r="B703" t="s">
        <v>440</v>
      </c>
      <c r="C703" t="s">
        <v>54</v>
      </c>
      <c r="D703" t="s">
        <v>12</v>
      </c>
      <c r="E703" t="s">
        <v>13</v>
      </c>
      <c r="F703" t="s">
        <v>27</v>
      </c>
      <c r="G703" t="s">
        <v>15</v>
      </c>
      <c r="H703" t="s">
        <v>16</v>
      </c>
      <c r="I703" s="9">
        <v>50090</v>
      </c>
      <c r="J703">
        <f t="shared" si="10"/>
        <v>12</v>
      </c>
    </row>
    <row r="704" spans="1:10" x14ac:dyDescent="0.3">
      <c r="A704" t="s">
        <v>9</v>
      </c>
      <c r="B704" t="s">
        <v>441</v>
      </c>
      <c r="C704" t="s">
        <v>50</v>
      </c>
      <c r="D704" t="s">
        <v>12</v>
      </c>
      <c r="E704" t="s">
        <v>13</v>
      </c>
      <c r="F704" t="s">
        <v>27</v>
      </c>
      <c r="G704" t="s">
        <v>69</v>
      </c>
      <c r="H704" t="s">
        <v>16</v>
      </c>
      <c r="I704" s="9">
        <v>62690</v>
      </c>
      <c r="J704">
        <f t="shared" si="10"/>
        <v>14</v>
      </c>
    </row>
    <row r="705" spans="1:10" x14ac:dyDescent="0.3">
      <c r="A705" t="s">
        <v>9</v>
      </c>
      <c r="B705" t="s">
        <v>17</v>
      </c>
      <c r="C705" t="s">
        <v>11</v>
      </c>
      <c r="D705" t="s">
        <v>12</v>
      </c>
      <c r="E705" t="s">
        <v>13</v>
      </c>
      <c r="F705" t="s">
        <v>14</v>
      </c>
      <c r="G705" t="s">
        <v>15</v>
      </c>
      <c r="H705" t="s">
        <v>16</v>
      </c>
      <c r="I705" s="9">
        <v>37990</v>
      </c>
      <c r="J705">
        <f t="shared" si="10"/>
        <v>7</v>
      </c>
    </row>
    <row r="706" spans="1:10" x14ac:dyDescent="0.3">
      <c r="A706" t="s">
        <v>9</v>
      </c>
      <c r="B706" t="s">
        <v>32</v>
      </c>
      <c r="C706" t="s">
        <v>30</v>
      </c>
      <c r="D706" t="s">
        <v>12</v>
      </c>
      <c r="E706" t="s">
        <v>13</v>
      </c>
      <c r="F706" t="s">
        <v>14</v>
      </c>
      <c r="G706" t="s">
        <v>15</v>
      </c>
      <c r="H706" t="s">
        <v>16</v>
      </c>
      <c r="I706" s="9">
        <v>46990</v>
      </c>
      <c r="J706">
        <f t="shared" si="10"/>
        <v>10</v>
      </c>
    </row>
    <row r="707" spans="1:10" x14ac:dyDescent="0.3">
      <c r="A707" t="s">
        <v>9</v>
      </c>
      <c r="B707" t="s">
        <v>442</v>
      </c>
      <c r="C707" t="s">
        <v>11</v>
      </c>
      <c r="D707" t="s">
        <v>12</v>
      </c>
      <c r="E707" t="s">
        <v>13</v>
      </c>
      <c r="F707" t="s">
        <v>14</v>
      </c>
      <c r="G707" t="s">
        <v>69</v>
      </c>
      <c r="H707" t="s">
        <v>16</v>
      </c>
      <c r="I707" s="9">
        <v>38490</v>
      </c>
      <c r="J707">
        <f t="shared" ref="J707:J770" si="11">_xlfn.XLOOKUP(I707,$O$22:$O$29,$P$22:$P$29," Brand not available",-1)</f>
        <v>7</v>
      </c>
    </row>
    <row r="708" spans="1:10" x14ac:dyDescent="0.3">
      <c r="A708" t="s">
        <v>9</v>
      </c>
      <c r="B708" t="s">
        <v>443</v>
      </c>
      <c r="C708" t="s">
        <v>26</v>
      </c>
      <c r="D708" t="s">
        <v>12</v>
      </c>
      <c r="E708" t="s">
        <v>39</v>
      </c>
      <c r="F708" t="s">
        <v>27</v>
      </c>
      <c r="G708" t="s">
        <v>40</v>
      </c>
      <c r="H708" t="s">
        <v>16</v>
      </c>
      <c r="I708" s="9">
        <v>99850</v>
      </c>
      <c r="J708">
        <f t="shared" si="11"/>
        <v>18</v>
      </c>
    </row>
    <row r="709" spans="1:10" x14ac:dyDescent="0.3">
      <c r="A709" t="s">
        <v>9</v>
      </c>
      <c r="B709" t="s">
        <v>444</v>
      </c>
      <c r="C709" t="s">
        <v>30</v>
      </c>
      <c r="D709" t="s">
        <v>185</v>
      </c>
      <c r="E709" t="s">
        <v>22</v>
      </c>
      <c r="F709" t="s">
        <v>14</v>
      </c>
      <c r="G709" t="s">
        <v>23</v>
      </c>
      <c r="H709" t="s">
        <v>16</v>
      </c>
      <c r="I709" s="9">
        <v>64391</v>
      </c>
      <c r="J709">
        <f t="shared" si="11"/>
        <v>14</v>
      </c>
    </row>
    <row r="710" spans="1:10" x14ac:dyDescent="0.3">
      <c r="A710" t="s">
        <v>52</v>
      </c>
      <c r="B710" t="s">
        <v>207</v>
      </c>
      <c r="C710" t="s">
        <v>26</v>
      </c>
      <c r="D710" t="s">
        <v>12</v>
      </c>
      <c r="E710" t="s">
        <v>39</v>
      </c>
      <c r="F710" t="s">
        <v>27</v>
      </c>
      <c r="G710" t="s">
        <v>99</v>
      </c>
      <c r="H710" t="s">
        <v>16</v>
      </c>
      <c r="I710" s="9">
        <v>137999</v>
      </c>
      <c r="J710">
        <f t="shared" si="11"/>
        <v>20</v>
      </c>
    </row>
    <row r="711" spans="1:10" x14ac:dyDescent="0.3">
      <c r="A711" t="s">
        <v>9</v>
      </c>
      <c r="B711" t="s">
        <v>10</v>
      </c>
      <c r="C711" t="s">
        <v>11</v>
      </c>
      <c r="D711" t="s">
        <v>12</v>
      </c>
      <c r="E711" t="s">
        <v>13</v>
      </c>
      <c r="F711" t="s">
        <v>14</v>
      </c>
      <c r="G711" t="s">
        <v>15</v>
      </c>
      <c r="H711" t="s">
        <v>16</v>
      </c>
      <c r="I711" s="9">
        <v>38990</v>
      </c>
      <c r="J711">
        <f t="shared" si="11"/>
        <v>7</v>
      </c>
    </row>
    <row r="712" spans="1:10" x14ac:dyDescent="0.3">
      <c r="A712" t="s">
        <v>9</v>
      </c>
      <c r="B712" t="s">
        <v>36</v>
      </c>
      <c r="C712" t="s">
        <v>30</v>
      </c>
      <c r="D712" t="s">
        <v>12</v>
      </c>
      <c r="E712" t="s">
        <v>13</v>
      </c>
      <c r="F712" t="s">
        <v>27</v>
      </c>
      <c r="G712" t="s">
        <v>37</v>
      </c>
      <c r="H712" t="s">
        <v>16</v>
      </c>
      <c r="I712" s="9">
        <v>53990</v>
      </c>
      <c r="J712">
        <f t="shared" si="11"/>
        <v>12</v>
      </c>
    </row>
    <row r="713" spans="1:10" x14ac:dyDescent="0.3">
      <c r="A713" t="s">
        <v>28</v>
      </c>
      <c r="B713" t="s">
        <v>445</v>
      </c>
      <c r="C713" t="s">
        <v>11</v>
      </c>
      <c r="D713" t="s">
        <v>185</v>
      </c>
      <c r="E713" t="s">
        <v>13</v>
      </c>
      <c r="F713" t="s">
        <v>47</v>
      </c>
      <c r="G713" t="s">
        <v>40</v>
      </c>
      <c r="H713" t="s">
        <v>16</v>
      </c>
      <c r="I713" s="9">
        <v>42500</v>
      </c>
      <c r="J713">
        <f t="shared" si="11"/>
        <v>10</v>
      </c>
    </row>
    <row r="714" spans="1:10" x14ac:dyDescent="0.3">
      <c r="A714" t="s">
        <v>9</v>
      </c>
      <c r="B714" t="s">
        <v>446</v>
      </c>
      <c r="C714" t="s">
        <v>11</v>
      </c>
      <c r="D714" t="s">
        <v>185</v>
      </c>
      <c r="E714" t="s">
        <v>13</v>
      </c>
      <c r="F714" t="s">
        <v>47</v>
      </c>
      <c r="G714" t="s">
        <v>37</v>
      </c>
      <c r="H714" t="s">
        <v>16</v>
      </c>
      <c r="I714" s="9">
        <v>31000</v>
      </c>
      <c r="J714">
        <f t="shared" si="11"/>
        <v>7</v>
      </c>
    </row>
    <row r="715" spans="1:10" x14ac:dyDescent="0.3">
      <c r="A715" t="s">
        <v>9</v>
      </c>
      <c r="B715" t="s">
        <v>48</v>
      </c>
      <c r="C715" t="s">
        <v>30</v>
      </c>
      <c r="D715" t="s">
        <v>12</v>
      </c>
      <c r="E715" t="s">
        <v>13</v>
      </c>
      <c r="F715" t="s">
        <v>14</v>
      </c>
      <c r="G715" t="s">
        <v>15</v>
      </c>
      <c r="H715" t="s">
        <v>16</v>
      </c>
      <c r="I715" s="9">
        <v>49990</v>
      </c>
      <c r="J715">
        <f t="shared" si="11"/>
        <v>10</v>
      </c>
    </row>
    <row r="716" spans="1:10" x14ac:dyDescent="0.3">
      <c r="A716" t="s">
        <v>52</v>
      </c>
      <c r="B716" t="s">
        <v>106</v>
      </c>
      <c r="C716" t="s">
        <v>11</v>
      </c>
      <c r="D716" t="s">
        <v>12</v>
      </c>
      <c r="E716" t="s">
        <v>22</v>
      </c>
      <c r="F716" t="s">
        <v>14</v>
      </c>
      <c r="G716" t="s">
        <v>37</v>
      </c>
      <c r="H716" t="s">
        <v>82</v>
      </c>
      <c r="I716" s="9">
        <v>31990</v>
      </c>
      <c r="J716">
        <f t="shared" si="11"/>
        <v>7</v>
      </c>
    </row>
    <row r="717" spans="1:10" x14ac:dyDescent="0.3">
      <c r="A717" t="s">
        <v>28</v>
      </c>
      <c r="B717" t="s">
        <v>447</v>
      </c>
      <c r="C717" t="s">
        <v>11</v>
      </c>
      <c r="D717" t="s">
        <v>12</v>
      </c>
      <c r="E717" t="s">
        <v>13</v>
      </c>
      <c r="F717" t="s">
        <v>14</v>
      </c>
      <c r="G717" t="s">
        <v>37</v>
      </c>
      <c r="H717" t="s">
        <v>82</v>
      </c>
      <c r="I717" s="9">
        <v>32490</v>
      </c>
      <c r="J717">
        <f t="shared" si="11"/>
        <v>7</v>
      </c>
    </row>
    <row r="718" spans="1:10" x14ac:dyDescent="0.3">
      <c r="A718" t="s">
        <v>58</v>
      </c>
      <c r="B718" t="s">
        <v>312</v>
      </c>
      <c r="C718" t="s">
        <v>26</v>
      </c>
      <c r="D718" t="s">
        <v>12</v>
      </c>
      <c r="E718" t="s">
        <v>39</v>
      </c>
      <c r="F718" t="s">
        <v>27</v>
      </c>
      <c r="G718" t="s">
        <v>69</v>
      </c>
      <c r="H718" t="s">
        <v>16</v>
      </c>
      <c r="I718" s="9">
        <v>140990</v>
      </c>
      <c r="J718">
        <f t="shared" si="11"/>
        <v>20</v>
      </c>
    </row>
    <row r="719" spans="1:10" x14ac:dyDescent="0.3">
      <c r="A719" t="s">
        <v>28</v>
      </c>
      <c r="B719" t="s">
        <v>49</v>
      </c>
      <c r="C719" t="s">
        <v>50</v>
      </c>
      <c r="D719" t="s">
        <v>12</v>
      </c>
      <c r="E719" t="s">
        <v>13</v>
      </c>
      <c r="F719" t="s">
        <v>27</v>
      </c>
      <c r="G719" t="s">
        <v>15</v>
      </c>
      <c r="H719" t="s">
        <v>16</v>
      </c>
      <c r="I719" s="9">
        <v>77990</v>
      </c>
      <c r="J719">
        <f t="shared" si="11"/>
        <v>16</v>
      </c>
    </row>
    <row r="720" spans="1:10" x14ac:dyDescent="0.3">
      <c r="A720" t="s">
        <v>9</v>
      </c>
      <c r="B720" t="s">
        <v>56</v>
      </c>
      <c r="C720" t="s">
        <v>30</v>
      </c>
      <c r="D720" t="s">
        <v>12</v>
      </c>
      <c r="E720" t="s">
        <v>13</v>
      </c>
      <c r="F720" t="s">
        <v>27</v>
      </c>
      <c r="G720" t="s">
        <v>15</v>
      </c>
      <c r="H720" t="s">
        <v>16</v>
      </c>
      <c r="I720" s="9">
        <v>66990</v>
      </c>
      <c r="J720">
        <f t="shared" si="11"/>
        <v>14</v>
      </c>
    </row>
    <row r="721" spans="1:10" x14ac:dyDescent="0.3">
      <c r="A721" t="s">
        <v>9</v>
      </c>
      <c r="B721" t="s">
        <v>74</v>
      </c>
      <c r="C721" t="s">
        <v>30</v>
      </c>
      <c r="D721" t="s">
        <v>12</v>
      </c>
      <c r="E721" t="s">
        <v>13</v>
      </c>
      <c r="F721" t="s">
        <v>14</v>
      </c>
      <c r="G721" t="s">
        <v>37</v>
      </c>
      <c r="H721" t="s">
        <v>16</v>
      </c>
      <c r="I721" s="9">
        <v>53990</v>
      </c>
      <c r="J721">
        <f t="shared" si="11"/>
        <v>12</v>
      </c>
    </row>
    <row r="722" spans="1:10" x14ac:dyDescent="0.3">
      <c r="A722" t="s">
        <v>198</v>
      </c>
      <c r="B722" t="s">
        <v>448</v>
      </c>
      <c r="C722" t="s">
        <v>26</v>
      </c>
      <c r="D722" t="s">
        <v>12</v>
      </c>
      <c r="E722" t="s">
        <v>13</v>
      </c>
      <c r="F722" t="s">
        <v>27</v>
      </c>
      <c r="G722" t="s">
        <v>15</v>
      </c>
      <c r="H722" t="s">
        <v>16</v>
      </c>
      <c r="I722" s="9">
        <v>50990</v>
      </c>
      <c r="J722">
        <f t="shared" si="11"/>
        <v>12</v>
      </c>
    </row>
    <row r="723" spans="1:10" x14ac:dyDescent="0.3">
      <c r="A723" t="s">
        <v>449</v>
      </c>
      <c r="B723" t="s">
        <v>450</v>
      </c>
      <c r="C723" t="s">
        <v>30</v>
      </c>
      <c r="D723" t="s">
        <v>12</v>
      </c>
      <c r="E723" t="s">
        <v>13</v>
      </c>
      <c r="F723" t="s">
        <v>14</v>
      </c>
      <c r="G723" t="s">
        <v>69</v>
      </c>
      <c r="H723" t="s">
        <v>16</v>
      </c>
      <c r="I723" s="9">
        <v>64762</v>
      </c>
      <c r="J723">
        <f t="shared" si="11"/>
        <v>14</v>
      </c>
    </row>
    <row r="724" spans="1:10" x14ac:dyDescent="0.3">
      <c r="A724" t="s">
        <v>91</v>
      </c>
      <c r="B724" t="s">
        <v>451</v>
      </c>
      <c r="C724" t="s">
        <v>119</v>
      </c>
      <c r="D724" t="s">
        <v>12</v>
      </c>
      <c r="E724" t="s">
        <v>22</v>
      </c>
      <c r="F724" t="s">
        <v>14</v>
      </c>
      <c r="G724" t="s">
        <v>93</v>
      </c>
      <c r="H724" t="s">
        <v>16</v>
      </c>
      <c r="I724" s="9">
        <v>21990</v>
      </c>
      <c r="J724">
        <f t="shared" si="11"/>
        <v>5</v>
      </c>
    </row>
    <row r="725" spans="1:10" x14ac:dyDescent="0.3">
      <c r="A725" t="s">
        <v>28</v>
      </c>
      <c r="B725" t="s">
        <v>452</v>
      </c>
      <c r="C725" t="s">
        <v>50</v>
      </c>
      <c r="D725" t="s">
        <v>12</v>
      </c>
      <c r="E725" t="s">
        <v>13</v>
      </c>
      <c r="F725" t="s">
        <v>27</v>
      </c>
      <c r="G725" t="s">
        <v>37</v>
      </c>
      <c r="H725" t="s">
        <v>16</v>
      </c>
      <c r="I725" s="9">
        <v>70990</v>
      </c>
      <c r="J725">
        <f t="shared" si="11"/>
        <v>16</v>
      </c>
    </row>
    <row r="726" spans="1:10" x14ac:dyDescent="0.3">
      <c r="A726" t="s">
        <v>9</v>
      </c>
      <c r="B726" t="s">
        <v>10</v>
      </c>
      <c r="C726" t="s">
        <v>11</v>
      </c>
      <c r="D726" t="s">
        <v>12</v>
      </c>
      <c r="E726" t="s">
        <v>13</v>
      </c>
      <c r="F726" t="s">
        <v>14</v>
      </c>
      <c r="G726" t="s">
        <v>15</v>
      </c>
      <c r="H726" t="s">
        <v>16</v>
      </c>
      <c r="I726" s="9">
        <v>38990</v>
      </c>
      <c r="J726">
        <f t="shared" si="11"/>
        <v>7</v>
      </c>
    </row>
    <row r="727" spans="1:10" x14ac:dyDescent="0.3">
      <c r="A727" t="s">
        <v>9</v>
      </c>
      <c r="B727" t="s">
        <v>17</v>
      </c>
      <c r="C727" t="s">
        <v>11</v>
      </c>
      <c r="D727" t="s">
        <v>12</v>
      </c>
      <c r="E727" t="s">
        <v>13</v>
      </c>
      <c r="F727" t="s">
        <v>14</v>
      </c>
      <c r="G727" t="s">
        <v>15</v>
      </c>
      <c r="H727" t="s">
        <v>16</v>
      </c>
      <c r="I727" s="9">
        <v>37990</v>
      </c>
      <c r="J727">
        <f t="shared" si="11"/>
        <v>7</v>
      </c>
    </row>
    <row r="728" spans="1:10" x14ac:dyDescent="0.3">
      <c r="A728" t="s">
        <v>41</v>
      </c>
      <c r="B728" t="s">
        <v>387</v>
      </c>
      <c r="C728" t="s">
        <v>30</v>
      </c>
      <c r="D728" t="s">
        <v>12</v>
      </c>
      <c r="E728" t="s">
        <v>13</v>
      </c>
      <c r="F728" t="s">
        <v>14</v>
      </c>
      <c r="G728" t="s">
        <v>40</v>
      </c>
      <c r="H728" t="s">
        <v>82</v>
      </c>
      <c r="I728" s="9">
        <v>49950</v>
      </c>
      <c r="J728">
        <f t="shared" si="11"/>
        <v>10</v>
      </c>
    </row>
    <row r="729" spans="1:10" x14ac:dyDescent="0.3">
      <c r="A729" t="s">
        <v>9</v>
      </c>
      <c r="B729" t="s">
        <v>32</v>
      </c>
      <c r="C729" t="s">
        <v>30</v>
      </c>
      <c r="D729" t="s">
        <v>12</v>
      </c>
      <c r="E729" t="s">
        <v>13</v>
      </c>
      <c r="F729" t="s">
        <v>14</v>
      </c>
      <c r="G729" t="s">
        <v>15</v>
      </c>
      <c r="H729" t="s">
        <v>16</v>
      </c>
      <c r="I729" s="9">
        <v>46990</v>
      </c>
      <c r="J729">
        <f t="shared" si="11"/>
        <v>10</v>
      </c>
    </row>
    <row r="730" spans="1:10" x14ac:dyDescent="0.3">
      <c r="A730" t="s">
        <v>9</v>
      </c>
      <c r="B730" t="s">
        <v>36</v>
      </c>
      <c r="C730" t="s">
        <v>30</v>
      </c>
      <c r="D730" t="s">
        <v>12</v>
      </c>
      <c r="E730" t="s">
        <v>13</v>
      </c>
      <c r="F730" t="s">
        <v>27</v>
      </c>
      <c r="G730" t="s">
        <v>37</v>
      </c>
      <c r="H730" t="s">
        <v>16</v>
      </c>
      <c r="I730" s="9">
        <v>53990</v>
      </c>
      <c r="J730">
        <f t="shared" si="11"/>
        <v>12</v>
      </c>
    </row>
    <row r="731" spans="1:10" x14ac:dyDescent="0.3">
      <c r="A731" t="s">
        <v>28</v>
      </c>
      <c r="B731" t="s">
        <v>431</v>
      </c>
      <c r="C731" t="s">
        <v>26</v>
      </c>
      <c r="D731" t="s">
        <v>12</v>
      </c>
      <c r="E731" t="s">
        <v>13</v>
      </c>
      <c r="F731" t="s">
        <v>27</v>
      </c>
      <c r="G731" t="s">
        <v>69</v>
      </c>
      <c r="H731" t="s">
        <v>16</v>
      </c>
      <c r="I731" s="9">
        <v>97990</v>
      </c>
      <c r="J731">
        <f t="shared" si="11"/>
        <v>18</v>
      </c>
    </row>
    <row r="732" spans="1:10" x14ac:dyDescent="0.3">
      <c r="A732" t="s">
        <v>18</v>
      </c>
      <c r="B732" t="s">
        <v>453</v>
      </c>
      <c r="C732" t="s">
        <v>454</v>
      </c>
      <c r="D732" t="s">
        <v>102</v>
      </c>
      <c r="E732" t="s">
        <v>39</v>
      </c>
      <c r="F732" t="s">
        <v>27</v>
      </c>
      <c r="G732" t="s">
        <v>455</v>
      </c>
      <c r="H732" t="s">
        <v>16</v>
      </c>
      <c r="I732" s="9">
        <v>239900</v>
      </c>
      <c r="J732">
        <f t="shared" si="11"/>
        <v>20</v>
      </c>
    </row>
    <row r="733" spans="1:10" x14ac:dyDescent="0.3">
      <c r="A733" t="s">
        <v>41</v>
      </c>
      <c r="B733" t="s">
        <v>121</v>
      </c>
      <c r="C733" t="s">
        <v>11</v>
      </c>
      <c r="D733" t="s">
        <v>12</v>
      </c>
      <c r="E733" t="s">
        <v>22</v>
      </c>
      <c r="F733" t="s">
        <v>14</v>
      </c>
      <c r="G733" t="s">
        <v>456</v>
      </c>
      <c r="H733" t="s">
        <v>16</v>
      </c>
      <c r="I733" s="9">
        <v>38790</v>
      </c>
      <c r="J733">
        <f t="shared" si="11"/>
        <v>7</v>
      </c>
    </row>
    <row r="734" spans="1:10" x14ac:dyDescent="0.3">
      <c r="A734" t="s">
        <v>9</v>
      </c>
      <c r="B734" t="s">
        <v>38</v>
      </c>
      <c r="C734" t="s">
        <v>30</v>
      </c>
      <c r="D734" t="s">
        <v>12</v>
      </c>
      <c r="E734" t="s">
        <v>39</v>
      </c>
      <c r="F734" t="s">
        <v>27</v>
      </c>
      <c r="G734" t="s">
        <v>40</v>
      </c>
      <c r="H734" t="s">
        <v>16</v>
      </c>
      <c r="I734" s="9">
        <v>66999</v>
      </c>
      <c r="J734">
        <f t="shared" si="11"/>
        <v>14</v>
      </c>
    </row>
    <row r="735" spans="1:10" x14ac:dyDescent="0.3">
      <c r="A735" t="s">
        <v>9</v>
      </c>
      <c r="B735" t="s">
        <v>48</v>
      </c>
      <c r="C735" t="s">
        <v>30</v>
      </c>
      <c r="D735" t="s">
        <v>12</v>
      </c>
      <c r="E735" t="s">
        <v>13</v>
      </c>
      <c r="F735" t="s">
        <v>14</v>
      </c>
      <c r="G735" t="s">
        <v>15</v>
      </c>
      <c r="H735" t="s">
        <v>16</v>
      </c>
      <c r="I735" s="9">
        <v>49990</v>
      </c>
      <c r="J735">
        <f t="shared" si="11"/>
        <v>10</v>
      </c>
    </row>
    <row r="736" spans="1:10" x14ac:dyDescent="0.3">
      <c r="A736" t="s">
        <v>28</v>
      </c>
      <c r="B736" t="s">
        <v>457</v>
      </c>
      <c r="C736" t="s">
        <v>30</v>
      </c>
      <c r="D736" t="s">
        <v>12</v>
      </c>
      <c r="E736" t="s">
        <v>13</v>
      </c>
      <c r="F736" t="s">
        <v>27</v>
      </c>
      <c r="G736" t="s">
        <v>37</v>
      </c>
      <c r="H736" t="s">
        <v>16</v>
      </c>
      <c r="I736" s="9">
        <v>85800</v>
      </c>
      <c r="J736">
        <f t="shared" si="11"/>
        <v>18</v>
      </c>
    </row>
    <row r="737" spans="1:10" x14ac:dyDescent="0.3">
      <c r="A737" t="s">
        <v>28</v>
      </c>
      <c r="B737" t="s">
        <v>49</v>
      </c>
      <c r="C737" t="s">
        <v>50</v>
      </c>
      <c r="D737" t="s">
        <v>12</v>
      </c>
      <c r="E737" t="s">
        <v>13</v>
      </c>
      <c r="F737" t="s">
        <v>27</v>
      </c>
      <c r="G737" t="s">
        <v>15</v>
      </c>
      <c r="H737" t="s">
        <v>16</v>
      </c>
      <c r="I737" s="9">
        <v>77990</v>
      </c>
      <c r="J737">
        <f t="shared" si="11"/>
        <v>16</v>
      </c>
    </row>
    <row r="738" spans="1:10" x14ac:dyDescent="0.3">
      <c r="A738" t="s">
        <v>9</v>
      </c>
      <c r="B738" t="s">
        <v>55</v>
      </c>
      <c r="C738" t="s">
        <v>35</v>
      </c>
      <c r="D738" t="s">
        <v>12</v>
      </c>
      <c r="E738" t="s">
        <v>13</v>
      </c>
      <c r="F738" t="s">
        <v>27</v>
      </c>
      <c r="G738" t="s">
        <v>40</v>
      </c>
      <c r="H738" t="s">
        <v>16</v>
      </c>
      <c r="I738" s="9">
        <v>54990</v>
      </c>
      <c r="J738">
        <f t="shared" si="11"/>
        <v>12</v>
      </c>
    </row>
    <row r="739" spans="1:10" x14ac:dyDescent="0.3">
      <c r="A739" t="s">
        <v>41</v>
      </c>
      <c r="B739" t="s">
        <v>458</v>
      </c>
      <c r="C739" t="s">
        <v>30</v>
      </c>
      <c r="D739" t="s">
        <v>185</v>
      </c>
      <c r="E739" t="s">
        <v>39</v>
      </c>
      <c r="F739" t="s">
        <v>14</v>
      </c>
      <c r="G739" t="s">
        <v>37</v>
      </c>
      <c r="H739" t="s">
        <v>16</v>
      </c>
      <c r="I739" s="9">
        <v>52199</v>
      </c>
      <c r="J739">
        <f t="shared" si="11"/>
        <v>12</v>
      </c>
    </row>
    <row r="740" spans="1:10" x14ac:dyDescent="0.3">
      <c r="A740" t="s">
        <v>9</v>
      </c>
      <c r="B740" t="s">
        <v>459</v>
      </c>
      <c r="C740" t="s">
        <v>11</v>
      </c>
      <c r="D740" t="s">
        <v>185</v>
      </c>
      <c r="E740" t="s">
        <v>13</v>
      </c>
      <c r="F740" t="s">
        <v>14</v>
      </c>
      <c r="G740" t="s">
        <v>37</v>
      </c>
      <c r="H740" t="s">
        <v>16</v>
      </c>
      <c r="I740" s="9">
        <v>40500</v>
      </c>
      <c r="J740">
        <f t="shared" si="11"/>
        <v>10</v>
      </c>
    </row>
    <row r="741" spans="1:10" x14ac:dyDescent="0.3">
      <c r="A741" t="s">
        <v>24</v>
      </c>
      <c r="B741" t="s">
        <v>460</v>
      </c>
      <c r="C741" t="s">
        <v>50</v>
      </c>
      <c r="D741" t="s">
        <v>12</v>
      </c>
      <c r="E741" t="s">
        <v>39</v>
      </c>
      <c r="F741" t="s">
        <v>27</v>
      </c>
      <c r="G741" t="s">
        <v>23</v>
      </c>
      <c r="H741" t="s">
        <v>82</v>
      </c>
      <c r="I741" s="9">
        <v>85751</v>
      </c>
      <c r="J741">
        <f t="shared" si="11"/>
        <v>18</v>
      </c>
    </row>
    <row r="742" spans="1:10" x14ac:dyDescent="0.3">
      <c r="A742" t="s">
        <v>9</v>
      </c>
      <c r="B742" t="s">
        <v>10</v>
      </c>
      <c r="C742" t="s">
        <v>11</v>
      </c>
      <c r="D742" t="s">
        <v>12</v>
      </c>
      <c r="E742" t="s">
        <v>13</v>
      </c>
      <c r="F742" t="s">
        <v>14</v>
      </c>
      <c r="G742" t="s">
        <v>15</v>
      </c>
      <c r="H742" t="s">
        <v>16</v>
      </c>
      <c r="I742" s="9">
        <v>38990</v>
      </c>
      <c r="J742">
        <f t="shared" si="11"/>
        <v>7</v>
      </c>
    </row>
    <row r="743" spans="1:10" x14ac:dyDescent="0.3">
      <c r="A743" t="s">
        <v>9</v>
      </c>
      <c r="B743" t="s">
        <v>17</v>
      </c>
      <c r="C743" t="s">
        <v>11</v>
      </c>
      <c r="D743" t="s">
        <v>12</v>
      </c>
      <c r="E743" t="s">
        <v>13</v>
      </c>
      <c r="F743" t="s">
        <v>14</v>
      </c>
      <c r="G743" t="s">
        <v>15</v>
      </c>
      <c r="H743" t="s">
        <v>16</v>
      </c>
      <c r="I743" s="9">
        <v>37990</v>
      </c>
      <c r="J743">
        <f t="shared" si="11"/>
        <v>7</v>
      </c>
    </row>
    <row r="744" spans="1:10" x14ac:dyDescent="0.3">
      <c r="A744" t="s">
        <v>67</v>
      </c>
      <c r="B744" t="s">
        <v>461</v>
      </c>
      <c r="C744" t="s">
        <v>26</v>
      </c>
      <c r="D744" t="s">
        <v>12</v>
      </c>
      <c r="E744" t="s">
        <v>13</v>
      </c>
      <c r="F744" t="s">
        <v>14</v>
      </c>
      <c r="G744" t="s">
        <v>69</v>
      </c>
      <c r="H744" t="s">
        <v>16</v>
      </c>
      <c r="I744" s="9">
        <v>60990</v>
      </c>
      <c r="J744">
        <f t="shared" si="11"/>
        <v>14</v>
      </c>
    </row>
    <row r="745" spans="1:10" x14ac:dyDescent="0.3">
      <c r="A745" t="s">
        <v>449</v>
      </c>
      <c r="B745" t="s">
        <v>450</v>
      </c>
      <c r="C745" t="s">
        <v>30</v>
      </c>
      <c r="D745" t="s">
        <v>12</v>
      </c>
      <c r="E745" t="s">
        <v>13</v>
      </c>
      <c r="F745" t="s">
        <v>14</v>
      </c>
      <c r="G745" t="s">
        <v>69</v>
      </c>
      <c r="H745" t="s">
        <v>16</v>
      </c>
      <c r="I745" s="9">
        <v>64762</v>
      </c>
      <c r="J745">
        <f t="shared" si="11"/>
        <v>14</v>
      </c>
    </row>
    <row r="746" spans="1:10" x14ac:dyDescent="0.3">
      <c r="A746" t="s">
        <v>9</v>
      </c>
      <c r="B746" t="s">
        <v>32</v>
      </c>
      <c r="C746" t="s">
        <v>30</v>
      </c>
      <c r="D746" t="s">
        <v>12</v>
      </c>
      <c r="E746" t="s">
        <v>13</v>
      </c>
      <c r="F746" t="s">
        <v>14</v>
      </c>
      <c r="G746" t="s">
        <v>15</v>
      </c>
      <c r="H746" t="s">
        <v>16</v>
      </c>
      <c r="I746" s="9">
        <v>46990</v>
      </c>
      <c r="J746">
        <f t="shared" si="11"/>
        <v>10</v>
      </c>
    </row>
    <row r="747" spans="1:10" x14ac:dyDescent="0.3">
      <c r="A747" t="s">
        <v>9</v>
      </c>
      <c r="B747" t="s">
        <v>36</v>
      </c>
      <c r="C747" t="s">
        <v>30</v>
      </c>
      <c r="D747" t="s">
        <v>12</v>
      </c>
      <c r="E747" t="s">
        <v>13</v>
      </c>
      <c r="F747" t="s">
        <v>27</v>
      </c>
      <c r="G747" t="s">
        <v>37</v>
      </c>
      <c r="H747" t="s">
        <v>16</v>
      </c>
      <c r="I747" s="9">
        <v>53990</v>
      </c>
      <c r="J747">
        <f t="shared" si="11"/>
        <v>12</v>
      </c>
    </row>
    <row r="748" spans="1:10" x14ac:dyDescent="0.3">
      <c r="A748" t="s">
        <v>41</v>
      </c>
      <c r="B748" t="s">
        <v>462</v>
      </c>
      <c r="C748" t="s">
        <v>30</v>
      </c>
      <c r="D748" t="s">
        <v>177</v>
      </c>
      <c r="E748" t="s">
        <v>13</v>
      </c>
      <c r="F748" t="s">
        <v>14</v>
      </c>
      <c r="G748" t="s">
        <v>40</v>
      </c>
      <c r="H748" t="s">
        <v>82</v>
      </c>
      <c r="I748" s="9">
        <v>76990</v>
      </c>
      <c r="J748">
        <f t="shared" si="11"/>
        <v>16</v>
      </c>
    </row>
    <row r="749" spans="1:10" x14ac:dyDescent="0.3">
      <c r="A749" t="s">
        <v>28</v>
      </c>
      <c r="B749" t="s">
        <v>463</v>
      </c>
      <c r="C749" t="s">
        <v>54</v>
      </c>
      <c r="D749" t="s">
        <v>12</v>
      </c>
      <c r="E749" t="s">
        <v>13</v>
      </c>
      <c r="F749" t="s">
        <v>27</v>
      </c>
      <c r="G749" t="s">
        <v>40</v>
      </c>
      <c r="H749" t="s">
        <v>82</v>
      </c>
      <c r="I749" s="9">
        <v>51990</v>
      </c>
      <c r="J749">
        <f t="shared" si="11"/>
        <v>12</v>
      </c>
    </row>
    <row r="750" spans="1:10" x14ac:dyDescent="0.3">
      <c r="A750" t="s">
        <v>18</v>
      </c>
      <c r="B750" t="s">
        <v>100</v>
      </c>
      <c r="C750" t="s">
        <v>30</v>
      </c>
      <c r="D750" t="s">
        <v>464</v>
      </c>
      <c r="E750" t="s">
        <v>13</v>
      </c>
      <c r="F750" t="s">
        <v>14</v>
      </c>
      <c r="G750" t="s">
        <v>23</v>
      </c>
      <c r="H750" t="s">
        <v>16</v>
      </c>
      <c r="I750" s="9">
        <v>162990</v>
      </c>
      <c r="J750">
        <f t="shared" si="11"/>
        <v>20</v>
      </c>
    </row>
    <row r="751" spans="1:10" x14ac:dyDescent="0.3">
      <c r="A751" t="s">
        <v>9</v>
      </c>
      <c r="B751" t="s">
        <v>465</v>
      </c>
      <c r="C751" t="s">
        <v>46</v>
      </c>
      <c r="D751" t="s">
        <v>12</v>
      </c>
      <c r="E751" t="s">
        <v>13</v>
      </c>
      <c r="F751" t="s">
        <v>14</v>
      </c>
      <c r="G751" t="s">
        <v>37</v>
      </c>
      <c r="H751" t="s">
        <v>16</v>
      </c>
      <c r="I751" s="9">
        <v>31964</v>
      </c>
      <c r="J751">
        <f t="shared" si="11"/>
        <v>7</v>
      </c>
    </row>
    <row r="752" spans="1:10" x14ac:dyDescent="0.3">
      <c r="A752" t="s">
        <v>9</v>
      </c>
      <c r="B752" t="s">
        <v>38</v>
      </c>
      <c r="C752" t="s">
        <v>30</v>
      </c>
      <c r="D752" t="s">
        <v>12</v>
      </c>
      <c r="E752" t="s">
        <v>39</v>
      </c>
      <c r="F752" t="s">
        <v>27</v>
      </c>
      <c r="G752" t="s">
        <v>40</v>
      </c>
      <c r="H752" t="s">
        <v>16</v>
      </c>
      <c r="I752" s="9">
        <v>66999</v>
      </c>
      <c r="J752">
        <f t="shared" si="11"/>
        <v>14</v>
      </c>
    </row>
    <row r="753" spans="1:10" x14ac:dyDescent="0.3">
      <c r="A753" t="s">
        <v>9</v>
      </c>
      <c r="B753" t="s">
        <v>48</v>
      </c>
      <c r="C753" t="s">
        <v>30</v>
      </c>
      <c r="D753" t="s">
        <v>12</v>
      </c>
      <c r="E753" t="s">
        <v>13</v>
      </c>
      <c r="F753" t="s">
        <v>14</v>
      </c>
      <c r="G753" t="s">
        <v>15</v>
      </c>
      <c r="H753" t="s">
        <v>16</v>
      </c>
      <c r="I753" s="9">
        <v>49990</v>
      </c>
      <c r="J753">
        <f t="shared" si="11"/>
        <v>10</v>
      </c>
    </row>
    <row r="754" spans="1:10" x14ac:dyDescent="0.3">
      <c r="A754" t="s">
        <v>28</v>
      </c>
      <c r="B754" t="s">
        <v>466</v>
      </c>
      <c r="C754" t="s">
        <v>26</v>
      </c>
      <c r="D754" t="s">
        <v>365</v>
      </c>
      <c r="E754" t="s">
        <v>39</v>
      </c>
      <c r="F754" t="s">
        <v>27</v>
      </c>
      <c r="G754" t="s">
        <v>40</v>
      </c>
      <c r="H754" t="s">
        <v>16</v>
      </c>
      <c r="I754" s="9">
        <v>152711</v>
      </c>
      <c r="J754">
        <f t="shared" si="11"/>
        <v>20</v>
      </c>
    </row>
    <row r="755" spans="1:10" x14ac:dyDescent="0.3">
      <c r="A755" t="s">
        <v>28</v>
      </c>
      <c r="B755" t="s">
        <v>467</v>
      </c>
      <c r="C755" t="s">
        <v>30</v>
      </c>
      <c r="D755" t="s">
        <v>12</v>
      </c>
      <c r="E755" t="s">
        <v>13</v>
      </c>
      <c r="F755" t="s">
        <v>27</v>
      </c>
      <c r="G755" t="s">
        <v>37</v>
      </c>
      <c r="H755" t="s">
        <v>82</v>
      </c>
      <c r="I755" s="9">
        <v>64200</v>
      </c>
      <c r="J755">
        <f t="shared" si="11"/>
        <v>14</v>
      </c>
    </row>
    <row r="756" spans="1:10" x14ac:dyDescent="0.3">
      <c r="A756" t="s">
        <v>28</v>
      </c>
      <c r="B756" t="s">
        <v>49</v>
      </c>
      <c r="C756" t="s">
        <v>50</v>
      </c>
      <c r="D756" t="s">
        <v>12</v>
      </c>
      <c r="E756" t="s">
        <v>13</v>
      </c>
      <c r="F756" t="s">
        <v>27</v>
      </c>
      <c r="G756" t="s">
        <v>15</v>
      </c>
      <c r="H756" t="s">
        <v>16</v>
      </c>
      <c r="I756" s="9">
        <v>77990</v>
      </c>
      <c r="J756">
        <f t="shared" si="11"/>
        <v>16</v>
      </c>
    </row>
    <row r="757" spans="1:10" x14ac:dyDescent="0.3">
      <c r="A757" t="s">
        <v>9</v>
      </c>
      <c r="B757" t="s">
        <v>55</v>
      </c>
      <c r="C757" t="s">
        <v>35</v>
      </c>
      <c r="D757" t="s">
        <v>12</v>
      </c>
      <c r="E757" t="s">
        <v>13</v>
      </c>
      <c r="F757" t="s">
        <v>27</v>
      </c>
      <c r="G757" t="s">
        <v>40</v>
      </c>
      <c r="H757" t="s">
        <v>16</v>
      </c>
      <c r="I757" s="9">
        <v>54990</v>
      </c>
      <c r="J757">
        <f t="shared" si="11"/>
        <v>12</v>
      </c>
    </row>
    <row r="758" spans="1:10" x14ac:dyDescent="0.3">
      <c r="A758" t="s">
        <v>28</v>
      </c>
      <c r="B758" t="s">
        <v>468</v>
      </c>
      <c r="C758" t="s">
        <v>54</v>
      </c>
      <c r="D758" t="s">
        <v>12</v>
      </c>
      <c r="E758" t="s">
        <v>13</v>
      </c>
      <c r="F758" t="s">
        <v>27</v>
      </c>
      <c r="G758" t="s">
        <v>37</v>
      </c>
      <c r="H758" t="s">
        <v>82</v>
      </c>
      <c r="I758" s="9">
        <v>56990</v>
      </c>
      <c r="J758">
        <f t="shared" si="11"/>
        <v>12</v>
      </c>
    </row>
    <row r="759" spans="1:10" x14ac:dyDescent="0.3">
      <c r="A759" t="s">
        <v>28</v>
      </c>
      <c r="B759" t="s">
        <v>469</v>
      </c>
      <c r="C759" t="s">
        <v>470</v>
      </c>
      <c r="D759" t="s">
        <v>12</v>
      </c>
      <c r="E759" t="s">
        <v>13</v>
      </c>
      <c r="F759" t="s">
        <v>27</v>
      </c>
      <c r="G759" t="s">
        <v>37</v>
      </c>
      <c r="H759" t="s">
        <v>82</v>
      </c>
      <c r="I759" s="9">
        <v>68200</v>
      </c>
      <c r="J759">
        <f t="shared" si="11"/>
        <v>14</v>
      </c>
    </row>
    <row r="760" spans="1:10" x14ac:dyDescent="0.3">
      <c r="A760" t="s">
        <v>28</v>
      </c>
      <c r="B760" t="s">
        <v>471</v>
      </c>
      <c r="C760" t="s">
        <v>30</v>
      </c>
      <c r="D760" t="s">
        <v>185</v>
      </c>
      <c r="E760" t="s">
        <v>39</v>
      </c>
      <c r="F760" t="s">
        <v>14</v>
      </c>
      <c r="G760" t="s">
        <v>37</v>
      </c>
      <c r="H760" t="s">
        <v>16</v>
      </c>
      <c r="I760" s="9">
        <v>79800</v>
      </c>
      <c r="J760">
        <f t="shared" si="11"/>
        <v>16</v>
      </c>
    </row>
    <row r="761" spans="1:10" x14ac:dyDescent="0.3">
      <c r="A761" t="s">
        <v>9</v>
      </c>
      <c r="B761" t="s">
        <v>56</v>
      </c>
      <c r="C761" t="s">
        <v>30</v>
      </c>
      <c r="D761" t="s">
        <v>12</v>
      </c>
      <c r="E761" t="s">
        <v>13</v>
      </c>
      <c r="F761" t="s">
        <v>27</v>
      </c>
      <c r="G761" t="s">
        <v>15</v>
      </c>
      <c r="H761" t="s">
        <v>16</v>
      </c>
      <c r="I761" s="9">
        <v>66990</v>
      </c>
      <c r="J761">
        <f t="shared" si="11"/>
        <v>14</v>
      </c>
    </row>
    <row r="762" spans="1:10" x14ac:dyDescent="0.3">
      <c r="A762" t="s">
        <v>9</v>
      </c>
      <c r="B762" t="s">
        <v>74</v>
      </c>
      <c r="C762" t="s">
        <v>30</v>
      </c>
      <c r="D762" t="s">
        <v>12</v>
      </c>
      <c r="E762" t="s">
        <v>13</v>
      </c>
      <c r="F762" t="s">
        <v>14</v>
      </c>
      <c r="G762" t="s">
        <v>37</v>
      </c>
      <c r="H762" t="s">
        <v>16</v>
      </c>
      <c r="I762" s="9">
        <v>53990</v>
      </c>
      <c r="J762">
        <f t="shared" si="11"/>
        <v>12</v>
      </c>
    </row>
    <row r="763" spans="1:10" x14ac:dyDescent="0.3">
      <c r="A763" t="s">
        <v>334</v>
      </c>
      <c r="B763" t="s">
        <v>472</v>
      </c>
      <c r="C763" t="s">
        <v>30</v>
      </c>
      <c r="D763" t="s">
        <v>12</v>
      </c>
      <c r="E763" t="s">
        <v>22</v>
      </c>
      <c r="F763" t="s">
        <v>27</v>
      </c>
      <c r="G763" t="s">
        <v>473</v>
      </c>
      <c r="H763" t="s">
        <v>82</v>
      </c>
      <c r="I763" s="9">
        <v>99990</v>
      </c>
      <c r="J763">
        <f t="shared" si="11"/>
        <v>18</v>
      </c>
    </row>
    <row r="764" spans="1:10" x14ac:dyDescent="0.3">
      <c r="A764" t="s">
        <v>24</v>
      </c>
      <c r="B764" t="s">
        <v>404</v>
      </c>
      <c r="C764" t="s">
        <v>30</v>
      </c>
      <c r="D764" t="s">
        <v>12</v>
      </c>
      <c r="E764" t="s">
        <v>13</v>
      </c>
      <c r="F764" t="s">
        <v>14</v>
      </c>
      <c r="G764" t="s">
        <v>40</v>
      </c>
      <c r="H764" t="s">
        <v>82</v>
      </c>
      <c r="I764" s="9">
        <v>44356</v>
      </c>
      <c r="J764">
        <f t="shared" si="11"/>
        <v>10</v>
      </c>
    </row>
    <row r="765" spans="1:10" x14ac:dyDescent="0.3">
      <c r="A765" t="s">
        <v>9</v>
      </c>
      <c r="B765" t="s">
        <v>17</v>
      </c>
      <c r="C765" t="s">
        <v>11</v>
      </c>
      <c r="D765" t="s">
        <v>12</v>
      </c>
      <c r="E765" t="s">
        <v>13</v>
      </c>
      <c r="F765" t="s">
        <v>14</v>
      </c>
      <c r="G765" t="s">
        <v>15</v>
      </c>
      <c r="H765" t="s">
        <v>16</v>
      </c>
      <c r="I765" s="9">
        <v>37990</v>
      </c>
      <c r="J765">
        <f t="shared" si="11"/>
        <v>7</v>
      </c>
    </row>
    <row r="766" spans="1:10" x14ac:dyDescent="0.3">
      <c r="A766" t="s">
        <v>9</v>
      </c>
      <c r="B766" t="s">
        <v>32</v>
      </c>
      <c r="C766" t="s">
        <v>30</v>
      </c>
      <c r="D766" t="s">
        <v>12</v>
      </c>
      <c r="E766" t="s">
        <v>13</v>
      </c>
      <c r="F766" t="s">
        <v>14</v>
      </c>
      <c r="G766" t="s">
        <v>15</v>
      </c>
      <c r="H766" t="s">
        <v>16</v>
      </c>
      <c r="I766" s="9">
        <v>46990</v>
      </c>
      <c r="J766">
        <f t="shared" si="11"/>
        <v>10</v>
      </c>
    </row>
    <row r="767" spans="1:10" x14ac:dyDescent="0.3">
      <c r="A767" t="s">
        <v>24</v>
      </c>
      <c r="B767" t="s">
        <v>474</v>
      </c>
      <c r="C767" t="s">
        <v>30</v>
      </c>
      <c r="D767" t="s">
        <v>12</v>
      </c>
      <c r="E767" t="s">
        <v>13</v>
      </c>
      <c r="F767" t="s">
        <v>27</v>
      </c>
      <c r="G767" t="s">
        <v>15</v>
      </c>
      <c r="H767" t="s">
        <v>16</v>
      </c>
      <c r="I767" s="9">
        <v>74990</v>
      </c>
      <c r="J767">
        <f t="shared" si="11"/>
        <v>16</v>
      </c>
    </row>
    <row r="768" spans="1:10" x14ac:dyDescent="0.3">
      <c r="A768" t="s">
        <v>41</v>
      </c>
      <c r="B768" t="s">
        <v>462</v>
      </c>
      <c r="C768" t="s">
        <v>11</v>
      </c>
      <c r="D768" t="s">
        <v>12</v>
      </c>
      <c r="E768" t="s">
        <v>13</v>
      </c>
      <c r="F768" t="s">
        <v>14</v>
      </c>
      <c r="G768" t="s">
        <v>40</v>
      </c>
      <c r="H768" t="s">
        <v>82</v>
      </c>
      <c r="I768" s="9">
        <v>53999</v>
      </c>
      <c r="J768">
        <f t="shared" si="11"/>
        <v>12</v>
      </c>
    </row>
    <row r="769" spans="1:10" x14ac:dyDescent="0.3">
      <c r="A769" t="s">
        <v>41</v>
      </c>
      <c r="B769" t="s">
        <v>475</v>
      </c>
      <c r="C769" t="s">
        <v>30</v>
      </c>
      <c r="D769" t="s">
        <v>177</v>
      </c>
      <c r="E769" t="s">
        <v>13</v>
      </c>
      <c r="F769" t="s">
        <v>27</v>
      </c>
      <c r="G769" t="s">
        <v>37</v>
      </c>
      <c r="H769" t="s">
        <v>16</v>
      </c>
      <c r="I769" s="9">
        <v>62500</v>
      </c>
      <c r="J769">
        <f t="shared" si="11"/>
        <v>14</v>
      </c>
    </row>
    <row r="770" spans="1:10" x14ac:dyDescent="0.3">
      <c r="A770" t="s">
        <v>9</v>
      </c>
      <c r="B770" t="s">
        <v>476</v>
      </c>
      <c r="C770" t="s">
        <v>26</v>
      </c>
      <c r="D770" t="s">
        <v>185</v>
      </c>
      <c r="E770" t="s">
        <v>13</v>
      </c>
      <c r="F770" t="s">
        <v>27</v>
      </c>
      <c r="G770" t="s">
        <v>23</v>
      </c>
      <c r="H770" t="s">
        <v>82</v>
      </c>
      <c r="I770" s="9">
        <v>220579</v>
      </c>
      <c r="J770">
        <f t="shared" si="11"/>
        <v>20</v>
      </c>
    </row>
    <row r="771" spans="1:10" x14ac:dyDescent="0.3">
      <c r="A771" t="s">
        <v>9</v>
      </c>
      <c r="B771" t="s">
        <v>10</v>
      </c>
      <c r="C771" t="s">
        <v>11</v>
      </c>
      <c r="D771" t="s">
        <v>12</v>
      </c>
      <c r="E771" t="s">
        <v>13</v>
      </c>
      <c r="F771" t="s">
        <v>14</v>
      </c>
      <c r="G771" t="s">
        <v>15</v>
      </c>
      <c r="H771" t="s">
        <v>16</v>
      </c>
      <c r="I771" s="9">
        <v>38990</v>
      </c>
      <c r="J771">
        <f t="shared" ref="J771:J834" si="12">_xlfn.XLOOKUP(I771,$O$22:$O$29,$P$22:$P$29," Brand not available",-1)</f>
        <v>7</v>
      </c>
    </row>
    <row r="772" spans="1:10" x14ac:dyDescent="0.3">
      <c r="A772" t="s">
        <v>9</v>
      </c>
      <c r="B772" t="s">
        <v>36</v>
      </c>
      <c r="C772" t="s">
        <v>30</v>
      </c>
      <c r="D772" t="s">
        <v>12</v>
      </c>
      <c r="E772" t="s">
        <v>13</v>
      </c>
      <c r="F772" t="s">
        <v>27</v>
      </c>
      <c r="G772" t="s">
        <v>37</v>
      </c>
      <c r="H772" t="s">
        <v>16</v>
      </c>
      <c r="I772" s="9">
        <v>53990</v>
      </c>
      <c r="J772">
        <f t="shared" si="12"/>
        <v>12</v>
      </c>
    </row>
    <row r="773" spans="1:10" x14ac:dyDescent="0.3">
      <c r="A773" t="s">
        <v>41</v>
      </c>
      <c r="B773" t="s">
        <v>340</v>
      </c>
      <c r="C773" t="s">
        <v>341</v>
      </c>
      <c r="D773" t="s">
        <v>12</v>
      </c>
      <c r="E773" t="s">
        <v>22</v>
      </c>
      <c r="F773" t="s">
        <v>14</v>
      </c>
      <c r="G773" t="s">
        <v>15</v>
      </c>
      <c r="H773" t="s">
        <v>16</v>
      </c>
      <c r="I773" s="9">
        <v>32990</v>
      </c>
      <c r="J773">
        <f t="shared" si="12"/>
        <v>7</v>
      </c>
    </row>
    <row r="774" spans="1:10" x14ac:dyDescent="0.3">
      <c r="A774" t="s">
        <v>28</v>
      </c>
      <c r="B774" t="s">
        <v>477</v>
      </c>
      <c r="C774" t="s">
        <v>30</v>
      </c>
      <c r="D774" t="s">
        <v>12</v>
      </c>
      <c r="E774" t="s">
        <v>13</v>
      </c>
      <c r="F774" t="s">
        <v>27</v>
      </c>
      <c r="G774" t="s">
        <v>99</v>
      </c>
      <c r="H774" t="s">
        <v>16</v>
      </c>
      <c r="I774" s="9">
        <v>76990</v>
      </c>
      <c r="J774">
        <f t="shared" si="12"/>
        <v>16</v>
      </c>
    </row>
    <row r="775" spans="1:10" x14ac:dyDescent="0.3">
      <c r="A775" t="s">
        <v>9</v>
      </c>
      <c r="B775" t="s">
        <v>38</v>
      </c>
      <c r="C775" t="s">
        <v>30</v>
      </c>
      <c r="D775" t="s">
        <v>12</v>
      </c>
      <c r="E775" t="s">
        <v>39</v>
      </c>
      <c r="F775" t="s">
        <v>27</v>
      </c>
      <c r="G775" t="s">
        <v>40</v>
      </c>
      <c r="H775" t="s">
        <v>16</v>
      </c>
      <c r="I775" s="9">
        <v>66999</v>
      </c>
      <c r="J775">
        <f t="shared" si="12"/>
        <v>14</v>
      </c>
    </row>
    <row r="776" spans="1:10" x14ac:dyDescent="0.3">
      <c r="A776" t="s">
        <v>9</v>
      </c>
      <c r="B776" t="s">
        <v>48</v>
      </c>
      <c r="C776" t="s">
        <v>30</v>
      </c>
      <c r="D776" t="s">
        <v>12</v>
      </c>
      <c r="E776" t="s">
        <v>13</v>
      </c>
      <c r="F776" t="s">
        <v>14</v>
      </c>
      <c r="G776" t="s">
        <v>15</v>
      </c>
      <c r="H776" t="s">
        <v>16</v>
      </c>
      <c r="I776" s="9">
        <v>49990</v>
      </c>
      <c r="J776">
        <f t="shared" si="12"/>
        <v>10</v>
      </c>
    </row>
    <row r="777" spans="1:10" x14ac:dyDescent="0.3">
      <c r="A777" t="s">
        <v>198</v>
      </c>
      <c r="B777" t="s">
        <v>448</v>
      </c>
      <c r="C777" t="s">
        <v>26</v>
      </c>
      <c r="D777" t="s">
        <v>12</v>
      </c>
      <c r="E777" t="s">
        <v>13</v>
      </c>
      <c r="F777" t="s">
        <v>27</v>
      </c>
      <c r="G777" t="s">
        <v>37</v>
      </c>
      <c r="H777" t="s">
        <v>16</v>
      </c>
      <c r="I777" s="9">
        <v>50990</v>
      </c>
      <c r="J777">
        <f t="shared" si="12"/>
        <v>12</v>
      </c>
    </row>
    <row r="778" spans="1:10" x14ac:dyDescent="0.3">
      <c r="A778" t="s">
        <v>41</v>
      </c>
      <c r="B778" t="s">
        <v>478</v>
      </c>
      <c r="C778" t="s">
        <v>54</v>
      </c>
      <c r="D778" t="s">
        <v>12</v>
      </c>
      <c r="E778" t="s">
        <v>39</v>
      </c>
      <c r="F778" t="s">
        <v>14</v>
      </c>
      <c r="G778" t="s">
        <v>15</v>
      </c>
      <c r="H778" t="s">
        <v>16</v>
      </c>
      <c r="I778" s="9">
        <v>49490</v>
      </c>
      <c r="J778">
        <f t="shared" si="12"/>
        <v>10</v>
      </c>
    </row>
    <row r="779" spans="1:10" x14ac:dyDescent="0.3">
      <c r="A779" t="s">
        <v>28</v>
      </c>
      <c r="B779" t="s">
        <v>468</v>
      </c>
      <c r="C779" t="s">
        <v>54</v>
      </c>
      <c r="D779" t="s">
        <v>12</v>
      </c>
      <c r="E779" t="s">
        <v>13</v>
      </c>
      <c r="F779" t="s">
        <v>27</v>
      </c>
      <c r="G779" t="s">
        <v>37</v>
      </c>
      <c r="H779" t="s">
        <v>82</v>
      </c>
      <c r="I779" s="9">
        <v>57754</v>
      </c>
      <c r="J779">
        <f t="shared" si="12"/>
        <v>12</v>
      </c>
    </row>
    <row r="780" spans="1:10" x14ac:dyDescent="0.3">
      <c r="A780" t="s">
        <v>9</v>
      </c>
      <c r="B780" t="s">
        <v>479</v>
      </c>
      <c r="C780" t="s">
        <v>480</v>
      </c>
      <c r="D780" t="s">
        <v>12</v>
      </c>
      <c r="E780" t="s">
        <v>13</v>
      </c>
      <c r="F780" t="s">
        <v>14</v>
      </c>
      <c r="G780" t="s">
        <v>40</v>
      </c>
      <c r="H780" t="s">
        <v>16</v>
      </c>
      <c r="I780" s="9">
        <v>32890</v>
      </c>
      <c r="J780">
        <f t="shared" si="12"/>
        <v>7</v>
      </c>
    </row>
    <row r="781" spans="1:10" x14ac:dyDescent="0.3">
      <c r="A781" t="s">
        <v>28</v>
      </c>
      <c r="B781" t="s">
        <v>49</v>
      </c>
      <c r="C781" t="s">
        <v>50</v>
      </c>
      <c r="D781" t="s">
        <v>12</v>
      </c>
      <c r="E781" t="s">
        <v>13</v>
      </c>
      <c r="F781" t="s">
        <v>27</v>
      </c>
      <c r="G781" t="s">
        <v>15</v>
      </c>
      <c r="H781" t="s">
        <v>16</v>
      </c>
      <c r="I781" s="9">
        <v>77990</v>
      </c>
      <c r="J781">
        <f t="shared" si="12"/>
        <v>16</v>
      </c>
    </row>
    <row r="782" spans="1:10" x14ac:dyDescent="0.3">
      <c r="A782" t="s">
        <v>9</v>
      </c>
      <c r="B782" t="s">
        <v>55</v>
      </c>
      <c r="C782" t="s">
        <v>35</v>
      </c>
      <c r="D782" t="s">
        <v>12</v>
      </c>
      <c r="E782" t="s">
        <v>13</v>
      </c>
      <c r="F782" t="s">
        <v>27</v>
      </c>
      <c r="G782" t="s">
        <v>40</v>
      </c>
      <c r="H782" t="s">
        <v>16</v>
      </c>
      <c r="I782" s="9">
        <v>54990</v>
      </c>
      <c r="J782">
        <f t="shared" si="12"/>
        <v>12</v>
      </c>
    </row>
    <row r="783" spans="1:10" x14ac:dyDescent="0.3">
      <c r="A783" t="s">
        <v>28</v>
      </c>
      <c r="B783" t="s">
        <v>481</v>
      </c>
      <c r="C783" t="s">
        <v>482</v>
      </c>
      <c r="D783" t="s">
        <v>12</v>
      </c>
      <c r="E783" t="s">
        <v>44</v>
      </c>
      <c r="F783" t="s">
        <v>231</v>
      </c>
      <c r="G783" t="s">
        <v>99</v>
      </c>
      <c r="H783" t="s">
        <v>16</v>
      </c>
      <c r="I783" s="9">
        <v>349990</v>
      </c>
      <c r="J783">
        <f t="shared" si="12"/>
        <v>20</v>
      </c>
    </row>
    <row r="784" spans="1:10" x14ac:dyDescent="0.3">
      <c r="A784" t="s">
        <v>9</v>
      </c>
      <c r="B784" t="s">
        <v>56</v>
      </c>
      <c r="C784" t="s">
        <v>30</v>
      </c>
      <c r="D784" t="s">
        <v>12</v>
      </c>
      <c r="E784" t="s">
        <v>13</v>
      </c>
      <c r="F784" t="s">
        <v>27</v>
      </c>
      <c r="G784" t="s">
        <v>15</v>
      </c>
      <c r="H784" t="s">
        <v>16</v>
      </c>
      <c r="I784" s="9">
        <v>66990</v>
      </c>
      <c r="J784">
        <f t="shared" si="12"/>
        <v>14</v>
      </c>
    </row>
    <row r="785" spans="1:10" x14ac:dyDescent="0.3">
      <c r="A785" t="s">
        <v>28</v>
      </c>
      <c r="B785" t="s">
        <v>483</v>
      </c>
      <c r="C785" t="s">
        <v>30</v>
      </c>
      <c r="D785" t="s">
        <v>185</v>
      </c>
      <c r="E785" t="s">
        <v>13</v>
      </c>
      <c r="F785" t="s">
        <v>14</v>
      </c>
      <c r="G785" t="s">
        <v>37</v>
      </c>
      <c r="H785" t="s">
        <v>16</v>
      </c>
      <c r="I785" s="9">
        <v>67500</v>
      </c>
      <c r="J785">
        <f t="shared" si="12"/>
        <v>14</v>
      </c>
    </row>
    <row r="786" spans="1:10" x14ac:dyDescent="0.3">
      <c r="A786" t="s">
        <v>9</v>
      </c>
      <c r="B786" t="s">
        <v>484</v>
      </c>
      <c r="C786" t="s">
        <v>30</v>
      </c>
      <c r="D786" t="s">
        <v>12</v>
      </c>
      <c r="E786" t="s">
        <v>13</v>
      </c>
      <c r="F786" t="s">
        <v>14</v>
      </c>
      <c r="G786" t="s">
        <v>37</v>
      </c>
      <c r="H786" t="s">
        <v>16</v>
      </c>
      <c r="I786" s="9">
        <v>68800</v>
      </c>
      <c r="J786">
        <f t="shared" si="12"/>
        <v>14</v>
      </c>
    </row>
    <row r="787" spans="1:10" x14ac:dyDescent="0.3">
      <c r="A787" t="s">
        <v>58</v>
      </c>
      <c r="B787" t="s">
        <v>485</v>
      </c>
      <c r="C787" t="s">
        <v>30</v>
      </c>
      <c r="D787" t="s">
        <v>12</v>
      </c>
      <c r="E787" t="s">
        <v>13</v>
      </c>
      <c r="F787" t="s">
        <v>27</v>
      </c>
      <c r="G787" t="s">
        <v>103</v>
      </c>
      <c r="H787" t="s">
        <v>16</v>
      </c>
      <c r="I787" s="9">
        <v>64990</v>
      </c>
      <c r="J787">
        <f t="shared" si="12"/>
        <v>14</v>
      </c>
    </row>
    <row r="788" spans="1:10" x14ac:dyDescent="0.3">
      <c r="A788" t="s">
        <v>28</v>
      </c>
      <c r="B788" t="s">
        <v>486</v>
      </c>
      <c r="C788" t="s">
        <v>35</v>
      </c>
      <c r="D788" t="s">
        <v>12</v>
      </c>
      <c r="E788" t="s">
        <v>31</v>
      </c>
      <c r="F788" t="s">
        <v>27</v>
      </c>
      <c r="G788" t="s">
        <v>69</v>
      </c>
      <c r="H788" t="s">
        <v>16</v>
      </c>
      <c r="I788" s="9">
        <v>55990</v>
      </c>
      <c r="J788">
        <f t="shared" si="12"/>
        <v>12</v>
      </c>
    </row>
    <row r="789" spans="1:10" x14ac:dyDescent="0.3">
      <c r="A789" t="s">
        <v>9</v>
      </c>
      <c r="B789" t="s">
        <v>191</v>
      </c>
      <c r="C789" t="s">
        <v>132</v>
      </c>
      <c r="D789" t="s">
        <v>81</v>
      </c>
      <c r="E789" t="s">
        <v>22</v>
      </c>
      <c r="F789" t="s">
        <v>47</v>
      </c>
      <c r="G789" t="s">
        <v>37</v>
      </c>
      <c r="H789" t="s">
        <v>16</v>
      </c>
      <c r="I789" s="9">
        <v>19299</v>
      </c>
      <c r="J789">
        <f t="shared" si="12"/>
        <v>5</v>
      </c>
    </row>
    <row r="790" spans="1:10" x14ac:dyDescent="0.3">
      <c r="A790" t="s">
        <v>24</v>
      </c>
      <c r="B790" t="s">
        <v>129</v>
      </c>
      <c r="C790" t="s">
        <v>11</v>
      </c>
      <c r="D790" t="s">
        <v>12</v>
      </c>
      <c r="E790" t="s">
        <v>31</v>
      </c>
      <c r="F790" t="s">
        <v>14</v>
      </c>
      <c r="G790" t="s">
        <v>15</v>
      </c>
      <c r="H790" t="s">
        <v>16</v>
      </c>
      <c r="I790" s="9">
        <v>32990</v>
      </c>
      <c r="J790">
        <f t="shared" si="12"/>
        <v>7</v>
      </c>
    </row>
    <row r="791" spans="1:10" x14ac:dyDescent="0.3">
      <c r="A791" t="s">
        <v>9</v>
      </c>
      <c r="B791" t="s">
        <v>74</v>
      </c>
      <c r="C791" t="s">
        <v>30</v>
      </c>
      <c r="D791" t="s">
        <v>12</v>
      </c>
      <c r="E791" t="s">
        <v>13</v>
      </c>
      <c r="F791" t="s">
        <v>14</v>
      </c>
      <c r="G791" t="s">
        <v>37</v>
      </c>
      <c r="H791" t="s">
        <v>16</v>
      </c>
      <c r="I791" s="9">
        <v>53990</v>
      </c>
      <c r="J791">
        <f t="shared" si="12"/>
        <v>12</v>
      </c>
    </row>
    <row r="792" spans="1:10" x14ac:dyDescent="0.3">
      <c r="A792" t="s">
        <v>9</v>
      </c>
      <c r="B792" t="s">
        <v>135</v>
      </c>
      <c r="C792" t="s">
        <v>80</v>
      </c>
      <c r="D792" t="s">
        <v>81</v>
      </c>
      <c r="E792" t="s">
        <v>13</v>
      </c>
      <c r="F792" t="s">
        <v>14</v>
      </c>
      <c r="G792" t="s">
        <v>37</v>
      </c>
      <c r="H792" t="s">
        <v>16</v>
      </c>
      <c r="I792" s="9">
        <v>23999</v>
      </c>
      <c r="J792">
        <f t="shared" si="12"/>
        <v>5</v>
      </c>
    </row>
    <row r="793" spans="1:10" x14ac:dyDescent="0.3">
      <c r="A793" t="s">
        <v>9</v>
      </c>
      <c r="B793" t="s">
        <v>220</v>
      </c>
      <c r="C793" t="s">
        <v>35</v>
      </c>
      <c r="D793" t="s">
        <v>12</v>
      </c>
      <c r="E793" t="s">
        <v>13</v>
      </c>
      <c r="F793" t="s">
        <v>14</v>
      </c>
      <c r="G793" t="s">
        <v>15</v>
      </c>
      <c r="H793" t="s">
        <v>16</v>
      </c>
      <c r="I793" s="9">
        <v>54990</v>
      </c>
      <c r="J793">
        <f t="shared" si="12"/>
        <v>12</v>
      </c>
    </row>
    <row r="794" spans="1:10" x14ac:dyDescent="0.3">
      <c r="A794" t="s">
        <v>9</v>
      </c>
      <c r="B794" t="s">
        <v>48</v>
      </c>
      <c r="C794" t="s">
        <v>30</v>
      </c>
      <c r="D794" t="s">
        <v>12</v>
      </c>
      <c r="E794" t="s">
        <v>13</v>
      </c>
      <c r="F794" t="s">
        <v>14</v>
      </c>
      <c r="G794" t="s">
        <v>15</v>
      </c>
      <c r="H794" t="s">
        <v>16</v>
      </c>
      <c r="I794" s="9">
        <v>49990</v>
      </c>
      <c r="J794">
        <f t="shared" si="12"/>
        <v>10</v>
      </c>
    </row>
    <row r="795" spans="1:10" x14ac:dyDescent="0.3">
      <c r="A795" t="s">
        <v>9</v>
      </c>
      <c r="B795" t="s">
        <v>32</v>
      </c>
      <c r="C795" t="s">
        <v>30</v>
      </c>
      <c r="D795" t="s">
        <v>12</v>
      </c>
      <c r="E795" t="s">
        <v>13</v>
      </c>
      <c r="F795" t="s">
        <v>14</v>
      </c>
      <c r="G795" t="s">
        <v>15</v>
      </c>
      <c r="H795" t="s">
        <v>16</v>
      </c>
      <c r="I795" s="9">
        <v>46990</v>
      </c>
      <c r="J795">
        <f t="shared" si="12"/>
        <v>10</v>
      </c>
    </row>
    <row r="796" spans="1:10" x14ac:dyDescent="0.3">
      <c r="A796" t="s">
        <v>9</v>
      </c>
      <c r="B796" t="s">
        <v>487</v>
      </c>
      <c r="C796" t="s">
        <v>30</v>
      </c>
      <c r="D796" t="s">
        <v>12</v>
      </c>
      <c r="E796" t="s">
        <v>13</v>
      </c>
      <c r="F796" t="s">
        <v>27</v>
      </c>
      <c r="G796" t="s">
        <v>15</v>
      </c>
      <c r="H796" t="s">
        <v>16</v>
      </c>
      <c r="I796" s="9">
        <v>54990</v>
      </c>
      <c r="J796">
        <f t="shared" si="12"/>
        <v>12</v>
      </c>
    </row>
    <row r="797" spans="1:10" x14ac:dyDescent="0.3">
      <c r="A797" t="s">
        <v>294</v>
      </c>
      <c r="B797" t="s">
        <v>488</v>
      </c>
      <c r="C797" t="s">
        <v>30</v>
      </c>
      <c r="D797" t="s">
        <v>12</v>
      </c>
      <c r="E797" t="s">
        <v>13</v>
      </c>
      <c r="F797" t="s">
        <v>27</v>
      </c>
      <c r="G797" t="s">
        <v>15</v>
      </c>
      <c r="H797" t="s">
        <v>16</v>
      </c>
      <c r="I797" s="9">
        <v>62990</v>
      </c>
      <c r="J797">
        <f t="shared" si="12"/>
        <v>14</v>
      </c>
    </row>
    <row r="798" spans="1:10" x14ac:dyDescent="0.3">
      <c r="A798" t="s">
        <v>75</v>
      </c>
      <c r="B798" t="s">
        <v>118</v>
      </c>
      <c r="C798" t="s">
        <v>119</v>
      </c>
      <c r="D798" t="s">
        <v>12</v>
      </c>
      <c r="E798" t="s">
        <v>13</v>
      </c>
      <c r="F798" t="s">
        <v>14</v>
      </c>
      <c r="G798" t="s">
        <v>120</v>
      </c>
      <c r="H798" t="s">
        <v>16</v>
      </c>
      <c r="I798" s="9">
        <v>23990</v>
      </c>
      <c r="J798">
        <f t="shared" si="12"/>
        <v>5</v>
      </c>
    </row>
    <row r="799" spans="1:10" x14ac:dyDescent="0.3">
      <c r="A799" t="s">
        <v>28</v>
      </c>
      <c r="B799" t="s">
        <v>172</v>
      </c>
      <c r="C799" t="s">
        <v>30</v>
      </c>
      <c r="D799" t="s">
        <v>12</v>
      </c>
      <c r="E799" t="s">
        <v>13</v>
      </c>
      <c r="F799" t="s">
        <v>14</v>
      </c>
      <c r="G799" t="s">
        <v>15</v>
      </c>
      <c r="H799" t="s">
        <v>16</v>
      </c>
      <c r="I799" s="9">
        <v>47990</v>
      </c>
      <c r="J799">
        <f t="shared" si="12"/>
        <v>10</v>
      </c>
    </row>
    <row r="800" spans="1:10" x14ac:dyDescent="0.3">
      <c r="A800" t="s">
        <v>9</v>
      </c>
      <c r="B800" t="s">
        <v>228</v>
      </c>
      <c r="C800" t="s">
        <v>30</v>
      </c>
      <c r="D800" t="s">
        <v>12</v>
      </c>
      <c r="E800" t="s">
        <v>13</v>
      </c>
      <c r="F800" t="s">
        <v>14</v>
      </c>
      <c r="G800" t="s">
        <v>40</v>
      </c>
      <c r="H800" t="s">
        <v>16</v>
      </c>
      <c r="I800" s="9">
        <v>57680</v>
      </c>
      <c r="J800">
        <f t="shared" si="12"/>
        <v>12</v>
      </c>
    </row>
    <row r="801" spans="1:10" x14ac:dyDescent="0.3">
      <c r="A801" t="s">
        <v>9</v>
      </c>
      <c r="B801" t="s">
        <v>55</v>
      </c>
      <c r="C801" t="s">
        <v>35</v>
      </c>
      <c r="D801" t="s">
        <v>12</v>
      </c>
      <c r="E801" t="s">
        <v>13</v>
      </c>
      <c r="F801" t="s">
        <v>27</v>
      </c>
      <c r="G801" t="s">
        <v>40</v>
      </c>
      <c r="H801" t="s">
        <v>16</v>
      </c>
      <c r="I801" s="9">
        <v>54990</v>
      </c>
      <c r="J801">
        <f t="shared" si="12"/>
        <v>12</v>
      </c>
    </row>
    <row r="802" spans="1:10" x14ac:dyDescent="0.3">
      <c r="A802" t="s">
        <v>9</v>
      </c>
      <c r="B802" t="s">
        <v>17</v>
      </c>
      <c r="C802" t="s">
        <v>11</v>
      </c>
      <c r="D802" t="s">
        <v>12</v>
      </c>
      <c r="E802" t="s">
        <v>13</v>
      </c>
      <c r="F802" t="s">
        <v>14</v>
      </c>
      <c r="G802" t="s">
        <v>15</v>
      </c>
      <c r="H802" t="s">
        <v>16</v>
      </c>
      <c r="I802" s="9">
        <v>37990</v>
      </c>
      <c r="J802">
        <f t="shared" si="12"/>
        <v>7</v>
      </c>
    </row>
    <row r="803" spans="1:10" x14ac:dyDescent="0.3">
      <c r="A803" t="s">
        <v>9</v>
      </c>
      <c r="B803" t="s">
        <v>489</v>
      </c>
      <c r="C803" t="s">
        <v>30</v>
      </c>
      <c r="D803" t="s">
        <v>12</v>
      </c>
      <c r="E803" t="s">
        <v>13</v>
      </c>
      <c r="F803" t="s">
        <v>14</v>
      </c>
      <c r="G803" t="s">
        <v>15</v>
      </c>
      <c r="H803" t="s">
        <v>16</v>
      </c>
      <c r="I803" s="9">
        <v>57990</v>
      </c>
      <c r="J803">
        <f t="shared" si="12"/>
        <v>12</v>
      </c>
    </row>
    <row r="804" spans="1:10" x14ac:dyDescent="0.3">
      <c r="A804" t="s">
        <v>9</v>
      </c>
      <c r="B804" t="s">
        <v>10</v>
      </c>
      <c r="C804" t="s">
        <v>11</v>
      </c>
      <c r="D804" t="s">
        <v>12</v>
      </c>
      <c r="E804" t="s">
        <v>13</v>
      </c>
      <c r="F804" t="s">
        <v>14</v>
      </c>
      <c r="G804" t="s">
        <v>15</v>
      </c>
      <c r="H804" t="s">
        <v>16</v>
      </c>
      <c r="I804" s="9">
        <v>38990</v>
      </c>
      <c r="J804">
        <f t="shared" si="12"/>
        <v>7</v>
      </c>
    </row>
    <row r="805" spans="1:10" x14ac:dyDescent="0.3">
      <c r="A805" t="s">
        <v>24</v>
      </c>
      <c r="B805" t="s">
        <v>490</v>
      </c>
      <c r="C805" t="s">
        <v>46</v>
      </c>
      <c r="D805" t="s">
        <v>128</v>
      </c>
      <c r="E805" t="s">
        <v>147</v>
      </c>
      <c r="F805" t="s">
        <v>47</v>
      </c>
      <c r="G805" t="s">
        <v>491</v>
      </c>
      <c r="H805" t="s">
        <v>16</v>
      </c>
      <c r="I805" s="9">
        <v>15990</v>
      </c>
      <c r="J805">
        <f t="shared" si="12"/>
        <v>5</v>
      </c>
    </row>
    <row r="806" spans="1:10" x14ac:dyDescent="0.3">
      <c r="A806" t="s">
        <v>9</v>
      </c>
      <c r="B806" t="s">
        <v>48</v>
      </c>
      <c r="C806" t="s">
        <v>30</v>
      </c>
      <c r="D806" t="s">
        <v>12</v>
      </c>
      <c r="E806" t="s">
        <v>13</v>
      </c>
      <c r="F806" t="s">
        <v>14</v>
      </c>
      <c r="G806" t="s">
        <v>15</v>
      </c>
      <c r="H806" t="s">
        <v>16</v>
      </c>
      <c r="I806" s="9">
        <v>49990</v>
      </c>
      <c r="J806">
        <f t="shared" si="12"/>
        <v>10</v>
      </c>
    </row>
    <row r="807" spans="1:10" x14ac:dyDescent="0.3">
      <c r="A807" t="s">
        <v>28</v>
      </c>
      <c r="B807" t="s">
        <v>49</v>
      </c>
      <c r="C807" t="s">
        <v>50</v>
      </c>
      <c r="D807" t="s">
        <v>12</v>
      </c>
      <c r="E807" t="s">
        <v>13</v>
      </c>
      <c r="F807" t="s">
        <v>27</v>
      </c>
      <c r="G807" t="s">
        <v>15</v>
      </c>
      <c r="H807" t="s">
        <v>16</v>
      </c>
      <c r="I807" s="9">
        <v>77990</v>
      </c>
      <c r="J807">
        <f t="shared" si="12"/>
        <v>16</v>
      </c>
    </row>
    <row r="808" spans="1:10" x14ac:dyDescent="0.3">
      <c r="A808" t="s">
        <v>9</v>
      </c>
      <c r="B808" t="s">
        <v>55</v>
      </c>
      <c r="C808" t="s">
        <v>35</v>
      </c>
      <c r="D808" t="s">
        <v>12</v>
      </c>
      <c r="E808" t="s">
        <v>13</v>
      </c>
      <c r="F808" t="s">
        <v>27</v>
      </c>
      <c r="G808" t="s">
        <v>40</v>
      </c>
      <c r="H808" t="s">
        <v>16</v>
      </c>
      <c r="I808" s="9">
        <v>54990</v>
      </c>
      <c r="J808">
        <f t="shared" si="12"/>
        <v>12</v>
      </c>
    </row>
    <row r="809" spans="1:10" x14ac:dyDescent="0.3">
      <c r="A809" t="s">
        <v>9</v>
      </c>
      <c r="B809" t="s">
        <v>255</v>
      </c>
      <c r="C809" t="s">
        <v>30</v>
      </c>
      <c r="D809" t="s">
        <v>12</v>
      </c>
      <c r="E809" t="s">
        <v>13</v>
      </c>
      <c r="F809" t="s">
        <v>27</v>
      </c>
      <c r="G809" t="s">
        <v>66</v>
      </c>
      <c r="H809" t="s">
        <v>16</v>
      </c>
      <c r="I809" s="9">
        <v>94990</v>
      </c>
      <c r="J809">
        <f t="shared" si="12"/>
        <v>18</v>
      </c>
    </row>
    <row r="810" spans="1:10" x14ac:dyDescent="0.3">
      <c r="A810" t="s">
        <v>9</v>
      </c>
      <c r="B810" t="s">
        <v>10</v>
      </c>
      <c r="C810" t="s">
        <v>11</v>
      </c>
      <c r="D810" t="s">
        <v>12</v>
      </c>
      <c r="E810" t="s">
        <v>13</v>
      </c>
      <c r="F810" t="s">
        <v>14</v>
      </c>
      <c r="G810" t="s">
        <v>15</v>
      </c>
      <c r="H810" t="s">
        <v>16</v>
      </c>
      <c r="I810" s="9">
        <v>38990</v>
      </c>
      <c r="J810">
        <f t="shared" si="12"/>
        <v>7</v>
      </c>
    </row>
    <row r="811" spans="1:10" x14ac:dyDescent="0.3">
      <c r="A811" t="s">
        <v>28</v>
      </c>
      <c r="B811" t="s">
        <v>492</v>
      </c>
      <c r="C811" t="s">
        <v>30</v>
      </c>
      <c r="D811" t="s">
        <v>12</v>
      </c>
      <c r="E811" t="s">
        <v>13</v>
      </c>
      <c r="F811" t="s">
        <v>27</v>
      </c>
      <c r="G811" t="s">
        <v>37</v>
      </c>
      <c r="H811" t="s">
        <v>82</v>
      </c>
      <c r="I811" s="9">
        <v>61500</v>
      </c>
      <c r="J811">
        <f t="shared" si="12"/>
        <v>14</v>
      </c>
    </row>
    <row r="812" spans="1:10" x14ac:dyDescent="0.3">
      <c r="A812" t="s">
        <v>9</v>
      </c>
      <c r="B812" t="s">
        <v>10</v>
      </c>
      <c r="C812" t="s">
        <v>11</v>
      </c>
      <c r="D812" t="s">
        <v>12</v>
      </c>
      <c r="E812" t="s">
        <v>13</v>
      </c>
      <c r="F812" t="s">
        <v>14</v>
      </c>
      <c r="G812" t="s">
        <v>15</v>
      </c>
      <c r="H812" t="s">
        <v>16</v>
      </c>
      <c r="I812" s="9">
        <v>38990</v>
      </c>
      <c r="J812">
        <f t="shared" si="12"/>
        <v>7</v>
      </c>
    </row>
    <row r="813" spans="1:10" x14ac:dyDescent="0.3">
      <c r="A813" t="s">
        <v>75</v>
      </c>
      <c r="B813" t="s">
        <v>253</v>
      </c>
      <c r="C813" t="s">
        <v>26</v>
      </c>
      <c r="D813" t="s">
        <v>12</v>
      </c>
      <c r="E813" t="s">
        <v>13</v>
      </c>
      <c r="F813" t="s">
        <v>27</v>
      </c>
      <c r="G813" t="s">
        <v>40</v>
      </c>
      <c r="H813" t="s">
        <v>16</v>
      </c>
      <c r="I813" s="9">
        <v>48990</v>
      </c>
      <c r="J813">
        <f t="shared" si="12"/>
        <v>10</v>
      </c>
    </row>
    <row r="814" spans="1:10" x14ac:dyDescent="0.3">
      <c r="A814" t="s">
        <v>9</v>
      </c>
      <c r="B814" t="s">
        <v>321</v>
      </c>
      <c r="C814" t="s">
        <v>26</v>
      </c>
      <c r="D814" t="s">
        <v>12</v>
      </c>
      <c r="E814" t="s">
        <v>39</v>
      </c>
      <c r="F814" t="s">
        <v>27</v>
      </c>
      <c r="G814" t="s">
        <v>322</v>
      </c>
      <c r="H814" t="s">
        <v>82</v>
      </c>
      <c r="I814" s="9">
        <v>141899</v>
      </c>
      <c r="J814">
        <f t="shared" si="12"/>
        <v>20</v>
      </c>
    </row>
    <row r="815" spans="1:10" x14ac:dyDescent="0.3">
      <c r="A815" t="s">
        <v>9</v>
      </c>
      <c r="B815" t="s">
        <v>17</v>
      </c>
      <c r="C815" t="s">
        <v>11</v>
      </c>
      <c r="D815" t="s">
        <v>12</v>
      </c>
      <c r="E815" t="s">
        <v>13</v>
      </c>
      <c r="F815" t="s">
        <v>14</v>
      </c>
      <c r="G815" t="s">
        <v>15</v>
      </c>
      <c r="H815" t="s">
        <v>16</v>
      </c>
      <c r="I815" s="9">
        <v>37990</v>
      </c>
      <c r="J815">
        <f t="shared" si="12"/>
        <v>7</v>
      </c>
    </row>
    <row r="816" spans="1:10" x14ac:dyDescent="0.3">
      <c r="A816" t="s">
        <v>9</v>
      </c>
      <c r="B816" t="s">
        <v>38</v>
      </c>
      <c r="C816" t="s">
        <v>30</v>
      </c>
      <c r="D816" t="s">
        <v>12</v>
      </c>
      <c r="E816" t="s">
        <v>39</v>
      </c>
      <c r="F816" t="s">
        <v>27</v>
      </c>
      <c r="G816" t="s">
        <v>40</v>
      </c>
      <c r="H816" t="s">
        <v>16</v>
      </c>
      <c r="I816" s="9">
        <v>66999</v>
      </c>
      <c r="J816">
        <f t="shared" si="12"/>
        <v>14</v>
      </c>
    </row>
    <row r="817" spans="1:10" x14ac:dyDescent="0.3">
      <c r="A817" t="s">
        <v>67</v>
      </c>
      <c r="B817" t="s">
        <v>439</v>
      </c>
      <c r="C817" t="s">
        <v>30</v>
      </c>
      <c r="D817" t="s">
        <v>12</v>
      </c>
      <c r="E817" t="s">
        <v>44</v>
      </c>
      <c r="F817" t="s">
        <v>14</v>
      </c>
      <c r="G817" t="s">
        <v>15</v>
      </c>
      <c r="H817" t="s">
        <v>16</v>
      </c>
      <c r="I817" s="9">
        <v>72990</v>
      </c>
      <c r="J817">
        <f t="shared" si="12"/>
        <v>16</v>
      </c>
    </row>
    <row r="818" spans="1:10" x14ac:dyDescent="0.3">
      <c r="A818" t="s">
        <v>9</v>
      </c>
      <c r="B818" t="s">
        <v>48</v>
      </c>
      <c r="C818" t="s">
        <v>30</v>
      </c>
      <c r="D818" t="s">
        <v>12</v>
      </c>
      <c r="E818" t="s">
        <v>13</v>
      </c>
      <c r="F818" t="s">
        <v>14</v>
      </c>
      <c r="G818" t="s">
        <v>15</v>
      </c>
      <c r="H818" t="s">
        <v>16</v>
      </c>
      <c r="I818" s="9">
        <v>49990</v>
      </c>
      <c r="J818">
        <f t="shared" si="12"/>
        <v>10</v>
      </c>
    </row>
    <row r="819" spans="1:10" x14ac:dyDescent="0.3">
      <c r="A819" t="s">
        <v>9</v>
      </c>
      <c r="B819" t="s">
        <v>56</v>
      </c>
      <c r="C819" t="s">
        <v>30</v>
      </c>
      <c r="D819" t="s">
        <v>12</v>
      </c>
      <c r="E819" t="s">
        <v>13</v>
      </c>
      <c r="F819" t="s">
        <v>27</v>
      </c>
      <c r="G819" t="s">
        <v>15</v>
      </c>
      <c r="H819" t="s">
        <v>16</v>
      </c>
      <c r="I819" s="9">
        <v>66990</v>
      </c>
      <c r="J819">
        <f t="shared" si="12"/>
        <v>14</v>
      </c>
    </row>
    <row r="820" spans="1:10" x14ac:dyDescent="0.3">
      <c r="A820" t="s">
        <v>9</v>
      </c>
      <c r="B820" t="s">
        <v>493</v>
      </c>
      <c r="C820" t="s">
        <v>26</v>
      </c>
      <c r="D820" t="s">
        <v>12</v>
      </c>
      <c r="E820" t="s">
        <v>39</v>
      </c>
      <c r="F820" t="s">
        <v>27</v>
      </c>
      <c r="G820" t="s">
        <v>40</v>
      </c>
      <c r="H820" t="s">
        <v>16</v>
      </c>
      <c r="I820" s="9">
        <v>78100</v>
      </c>
      <c r="J820">
        <f t="shared" si="12"/>
        <v>16</v>
      </c>
    </row>
    <row r="821" spans="1:10" x14ac:dyDescent="0.3">
      <c r="A821" t="s">
        <v>9</v>
      </c>
      <c r="B821" t="s">
        <v>32</v>
      </c>
      <c r="C821" t="s">
        <v>30</v>
      </c>
      <c r="D821" t="s">
        <v>12</v>
      </c>
      <c r="E821" t="s">
        <v>13</v>
      </c>
      <c r="F821" t="s">
        <v>14</v>
      </c>
      <c r="G821" t="s">
        <v>15</v>
      </c>
      <c r="H821" t="s">
        <v>16</v>
      </c>
      <c r="I821" s="9">
        <v>46990</v>
      </c>
      <c r="J821">
        <f t="shared" si="12"/>
        <v>10</v>
      </c>
    </row>
    <row r="822" spans="1:10" x14ac:dyDescent="0.3">
      <c r="A822" t="s">
        <v>9</v>
      </c>
      <c r="B822" t="s">
        <v>494</v>
      </c>
      <c r="C822" t="s">
        <v>50</v>
      </c>
      <c r="D822" t="s">
        <v>12</v>
      </c>
      <c r="E822" t="s">
        <v>13</v>
      </c>
      <c r="F822" t="s">
        <v>27</v>
      </c>
      <c r="G822" t="s">
        <v>66</v>
      </c>
      <c r="H822" t="s">
        <v>16</v>
      </c>
      <c r="I822" s="9">
        <v>88149</v>
      </c>
      <c r="J822">
        <f t="shared" si="12"/>
        <v>18</v>
      </c>
    </row>
    <row r="823" spans="1:10" x14ac:dyDescent="0.3">
      <c r="A823" t="s">
        <v>41</v>
      </c>
      <c r="B823" t="s">
        <v>495</v>
      </c>
      <c r="C823" t="s">
        <v>30</v>
      </c>
      <c r="D823" t="s">
        <v>12</v>
      </c>
      <c r="E823" t="s">
        <v>13</v>
      </c>
      <c r="F823" t="s">
        <v>27</v>
      </c>
      <c r="G823" t="s">
        <v>15</v>
      </c>
      <c r="H823" t="s">
        <v>16</v>
      </c>
      <c r="I823" s="9">
        <v>36607</v>
      </c>
      <c r="J823">
        <f t="shared" si="12"/>
        <v>7</v>
      </c>
    </row>
    <row r="824" spans="1:10" x14ac:dyDescent="0.3">
      <c r="A824" t="s">
        <v>9</v>
      </c>
      <c r="B824" t="s">
        <v>233</v>
      </c>
      <c r="C824" t="s">
        <v>54</v>
      </c>
      <c r="D824" t="s">
        <v>185</v>
      </c>
      <c r="E824" t="s">
        <v>13</v>
      </c>
      <c r="F824" t="s">
        <v>14</v>
      </c>
      <c r="G824" t="s">
        <v>37</v>
      </c>
      <c r="H824" t="s">
        <v>16</v>
      </c>
      <c r="I824" s="9">
        <v>24831</v>
      </c>
      <c r="J824">
        <f t="shared" si="12"/>
        <v>5</v>
      </c>
    </row>
    <row r="825" spans="1:10" x14ac:dyDescent="0.3">
      <c r="A825" t="s">
        <v>9</v>
      </c>
      <c r="B825" t="s">
        <v>496</v>
      </c>
      <c r="C825" t="s">
        <v>30</v>
      </c>
      <c r="D825" t="s">
        <v>12</v>
      </c>
      <c r="E825" t="s">
        <v>13</v>
      </c>
      <c r="F825" t="s">
        <v>14</v>
      </c>
      <c r="G825" t="s">
        <v>69</v>
      </c>
      <c r="H825" t="s">
        <v>16</v>
      </c>
      <c r="I825" s="9">
        <v>59899</v>
      </c>
      <c r="J825">
        <f t="shared" si="12"/>
        <v>12</v>
      </c>
    </row>
    <row r="826" spans="1:10" x14ac:dyDescent="0.3">
      <c r="A826" t="s">
        <v>52</v>
      </c>
      <c r="B826" t="s">
        <v>497</v>
      </c>
      <c r="C826" t="s">
        <v>35</v>
      </c>
      <c r="D826" t="s">
        <v>12</v>
      </c>
      <c r="E826" t="s">
        <v>13</v>
      </c>
      <c r="F826" t="s">
        <v>14</v>
      </c>
      <c r="G826" t="s">
        <v>15</v>
      </c>
      <c r="H826" t="s">
        <v>16</v>
      </c>
      <c r="I826" s="9">
        <v>67000</v>
      </c>
      <c r="J826">
        <f t="shared" si="12"/>
        <v>14</v>
      </c>
    </row>
    <row r="827" spans="1:10" x14ac:dyDescent="0.3">
      <c r="A827" t="s">
        <v>9</v>
      </c>
      <c r="B827" t="s">
        <v>36</v>
      </c>
      <c r="C827" t="s">
        <v>30</v>
      </c>
      <c r="D827" t="s">
        <v>12</v>
      </c>
      <c r="E827" t="s">
        <v>13</v>
      </c>
      <c r="F827" t="s">
        <v>27</v>
      </c>
      <c r="G827" t="s">
        <v>37</v>
      </c>
      <c r="H827" t="s">
        <v>16</v>
      </c>
      <c r="I827" s="9">
        <v>53990</v>
      </c>
      <c r="J827">
        <f t="shared" si="12"/>
        <v>12</v>
      </c>
    </row>
    <row r="828" spans="1:10" x14ac:dyDescent="0.3">
      <c r="A828" t="s">
        <v>9</v>
      </c>
      <c r="B828" t="s">
        <v>55</v>
      </c>
      <c r="C828" t="s">
        <v>35</v>
      </c>
      <c r="D828" t="s">
        <v>12</v>
      </c>
      <c r="E828" t="s">
        <v>13</v>
      </c>
      <c r="F828" t="s">
        <v>27</v>
      </c>
      <c r="G828" t="s">
        <v>40</v>
      </c>
      <c r="H828" t="s">
        <v>16</v>
      </c>
      <c r="I828" s="9">
        <v>54990</v>
      </c>
      <c r="J828">
        <f t="shared" si="12"/>
        <v>12</v>
      </c>
    </row>
    <row r="829" spans="1:10" x14ac:dyDescent="0.3">
      <c r="A829" t="s">
        <v>9</v>
      </c>
      <c r="B829" t="s">
        <v>38</v>
      </c>
      <c r="C829" t="s">
        <v>30</v>
      </c>
      <c r="D829" t="s">
        <v>12</v>
      </c>
      <c r="E829" t="s">
        <v>39</v>
      </c>
      <c r="F829" t="s">
        <v>27</v>
      </c>
      <c r="G829" t="s">
        <v>40</v>
      </c>
      <c r="H829" t="s">
        <v>16</v>
      </c>
      <c r="I829" s="9">
        <v>66999</v>
      </c>
      <c r="J829">
        <f t="shared" si="12"/>
        <v>14</v>
      </c>
    </row>
    <row r="830" spans="1:10" x14ac:dyDescent="0.3">
      <c r="A830" t="s">
        <v>41</v>
      </c>
      <c r="B830" t="s">
        <v>57</v>
      </c>
      <c r="C830" t="s">
        <v>11</v>
      </c>
      <c r="D830" t="s">
        <v>12</v>
      </c>
      <c r="E830" t="s">
        <v>13</v>
      </c>
      <c r="F830" t="s">
        <v>14</v>
      </c>
      <c r="G830" t="s">
        <v>15</v>
      </c>
      <c r="H830" t="s">
        <v>16</v>
      </c>
      <c r="I830" s="9">
        <v>39490</v>
      </c>
      <c r="J830">
        <f t="shared" si="12"/>
        <v>7</v>
      </c>
    </row>
    <row r="831" spans="1:10" x14ac:dyDescent="0.3">
      <c r="A831" t="s">
        <v>9</v>
      </c>
      <c r="B831" t="s">
        <v>55</v>
      </c>
      <c r="C831" t="s">
        <v>35</v>
      </c>
      <c r="D831" t="s">
        <v>12</v>
      </c>
      <c r="E831" t="s">
        <v>13</v>
      </c>
      <c r="F831" t="s">
        <v>27</v>
      </c>
      <c r="G831" t="s">
        <v>40</v>
      </c>
      <c r="H831" t="s">
        <v>16</v>
      </c>
      <c r="I831" s="9">
        <v>54990</v>
      </c>
      <c r="J831">
        <f t="shared" si="12"/>
        <v>12</v>
      </c>
    </row>
    <row r="832" spans="1:10" x14ac:dyDescent="0.3">
      <c r="A832" t="s">
        <v>9</v>
      </c>
      <c r="B832" t="s">
        <v>498</v>
      </c>
      <c r="C832" t="s">
        <v>11</v>
      </c>
      <c r="D832" t="s">
        <v>12</v>
      </c>
      <c r="E832" t="s">
        <v>13</v>
      </c>
      <c r="F832" t="s">
        <v>14</v>
      </c>
      <c r="G832" t="s">
        <v>37</v>
      </c>
      <c r="H832" t="s">
        <v>82</v>
      </c>
      <c r="I832" s="9">
        <v>44400</v>
      </c>
      <c r="J832">
        <f t="shared" si="12"/>
        <v>10</v>
      </c>
    </row>
    <row r="833" spans="1:10" x14ac:dyDescent="0.3">
      <c r="A833" t="s">
        <v>41</v>
      </c>
      <c r="B833" t="s">
        <v>229</v>
      </c>
      <c r="C833" t="s">
        <v>11</v>
      </c>
      <c r="D833" t="s">
        <v>12</v>
      </c>
      <c r="E833" t="s">
        <v>13</v>
      </c>
      <c r="F833" t="s">
        <v>14</v>
      </c>
      <c r="G833" t="s">
        <v>37</v>
      </c>
      <c r="H833" t="s">
        <v>82</v>
      </c>
      <c r="I833" s="9">
        <v>38490</v>
      </c>
      <c r="J833">
        <f t="shared" si="12"/>
        <v>7</v>
      </c>
    </row>
    <row r="834" spans="1:10" x14ac:dyDescent="0.3">
      <c r="A834" t="s">
        <v>9</v>
      </c>
      <c r="B834" t="s">
        <v>79</v>
      </c>
      <c r="C834" t="s">
        <v>35</v>
      </c>
      <c r="D834" t="s">
        <v>12</v>
      </c>
      <c r="E834" t="s">
        <v>13</v>
      </c>
      <c r="F834" t="s">
        <v>14</v>
      </c>
      <c r="G834" t="s">
        <v>37</v>
      </c>
      <c r="H834" t="s">
        <v>16</v>
      </c>
      <c r="I834" s="9">
        <v>42990</v>
      </c>
      <c r="J834">
        <f t="shared" si="12"/>
        <v>10</v>
      </c>
    </row>
    <row r="835" spans="1:10" x14ac:dyDescent="0.3">
      <c r="A835" t="s">
        <v>41</v>
      </c>
      <c r="B835" t="s">
        <v>499</v>
      </c>
      <c r="C835" t="s">
        <v>11</v>
      </c>
      <c r="D835" t="s">
        <v>12</v>
      </c>
      <c r="E835" t="s">
        <v>39</v>
      </c>
      <c r="F835" t="s">
        <v>14</v>
      </c>
      <c r="G835" t="s">
        <v>40</v>
      </c>
      <c r="H835" t="s">
        <v>82</v>
      </c>
      <c r="I835" s="9">
        <v>60490</v>
      </c>
      <c r="J835">
        <f t="shared" ref="J835:J838" si="13">_xlfn.XLOOKUP(I835,$O$22:$O$29,$P$22:$P$29," Brand not available",-1)</f>
        <v>14</v>
      </c>
    </row>
    <row r="836" spans="1:10" x14ac:dyDescent="0.3">
      <c r="A836" t="s">
        <v>67</v>
      </c>
      <c r="B836" t="s">
        <v>500</v>
      </c>
      <c r="C836" t="s">
        <v>26</v>
      </c>
      <c r="D836" t="s">
        <v>12</v>
      </c>
      <c r="E836" t="s">
        <v>78</v>
      </c>
      <c r="F836" t="s">
        <v>27</v>
      </c>
      <c r="G836" t="s">
        <v>216</v>
      </c>
      <c r="H836" t="s">
        <v>16</v>
      </c>
      <c r="I836" s="9">
        <v>88990</v>
      </c>
      <c r="J836">
        <f t="shared" si="13"/>
        <v>18</v>
      </c>
    </row>
    <row r="837" spans="1:10" x14ac:dyDescent="0.3">
      <c r="A837" t="s">
        <v>75</v>
      </c>
      <c r="B837" t="s">
        <v>213</v>
      </c>
      <c r="C837" t="s">
        <v>30</v>
      </c>
      <c r="D837" t="s">
        <v>12</v>
      </c>
      <c r="E837" t="s">
        <v>13</v>
      </c>
      <c r="F837" t="s">
        <v>14</v>
      </c>
      <c r="G837" t="s">
        <v>15</v>
      </c>
      <c r="H837" t="s">
        <v>16</v>
      </c>
      <c r="I837" s="9">
        <v>37990</v>
      </c>
      <c r="J837">
        <f t="shared" si="13"/>
        <v>7</v>
      </c>
    </row>
    <row r="838" spans="1:10" x14ac:dyDescent="0.3">
      <c r="A838" t="s">
        <v>9</v>
      </c>
      <c r="B838" t="s">
        <v>501</v>
      </c>
      <c r="C838" t="s">
        <v>35</v>
      </c>
      <c r="D838" t="s">
        <v>185</v>
      </c>
      <c r="E838" t="s">
        <v>13</v>
      </c>
      <c r="F838" t="s">
        <v>27</v>
      </c>
      <c r="G838" t="s">
        <v>23</v>
      </c>
      <c r="H838" t="s">
        <v>16</v>
      </c>
      <c r="I838" s="9">
        <v>70500</v>
      </c>
      <c r="J838">
        <f t="shared" si="13"/>
        <v>16</v>
      </c>
    </row>
  </sheetData>
  <mergeCells count="2">
    <mergeCell ref="L14:M14"/>
    <mergeCell ref="L2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D1D4-383D-4058-8EBF-962CF5F0C9B2}">
  <dimension ref="B5:H14"/>
  <sheetViews>
    <sheetView workbookViewId="0">
      <selection activeCell="E23" sqref="E23"/>
    </sheetView>
  </sheetViews>
  <sheetFormatPr defaultRowHeight="14.4" x14ac:dyDescent="0.3"/>
  <cols>
    <col min="2" max="2" width="16.21875" bestFit="1" customWidth="1"/>
    <col min="4" max="4" width="10.21875" bestFit="1" customWidth="1"/>
    <col min="5" max="5" width="9.5546875" bestFit="1" customWidth="1"/>
    <col min="6" max="6" width="10.21875" bestFit="1" customWidth="1"/>
    <col min="7" max="7" width="10.44140625" customWidth="1"/>
    <col min="8" max="8" width="15.33203125" bestFit="1" customWidth="1"/>
    <col min="14" max="14" width="16.21875" bestFit="1" customWidth="1"/>
  </cols>
  <sheetData>
    <row r="5" spans="2:8" x14ac:dyDescent="0.3">
      <c r="B5" s="32" t="s">
        <v>2</v>
      </c>
      <c r="C5" s="32" t="s">
        <v>0</v>
      </c>
      <c r="D5" s="32" t="s">
        <v>516</v>
      </c>
      <c r="E5" s="32" t="s">
        <v>517</v>
      </c>
      <c r="F5" s="32" t="s">
        <v>590</v>
      </c>
      <c r="G5" s="32" t="s">
        <v>518</v>
      </c>
      <c r="H5" s="32" t="s">
        <v>592</v>
      </c>
    </row>
    <row r="6" spans="2:8" x14ac:dyDescent="0.3">
      <c r="B6" s="39" t="s">
        <v>35</v>
      </c>
      <c r="C6" t="s">
        <v>9</v>
      </c>
      <c r="D6">
        <v>30000</v>
      </c>
      <c r="E6">
        <v>50000</v>
      </c>
      <c r="F6">
        <v>42000</v>
      </c>
      <c r="G6">
        <v>38500</v>
      </c>
      <c r="H6">
        <v>40000</v>
      </c>
    </row>
    <row r="7" spans="2:8" x14ac:dyDescent="0.3">
      <c r="B7" s="39" t="s">
        <v>35</v>
      </c>
      <c r="C7" s="7" t="s">
        <v>28</v>
      </c>
      <c r="D7" s="7">
        <v>35000</v>
      </c>
      <c r="E7" s="7">
        <v>85859</v>
      </c>
      <c r="F7" s="7">
        <v>50100</v>
      </c>
      <c r="G7" s="7">
        <v>41000</v>
      </c>
      <c r="H7" s="7">
        <v>42000</v>
      </c>
    </row>
    <row r="8" spans="2:8" x14ac:dyDescent="0.3">
      <c r="B8" s="38" t="s">
        <v>20</v>
      </c>
      <c r="C8" s="14" t="s">
        <v>24</v>
      </c>
      <c r="D8" s="35">
        <v>38990</v>
      </c>
      <c r="E8" s="35">
        <v>70990</v>
      </c>
      <c r="F8" s="35">
        <v>49990</v>
      </c>
      <c r="G8" s="35">
        <v>45999</v>
      </c>
      <c r="H8" s="35">
        <v>47990</v>
      </c>
    </row>
    <row r="9" spans="2:8" x14ac:dyDescent="0.3">
      <c r="B9" s="38" t="s">
        <v>20</v>
      </c>
      <c r="C9" s="10" t="s">
        <v>9</v>
      </c>
      <c r="D9" s="10">
        <v>40000</v>
      </c>
      <c r="E9" s="10">
        <v>100000</v>
      </c>
      <c r="F9" s="10">
        <v>59000</v>
      </c>
      <c r="G9" s="10">
        <v>60200</v>
      </c>
      <c r="H9" s="10">
        <v>55000</v>
      </c>
    </row>
    <row r="10" spans="2:8" x14ac:dyDescent="0.3">
      <c r="B10" t="s">
        <v>26</v>
      </c>
      <c r="C10" s="12" t="s">
        <v>28</v>
      </c>
      <c r="D10" s="12">
        <v>40000</v>
      </c>
      <c r="E10" s="12">
        <v>100000</v>
      </c>
      <c r="F10" s="12">
        <v>59000</v>
      </c>
      <c r="G10" s="12">
        <v>60200</v>
      </c>
      <c r="H10" s="12">
        <v>55000</v>
      </c>
    </row>
    <row r="11" spans="2:8" x14ac:dyDescent="0.3">
      <c r="B11" t="s">
        <v>30</v>
      </c>
      <c r="C11" s="13" t="s">
        <v>18</v>
      </c>
      <c r="D11" s="13">
        <v>30000</v>
      </c>
      <c r="E11" s="13">
        <v>50000</v>
      </c>
      <c r="F11" s="13">
        <v>42000</v>
      </c>
      <c r="G11" s="13">
        <v>38500</v>
      </c>
      <c r="H11" s="13">
        <v>40000</v>
      </c>
    </row>
    <row r="12" spans="2:8" x14ac:dyDescent="0.3">
      <c r="B12" s="37" t="s">
        <v>11</v>
      </c>
      <c r="C12" s="36" t="s">
        <v>24</v>
      </c>
      <c r="D12" s="36">
        <v>35000</v>
      </c>
      <c r="E12" s="36">
        <v>85859</v>
      </c>
      <c r="F12" s="36">
        <v>50100</v>
      </c>
      <c r="G12" s="36">
        <v>41000</v>
      </c>
      <c r="H12" s="36">
        <v>42000</v>
      </c>
    </row>
    <row r="13" spans="2:8" x14ac:dyDescent="0.3">
      <c r="B13" s="37" t="s">
        <v>11</v>
      </c>
      <c r="C13" s="33" t="s">
        <v>9</v>
      </c>
      <c r="D13" s="34">
        <v>38990</v>
      </c>
      <c r="E13" s="34">
        <v>70990</v>
      </c>
      <c r="F13" s="34">
        <v>49990</v>
      </c>
      <c r="G13" s="34">
        <v>45999</v>
      </c>
      <c r="H13" s="34">
        <v>47990</v>
      </c>
    </row>
    <row r="14" spans="2:8" x14ac:dyDescent="0.3">
      <c r="B14" s="37" t="s">
        <v>11</v>
      </c>
      <c r="C14" s="3" t="s">
        <v>18</v>
      </c>
      <c r="D14" s="3">
        <v>54000</v>
      </c>
      <c r="E14" s="3">
        <v>102000</v>
      </c>
      <c r="F14" s="3">
        <v>57500</v>
      </c>
      <c r="G14" s="3">
        <v>59500</v>
      </c>
      <c r="H14" s="3">
        <v>57000</v>
      </c>
    </row>
  </sheetData>
  <autoFilter ref="B5:H5" xr:uid="{817ED1D4-383D-4058-8EBF-962CF5F0C9B2}"/>
  <sortState xmlns:xlrd2="http://schemas.microsoft.com/office/spreadsheetml/2017/richdata2" ref="B6:H14">
    <sortCondition descending="1" ref="B6:B14"/>
    <sortCondition descending="1" ref="C6:C14"/>
    <sortCondition descending="1" ref="D6:D14"/>
  </sortState>
  <dataValidations count="2">
    <dataValidation type="whole" allowBlank="1" showInputMessage="1" showErrorMessage="1" errorTitle="Entering Wrong Price" error="oops!! Incorrect price enter" promptTitle="Entering Wrong Price" prompt="Price should be in between 28000 to 50000" sqref="D6" xr:uid="{FC61647F-8487-4EB0-A09F-8662369EB7EA}">
      <formula1>28000</formula1>
      <formula2>50000</formula2>
    </dataValidation>
    <dataValidation type="whole" errorStyle="warning" operator="equal" allowBlank="1" showInputMessage="1" showErrorMessage="1" errorTitle="Incorrect Price enter" error="oops!! wrong price enter" promptTitle="Incorrect Price enter" prompt="Price should be 50000" sqref="E6" xr:uid="{91FAD897-49A6-4665-8BBA-CC3A9BB361A7}">
      <formula1>50000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25A1-0643-455F-B162-EC2C1F2D4697}">
  <dimension ref="A1:AF828"/>
  <sheetViews>
    <sheetView topLeftCell="D3" zoomScale="137" workbookViewId="0">
      <selection activeCell="W36" sqref="W36"/>
    </sheetView>
  </sheetViews>
  <sheetFormatPr defaultRowHeight="14.4" x14ac:dyDescent="0.3"/>
  <cols>
    <col min="11" max="11" width="9.109375" bestFit="1" customWidth="1"/>
    <col min="14" max="14" width="20.77734375" bestFit="1" customWidth="1"/>
    <col min="19" max="19" width="13.109375" customWidth="1"/>
  </cols>
  <sheetData>
    <row r="1" spans="1:32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</row>
    <row r="2" spans="1:32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9">
        <v>38990</v>
      </c>
    </row>
    <row r="3" spans="1:32" x14ac:dyDescent="0.3">
      <c r="A3" t="s">
        <v>9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s="9">
        <v>37990</v>
      </c>
    </row>
    <row r="4" spans="1:32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14</v>
      </c>
      <c r="G4" t="s">
        <v>23</v>
      </c>
      <c r="H4" t="s">
        <v>16</v>
      </c>
      <c r="I4" s="9">
        <v>70990</v>
      </c>
    </row>
    <row r="5" spans="1:32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14</v>
      </c>
      <c r="G5" t="s">
        <v>23</v>
      </c>
      <c r="H5" t="s">
        <v>16</v>
      </c>
      <c r="I5" s="9">
        <v>70990</v>
      </c>
      <c r="M5" s="50" t="s">
        <v>556</v>
      </c>
      <c r="N5" s="50"/>
    </row>
    <row r="6" spans="1:32" x14ac:dyDescent="0.3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14</v>
      </c>
      <c r="G6" t="s">
        <v>23</v>
      </c>
      <c r="H6" t="s">
        <v>16</v>
      </c>
      <c r="I6" s="9">
        <v>70990</v>
      </c>
      <c r="Y6" s="50" t="s">
        <v>555</v>
      </c>
      <c r="Z6" s="50"/>
    </row>
    <row r="7" spans="1:32" x14ac:dyDescent="0.3">
      <c r="A7" t="s">
        <v>24</v>
      </c>
      <c r="B7" t="s">
        <v>25</v>
      </c>
      <c r="C7" t="s">
        <v>26</v>
      </c>
      <c r="D7" t="s">
        <v>12</v>
      </c>
      <c r="E7" t="s">
        <v>13</v>
      </c>
      <c r="F7" t="s">
        <v>27</v>
      </c>
      <c r="G7" t="s">
        <v>15</v>
      </c>
      <c r="H7" t="s">
        <v>16</v>
      </c>
      <c r="I7" s="9">
        <v>49990</v>
      </c>
      <c r="K7" s="16" t="s">
        <v>2</v>
      </c>
      <c r="M7" s="16" t="s">
        <v>0</v>
      </c>
      <c r="N7" s="16" t="s">
        <v>8</v>
      </c>
    </row>
    <row r="8" spans="1:32" x14ac:dyDescent="0.3">
      <c r="A8" t="s">
        <v>28</v>
      </c>
      <c r="B8" t="s">
        <v>29</v>
      </c>
      <c r="C8" t="s">
        <v>30</v>
      </c>
      <c r="D8" t="s">
        <v>12</v>
      </c>
      <c r="E8" t="s">
        <v>31</v>
      </c>
      <c r="F8" t="s">
        <v>14</v>
      </c>
      <c r="G8" t="s">
        <v>15</v>
      </c>
      <c r="H8" t="s">
        <v>16</v>
      </c>
      <c r="I8" s="9">
        <v>40990</v>
      </c>
      <c r="K8" t="s">
        <v>11</v>
      </c>
      <c r="M8" t="s">
        <v>9</v>
      </c>
      <c r="N8" s="9" t="s">
        <v>615</v>
      </c>
      <c r="Y8" s="16" t="s">
        <v>0</v>
      </c>
      <c r="Z8" s="16" t="s">
        <v>8</v>
      </c>
    </row>
    <row r="9" spans="1:32" x14ac:dyDescent="0.3">
      <c r="A9" t="s">
        <v>9</v>
      </c>
      <c r="B9" t="s">
        <v>32</v>
      </c>
      <c r="C9" t="s">
        <v>30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s="9">
        <v>46990</v>
      </c>
      <c r="Y9" t="s">
        <v>9</v>
      </c>
    </row>
    <row r="10" spans="1:32" x14ac:dyDescent="0.3">
      <c r="A10" t="s">
        <v>28</v>
      </c>
      <c r="B10" t="s">
        <v>33</v>
      </c>
      <c r="C10" t="s">
        <v>11</v>
      </c>
      <c r="D10" t="s">
        <v>12</v>
      </c>
      <c r="E10" t="s">
        <v>22</v>
      </c>
      <c r="F10" t="s">
        <v>14</v>
      </c>
      <c r="G10" t="s">
        <v>15</v>
      </c>
      <c r="H10" t="s">
        <v>16</v>
      </c>
      <c r="I10" s="9">
        <v>27990</v>
      </c>
      <c r="Z10" s="9" t="s">
        <v>615</v>
      </c>
    </row>
    <row r="11" spans="1:32" x14ac:dyDescent="0.3">
      <c r="A11" t="s">
        <v>9</v>
      </c>
      <c r="B11" t="s">
        <v>34</v>
      </c>
      <c r="C11" t="s">
        <v>35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s="9">
        <v>45990</v>
      </c>
      <c r="M11" s="16" t="s">
        <v>0</v>
      </c>
      <c r="N11" s="16" t="s">
        <v>1</v>
      </c>
      <c r="O11" s="16" t="s">
        <v>2</v>
      </c>
      <c r="P11" s="16" t="s">
        <v>3</v>
      </c>
      <c r="Q11" s="16" t="s">
        <v>4</v>
      </c>
      <c r="R11" s="16" t="s">
        <v>5</v>
      </c>
      <c r="S11" s="16" t="s">
        <v>6</v>
      </c>
      <c r="T11" s="16" t="s">
        <v>7</v>
      </c>
      <c r="U11" s="16" t="s">
        <v>8</v>
      </c>
    </row>
    <row r="12" spans="1:32" x14ac:dyDescent="0.3">
      <c r="A12" t="s">
        <v>9</v>
      </c>
      <c r="B12" t="s">
        <v>36</v>
      </c>
      <c r="C12" t="s">
        <v>30</v>
      </c>
      <c r="D12" t="s">
        <v>12</v>
      </c>
      <c r="E12" t="s">
        <v>13</v>
      </c>
      <c r="F12" t="s">
        <v>27</v>
      </c>
      <c r="G12" t="s">
        <v>37</v>
      </c>
      <c r="H12" t="s">
        <v>16</v>
      </c>
      <c r="I12" s="9">
        <v>53990</v>
      </c>
      <c r="M12" t="s">
        <v>9</v>
      </c>
      <c r="N12" t="s">
        <v>32</v>
      </c>
      <c r="O12" t="s">
        <v>30</v>
      </c>
      <c r="P12" t="s">
        <v>12</v>
      </c>
      <c r="Q12" t="s">
        <v>13</v>
      </c>
      <c r="R12" t="s">
        <v>14</v>
      </c>
      <c r="S12" t="s">
        <v>15</v>
      </c>
      <c r="T12" t="s">
        <v>16</v>
      </c>
      <c r="U12" s="9">
        <v>46990</v>
      </c>
      <c r="X12" s="16" t="s">
        <v>0</v>
      </c>
      <c r="Y12" s="16" t="s">
        <v>1</v>
      </c>
      <c r="Z12" s="16" t="s">
        <v>2</v>
      </c>
      <c r="AA12" s="16" t="s">
        <v>3</v>
      </c>
      <c r="AB12" s="16" t="s">
        <v>4</v>
      </c>
      <c r="AC12" s="16" t="s">
        <v>5</v>
      </c>
      <c r="AD12" s="16" t="s">
        <v>6</v>
      </c>
      <c r="AE12" s="16" t="s">
        <v>7</v>
      </c>
      <c r="AF12" s="16" t="s">
        <v>8</v>
      </c>
    </row>
    <row r="13" spans="1:32" x14ac:dyDescent="0.3">
      <c r="A13" t="s">
        <v>9</v>
      </c>
      <c r="B13" t="s">
        <v>38</v>
      </c>
      <c r="C13" t="s">
        <v>30</v>
      </c>
      <c r="D13" t="s">
        <v>12</v>
      </c>
      <c r="E13" t="s">
        <v>39</v>
      </c>
      <c r="F13" t="s">
        <v>27</v>
      </c>
      <c r="G13" t="s">
        <v>40</v>
      </c>
      <c r="H13" t="s">
        <v>16</v>
      </c>
      <c r="I13" s="9">
        <v>66999</v>
      </c>
      <c r="M13" t="s">
        <v>9</v>
      </c>
      <c r="N13" t="s">
        <v>34</v>
      </c>
      <c r="O13" t="s">
        <v>35</v>
      </c>
      <c r="P13" t="s">
        <v>12</v>
      </c>
      <c r="Q13" t="s">
        <v>13</v>
      </c>
      <c r="R13" t="s">
        <v>14</v>
      </c>
      <c r="S13" t="s">
        <v>15</v>
      </c>
      <c r="T13" t="s">
        <v>16</v>
      </c>
      <c r="U13" s="9">
        <v>45990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s="9">
        <v>38990</v>
      </c>
    </row>
    <row r="14" spans="1:32" x14ac:dyDescent="0.3">
      <c r="A14" t="s">
        <v>41</v>
      </c>
      <c r="B14" t="s">
        <v>42</v>
      </c>
      <c r="C14" t="s">
        <v>30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s="9">
        <v>45999</v>
      </c>
      <c r="M14" t="s">
        <v>9</v>
      </c>
      <c r="N14" t="s">
        <v>36</v>
      </c>
      <c r="O14" t="s">
        <v>30</v>
      </c>
      <c r="P14" t="s">
        <v>12</v>
      </c>
      <c r="Q14" t="s">
        <v>13</v>
      </c>
      <c r="R14" t="s">
        <v>27</v>
      </c>
      <c r="S14" t="s">
        <v>37</v>
      </c>
      <c r="T14" t="s">
        <v>16</v>
      </c>
      <c r="U14" s="9">
        <v>53990</v>
      </c>
      <c r="X14" t="s">
        <v>9</v>
      </c>
      <c r="Y14" t="s">
        <v>17</v>
      </c>
      <c r="Z14" t="s">
        <v>11</v>
      </c>
      <c r="AA14" t="s">
        <v>12</v>
      </c>
      <c r="AB14" t="s">
        <v>13</v>
      </c>
      <c r="AC14" t="s">
        <v>14</v>
      </c>
      <c r="AD14" t="s">
        <v>15</v>
      </c>
      <c r="AE14" t="s">
        <v>16</v>
      </c>
      <c r="AF14" s="9">
        <v>37990</v>
      </c>
    </row>
    <row r="15" spans="1:32" x14ac:dyDescent="0.3">
      <c r="A15" t="s">
        <v>28</v>
      </c>
      <c r="B15" t="s">
        <v>43</v>
      </c>
      <c r="C15" t="s">
        <v>30</v>
      </c>
      <c r="D15" t="s">
        <v>12</v>
      </c>
      <c r="E15" t="s">
        <v>44</v>
      </c>
      <c r="F15" t="s">
        <v>14</v>
      </c>
      <c r="G15" t="s">
        <v>15</v>
      </c>
      <c r="H15" t="s">
        <v>16</v>
      </c>
      <c r="I15" s="9">
        <v>47990</v>
      </c>
      <c r="M15" t="s">
        <v>9</v>
      </c>
      <c r="N15" t="s">
        <v>38</v>
      </c>
      <c r="O15" t="s">
        <v>30</v>
      </c>
      <c r="P15" t="s">
        <v>12</v>
      </c>
      <c r="Q15" t="s">
        <v>39</v>
      </c>
      <c r="R15" t="s">
        <v>27</v>
      </c>
      <c r="S15" t="s">
        <v>40</v>
      </c>
      <c r="T15" t="s">
        <v>16</v>
      </c>
      <c r="U15" s="9">
        <v>66999</v>
      </c>
      <c r="X15" t="s">
        <v>18</v>
      </c>
      <c r="Y15" t="s">
        <v>19</v>
      </c>
      <c r="Z15" t="s">
        <v>20</v>
      </c>
      <c r="AA15" t="s">
        <v>21</v>
      </c>
      <c r="AB15" t="s">
        <v>22</v>
      </c>
      <c r="AC15" t="s">
        <v>14</v>
      </c>
      <c r="AD15" t="s">
        <v>23</v>
      </c>
      <c r="AE15" t="s">
        <v>16</v>
      </c>
      <c r="AF15" s="9">
        <v>70990</v>
      </c>
    </row>
    <row r="16" spans="1:32" x14ac:dyDescent="0.3">
      <c r="A16" t="s">
        <v>28</v>
      </c>
      <c r="B16" t="s">
        <v>45</v>
      </c>
      <c r="C16" t="s">
        <v>46</v>
      </c>
      <c r="D16" t="s">
        <v>12</v>
      </c>
      <c r="E16" t="s">
        <v>22</v>
      </c>
      <c r="F16" t="s">
        <v>47</v>
      </c>
      <c r="G16" t="s">
        <v>15</v>
      </c>
      <c r="H16" t="s">
        <v>16</v>
      </c>
      <c r="I16" s="9">
        <v>19990</v>
      </c>
      <c r="M16" t="s">
        <v>9</v>
      </c>
      <c r="N16" t="s">
        <v>48</v>
      </c>
      <c r="O16" t="s">
        <v>30</v>
      </c>
      <c r="P16" t="s">
        <v>12</v>
      </c>
      <c r="Q16" t="s">
        <v>13</v>
      </c>
      <c r="R16" t="s">
        <v>14</v>
      </c>
      <c r="S16" t="s">
        <v>15</v>
      </c>
      <c r="T16" t="s">
        <v>16</v>
      </c>
      <c r="U16" s="9">
        <v>49990</v>
      </c>
      <c r="X16" t="s">
        <v>18</v>
      </c>
      <c r="Y16" t="s">
        <v>19</v>
      </c>
      <c r="Z16" t="s">
        <v>20</v>
      </c>
      <c r="AA16" t="s">
        <v>21</v>
      </c>
      <c r="AB16" t="s">
        <v>22</v>
      </c>
      <c r="AC16" t="s">
        <v>14</v>
      </c>
      <c r="AD16" t="s">
        <v>23</v>
      </c>
      <c r="AE16" t="s">
        <v>16</v>
      </c>
      <c r="AF16" s="9">
        <v>70990</v>
      </c>
    </row>
    <row r="17" spans="1:32" x14ac:dyDescent="0.3">
      <c r="A17" t="s">
        <v>9</v>
      </c>
      <c r="B17" t="s">
        <v>48</v>
      </c>
      <c r="C17" t="s">
        <v>30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s="9">
        <v>49990</v>
      </c>
      <c r="M17" t="s">
        <v>9</v>
      </c>
      <c r="N17" t="s">
        <v>55</v>
      </c>
      <c r="O17" t="s">
        <v>35</v>
      </c>
      <c r="P17" t="s">
        <v>12</v>
      </c>
      <c r="Q17" t="s">
        <v>13</v>
      </c>
      <c r="R17" t="s">
        <v>27</v>
      </c>
      <c r="S17" t="s">
        <v>40</v>
      </c>
      <c r="T17" t="s">
        <v>16</v>
      </c>
      <c r="U17" s="9">
        <v>54990</v>
      </c>
      <c r="X17" t="s">
        <v>18</v>
      </c>
      <c r="Y17" t="s">
        <v>19</v>
      </c>
      <c r="Z17" t="s">
        <v>20</v>
      </c>
      <c r="AA17" t="s">
        <v>21</v>
      </c>
      <c r="AB17" t="s">
        <v>22</v>
      </c>
      <c r="AC17" t="s">
        <v>14</v>
      </c>
      <c r="AD17" t="s">
        <v>23</v>
      </c>
      <c r="AE17" t="s">
        <v>16</v>
      </c>
      <c r="AF17" s="9">
        <v>70990</v>
      </c>
    </row>
    <row r="18" spans="1:32" x14ac:dyDescent="0.3">
      <c r="A18" t="s">
        <v>28</v>
      </c>
      <c r="B18" t="s">
        <v>49</v>
      </c>
      <c r="C18" t="s">
        <v>50</v>
      </c>
      <c r="D18" t="s">
        <v>12</v>
      </c>
      <c r="E18" t="s">
        <v>13</v>
      </c>
      <c r="F18" t="s">
        <v>27</v>
      </c>
      <c r="G18" t="s">
        <v>15</v>
      </c>
      <c r="H18" t="s">
        <v>16</v>
      </c>
      <c r="I18" s="9">
        <v>77990</v>
      </c>
      <c r="M18" t="s">
        <v>9</v>
      </c>
      <c r="N18" t="s">
        <v>56</v>
      </c>
      <c r="O18" t="s">
        <v>30</v>
      </c>
      <c r="P18" t="s">
        <v>12</v>
      </c>
      <c r="Q18" t="s">
        <v>13</v>
      </c>
      <c r="R18" t="s">
        <v>27</v>
      </c>
      <c r="S18" t="s">
        <v>15</v>
      </c>
      <c r="T18" t="s">
        <v>16</v>
      </c>
      <c r="U18" s="9">
        <v>66990</v>
      </c>
      <c r="X18" t="s">
        <v>24</v>
      </c>
      <c r="Y18" t="s">
        <v>25</v>
      </c>
      <c r="Z18" t="s">
        <v>26</v>
      </c>
      <c r="AA18" t="s">
        <v>12</v>
      </c>
      <c r="AB18" t="s">
        <v>13</v>
      </c>
      <c r="AC18" t="s">
        <v>27</v>
      </c>
      <c r="AD18" t="s">
        <v>15</v>
      </c>
      <c r="AE18" t="s">
        <v>16</v>
      </c>
      <c r="AF18" s="9">
        <v>49990</v>
      </c>
    </row>
    <row r="19" spans="1:32" x14ac:dyDescent="0.3">
      <c r="A19" t="s">
        <v>24</v>
      </c>
      <c r="B19" t="s">
        <v>51</v>
      </c>
      <c r="C19" t="s">
        <v>46</v>
      </c>
      <c r="D19" t="s">
        <v>12</v>
      </c>
      <c r="E19" t="s">
        <v>31</v>
      </c>
      <c r="F19" t="s">
        <v>14</v>
      </c>
      <c r="G19" t="s">
        <v>37</v>
      </c>
      <c r="H19" t="s">
        <v>16</v>
      </c>
      <c r="I19" s="9">
        <v>22990</v>
      </c>
      <c r="U19" s="9"/>
      <c r="X19" t="s">
        <v>28</v>
      </c>
      <c r="Y19" t="s">
        <v>29</v>
      </c>
      <c r="Z19" t="s">
        <v>30</v>
      </c>
      <c r="AA19" t="s">
        <v>12</v>
      </c>
      <c r="AB19" t="s">
        <v>31</v>
      </c>
      <c r="AC19" t="s">
        <v>14</v>
      </c>
      <c r="AD19" t="s">
        <v>15</v>
      </c>
      <c r="AE19" t="s">
        <v>16</v>
      </c>
      <c r="AF19" s="9">
        <v>40990</v>
      </c>
    </row>
    <row r="20" spans="1:32" x14ac:dyDescent="0.3">
      <c r="A20" t="s">
        <v>52</v>
      </c>
      <c r="B20" t="s">
        <v>53</v>
      </c>
      <c r="C20" t="s">
        <v>54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s="9">
        <v>29990</v>
      </c>
      <c r="U20" s="9"/>
      <c r="X20" t="s">
        <v>9</v>
      </c>
      <c r="Y20" t="s">
        <v>32</v>
      </c>
      <c r="Z20" t="s">
        <v>30</v>
      </c>
      <c r="AA20" t="s">
        <v>12</v>
      </c>
      <c r="AB20" t="s">
        <v>13</v>
      </c>
      <c r="AC20" t="s">
        <v>14</v>
      </c>
      <c r="AD20" t="s">
        <v>15</v>
      </c>
      <c r="AE20" t="s">
        <v>16</v>
      </c>
      <c r="AF20" s="9">
        <v>46990</v>
      </c>
    </row>
    <row r="21" spans="1:32" x14ac:dyDescent="0.3">
      <c r="A21" t="s">
        <v>9</v>
      </c>
      <c r="B21" t="s">
        <v>55</v>
      </c>
      <c r="C21" t="s">
        <v>35</v>
      </c>
      <c r="D21" t="s">
        <v>12</v>
      </c>
      <c r="E21" t="s">
        <v>13</v>
      </c>
      <c r="F21" t="s">
        <v>27</v>
      </c>
      <c r="G21" t="s">
        <v>40</v>
      </c>
      <c r="H21" t="s">
        <v>16</v>
      </c>
      <c r="I21" s="9">
        <v>54990</v>
      </c>
      <c r="N21" s="40" t="s">
        <v>3</v>
      </c>
      <c r="U21" s="9"/>
      <c r="X21" t="s">
        <v>9</v>
      </c>
      <c r="Y21" t="s">
        <v>34</v>
      </c>
      <c r="Z21" t="s">
        <v>35</v>
      </c>
      <c r="AA21" t="s">
        <v>12</v>
      </c>
      <c r="AB21" t="s">
        <v>13</v>
      </c>
      <c r="AC21" t="s">
        <v>14</v>
      </c>
      <c r="AD21" t="s">
        <v>15</v>
      </c>
      <c r="AE21" t="s">
        <v>16</v>
      </c>
      <c r="AF21" s="9">
        <v>45990</v>
      </c>
    </row>
    <row r="22" spans="1:32" x14ac:dyDescent="0.3">
      <c r="A22" t="s">
        <v>9</v>
      </c>
      <c r="B22" t="s">
        <v>56</v>
      </c>
      <c r="C22" t="s">
        <v>30</v>
      </c>
      <c r="D22" t="s">
        <v>12</v>
      </c>
      <c r="E22" t="s">
        <v>13</v>
      </c>
      <c r="F22" t="s">
        <v>27</v>
      </c>
      <c r="G22" t="s">
        <v>15</v>
      </c>
      <c r="H22" t="s">
        <v>16</v>
      </c>
      <c r="I22" s="9">
        <v>66990</v>
      </c>
      <c r="N22" s="41" t="s">
        <v>616</v>
      </c>
      <c r="U22" s="9"/>
      <c r="X22" t="s">
        <v>9</v>
      </c>
      <c r="Y22" t="s">
        <v>36</v>
      </c>
      <c r="Z22" t="s">
        <v>30</v>
      </c>
      <c r="AA22" t="s">
        <v>12</v>
      </c>
      <c r="AB22" t="s">
        <v>13</v>
      </c>
      <c r="AC22" t="s">
        <v>27</v>
      </c>
      <c r="AD22" t="s">
        <v>37</v>
      </c>
      <c r="AE22" t="s">
        <v>16</v>
      </c>
      <c r="AF22" s="9">
        <v>53990</v>
      </c>
    </row>
    <row r="23" spans="1:32" x14ac:dyDescent="0.3">
      <c r="A23" t="s">
        <v>41</v>
      </c>
      <c r="B23" t="s">
        <v>57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s="9">
        <v>35980</v>
      </c>
      <c r="U23" s="9"/>
      <c r="X23" t="s">
        <v>9</v>
      </c>
      <c r="Y23" t="s">
        <v>38</v>
      </c>
      <c r="Z23" t="s">
        <v>30</v>
      </c>
      <c r="AA23" t="s">
        <v>12</v>
      </c>
      <c r="AB23" t="s">
        <v>39</v>
      </c>
      <c r="AC23" t="s">
        <v>27</v>
      </c>
      <c r="AD23" t="s">
        <v>40</v>
      </c>
      <c r="AE23" t="s">
        <v>16</v>
      </c>
      <c r="AF23" s="9">
        <v>66999</v>
      </c>
    </row>
    <row r="24" spans="1:32" x14ac:dyDescent="0.3">
      <c r="A24" t="s">
        <v>58</v>
      </c>
      <c r="B24" t="s">
        <v>59</v>
      </c>
      <c r="C24" t="s">
        <v>30</v>
      </c>
      <c r="D24" t="s">
        <v>12</v>
      </c>
      <c r="E24" t="s">
        <v>13</v>
      </c>
      <c r="F24" t="s">
        <v>27</v>
      </c>
      <c r="G24" t="s">
        <v>15</v>
      </c>
      <c r="H24" t="s">
        <v>16</v>
      </c>
      <c r="I24" s="9">
        <v>47990</v>
      </c>
      <c r="M24" s="16" t="s">
        <v>0</v>
      </c>
      <c r="N24" s="16" t="s">
        <v>1</v>
      </c>
      <c r="O24" s="16" t="s">
        <v>2</v>
      </c>
      <c r="P24" s="16" t="s">
        <v>3</v>
      </c>
      <c r="Q24" s="16" t="s">
        <v>4</v>
      </c>
      <c r="R24" s="16" t="s">
        <v>5</v>
      </c>
      <c r="S24" s="16" t="s">
        <v>6</v>
      </c>
      <c r="T24" s="16" t="s">
        <v>7</v>
      </c>
      <c r="U24" s="16" t="s">
        <v>8</v>
      </c>
      <c r="X24" t="s">
        <v>41</v>
      </c>
      <c r="Y24" t="s">
        <v>42</v>
      </c>
      <c r="Z24" t="s">
        <v>30</v>
      </c>
      <c r="AA24" t="s">
        <v>12</v>
      </c>
      <c r="AB24" t="s">
        <v>13</v>
      </c>
      <c r="AC24" t="s">
        <v>14</v>
      </c>
      <c r="AD24" t="s">
        <v>15</v>
      </c>
      <c r="AE24" t="s">
        <v>16</v>
      </c>
      <c r="AF24" s="9">
        <v>45999</v>
      </c>
    </row>
    <row r="25" spans="1:32" x14ac:dyDescent="0.3">
      <c r="A25" t="s">
        <v>28</v>
      </c>
      <c r="B25" t="s">
        <v>60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s="9">
        <v>39990</v>
      </c>
      <c r="M25" t="s">
        <v>9</v>
      </c>
      <c r="N25" t="s">
        <v>10</v>
      </c>
      <c r="O25" t="s">
        <v>11</v>
      </c>
      <c r="P25" t="s">
        <v>12</v>
      </c>
      <c r="Q25" t="s">
        <v>13</v>
      </c>
      <c r="R25" t="s">
        <v>14</v>
      </c>
      <c r="S25" t="s">
        <v>15</v>
      </c>
      <c r="T25" t="s">
        <v>16</v>
      </c>
      <c r="U25" s="9">
        <v>38990</v>
      </c>
      <c r="X25" t="s">
        <v>28</v>
      </c>
      <c r="Y25" t="s">
        <v>43</v>
      </c>
      <c r="Z25" t="s">
        <v>30</v>
      </c>
      <c r="AA25" t="s">
        <v>12</v>
      </c>
      <c r="AB25" t="s">
        <v>44</v>
      </c>
      <c r="AC25" t="s">
        <v>14</v>
      </c>
      <c r="AD25" t="s">
        <v>15</v>
      </c>
      <c r="AE25" t="s">
        <v>16</v>
      </c>
      <c r="AF25" s="9">
        <v>47990</v>
      </c>
    </row>
    <row r="26" spans="1:32" x14ac:dyDescent="0.3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s="9">
        <v>38990</v>
      </c>
      <c r="M26" t="s">
        <v>9</v>
      </c>
      <c r="N26" t="s">
        <v>17</v>
      </c>
      <c r="O26" t="s">
        <v>11</v>
      </c>
      <c r="P26" t="s">
        <v>12</v>
      </c>
      <c r="Q26" t="s">
        <v>13</v>
      </c>
      <c r="R26" t="s">
        <v>14</v>
      </c>
      <c r="S26" t="s">
        <v>15</v>
      </c>
      <c r="T26" t="s">
        <v>16</v>
      </c>
      <c r="U26" s="9">
        <v>37990</v>
      </c>
      <c r="X26" t="s">
        <v>9</v>
      </c>
      <c r="Y26" t="s">
        <v>48</v>
      </c>
      <c r="Z26" t="s">
        <v>30</v>
      </c>
      <c r="AA26" t="s">
        <v>12</v>
      </c>
      <c r="AB26" t="s">
        <v>13</v>
      </c>
      <c r="AC26" t="s">
        <v>14</v>
      </c>
      <c r="AD26" t="s">
        <v>15</v>
      </c>
      <c r="AE26" t="s">
        <v>16</v>
      </c>
      <c r="AF26" s="9">
        <v>49990</v>
      </c>
    </row>
    <row r="27" spans="1:32" x14ac:dyDescent="0.3">
      <c r="A27" t="s">
        <v>9</v>
      </c>
      <c r="B27" t="s">
        <v>17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s="9">
        <v>37990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14</v>
      </c>
      <c r="S27" t="s">
        <v>23</v>
      </c>
      <c r="T27" t="s">
        <v>16</v>
      </c>
      <c r="U27" s="9">
        <v>70990</v>
      </c>
      <c r="X27" t="s">
        <v>28</v>
      </c>
      <c r="Y27" t="s">
        <v>49</v>
      </c>
      <c r="Z27" t="s">
        <v>50</v>
      </c>
      <c r="AA27" t="s">
        <v>12</v>
      </c>
      <c r="AB27" t="s">
        <v>13</v>
      </c>
      <c r="AC27" t="s">
        <v>27</v>
      </c>
      <c r="AD27" t="s">
        <v>15</v>
      </c>
      <c r="AE27" t="s">
        <v>16</v>
      </c>
      <c r="AF27" s="9">
        <v>77990</v>
      </c>
    </row>
    <row r="28" spans="1:32" x14ac:dyDescent="0.3">
      <c r="A28" t="s">
        <v>41</v>
      </c>
      <c r="B28" t="s">
        <v>57</v>
      </c>
      <c r="C28" t="s">
        <v>11</v>
      </c>
      <c r="D28" t="s">
        <v>12</v>
      </c>
      <c r="E28" t="s">
        <v>13</v>
      </c>
      <c r="F28" t="s">
        <v>14</v>
      </c>
      <c r="G28" t="s">
        <v>61</v>
      </c>
      <c r="H28" t="s">
        <v>16</v>
      </c>
      <c r="I28" s="9">
        <v>36480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14</v>
      </c>
      <c r="S28" t="s">
        <v>23</v>
      </c>
      <c r="T28" t="s">
        <v>16</v>
      </c>
      <c r="U28" s="9">
        <v>70990</v>
      </c>
      <c r="X28" t="s">
        <v>9</v>
      </c>
      <c r="Y28" t="s">
        <v>55</v>
      </c>
      <c r="Z28" t="s">
        <v>35</v>
      </c>
      <c r="AA28" t="s">
        <v>12</v>
      </c>
      <c r="AB28" t="s">
        <v>13</v>
      </c>
      <c r="AC28" t="s">
        <v>27</v>
      </c>
      <c r="AD28" t="s">
        <v>40</v>
      </c>
      <c r="AE28" t="s">
        <v>16</v>
      </c>
      <c r="AF28" s="9">
        <v>54990</v>
      </c>
    </row>
    <row r="29" spans="1:32" x14ac:dyDescent="0.3">
      <c r="A29" t="s">
        <v>24</v>
      </c>
      <c r="B29" t="s">
        <v>62</v>
      </c>
      <c r="C29" t="s">
        <v>11</v>
      </c>
      <c r="D29" t="s">
        <v>12</v>
      </c>
      <c r="E29" t="s">
        <v>13</v>
      </c>
      <c r="F29" t="s">
        <v>14</v>
      </c>
      <c r="G29" t="s">
        <v>63</v>
      </c>
      <c r="H29" t="s">
        <v>16</v>
      </c>
      <c r="I29" s="9">
        <v>35990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14</v>
      </c>
      <c r="S29" t="s">
        <v>23</v>
      </c>
      <c r="T29" t="s">
        <v>16</v>
      </c>
      <c r="U29" s="9">
        <v>70990</v>
      </c>
      <c r="X29" t="s">
        <v>9</v>
      </c>
      <c r="Y29" t="s">
        <v>56</v>
      </c>
      <c r="Z29" t="s">
        <v>30</v>
      </c>
      <c r="AA29" t="s">
        <v>12</v>
      </c>
      <c r="AB29" t="s">
        <v>13</v>
      </c>
      <c r="AC29" t="s">
        <v>27</v>
      </c>
      <c r="AD29" t="s">
        <v>15</v>
      </c>
      <c r="AE29" t="s">
        <v>16</v>
      </c>
      <c r="AF29" s="9">
        <v>66990</v>
      </c>
    </row>
    <row r="30" spans="1:32" x14ac:dyDescent="0.3">
      <c r="A30" t="s">
        <v>9</v>
      </c>
      <c r="B30" t="s">
        <v>32</v>
      </c>
      <c r="C30" t="s">
        <v>30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s="9">
        <v>46990</v>
      </c>
      <c r="M30" t="s">
        <v>24</v>
      </c>
      <c r="N30" t="s">
        <v>25</v>
      </c>
      <c r="O30" t="s">
        <v>26</v>
      </c>
      <c r="P30" t="s">
        <v>12</v>
      </c>
      <c r="Q30" t="s">
        <v>13</v>
      </c>
      <c r="R30" t="s">
        <v>27</v>
      </c>
      <c r="S30" t="s">
        <v>15</v>
      </c>
      <c r="T30" t="s">
        <v>16</v>
      </c>
      <c r="U30" s="9">
        <v>49990</v>
      </c>
      <c r="X30" t="s">
        <v>58</v>
      </c>
      <c r="Y30" t="s">
        <v>59</v>
      </c>
      <c r="Z30" t="s">
        <v>30</v>
      </c>
      <c r="AA30" t="s">
        <v>12</v>
      </c>
      <c r="AB30" t="s">
        <v>13</v>
      </c>
      <c r="AC30" t="s">
        <v>27</v>
      </c>
      <c r="AD30" t="s">
        <v>15</v>
      </c>
      <c r="AE30" t="s">
        <v>16</v>
      </c>
      <c r="AF30" s="9">
        <v>47990</v>
      </c>
    </row>
    <row r="31" spans="1:32" x14ac:dyDescent="0.3">
      <c r="A31" t="s">
        <v>9</v>
      </c>
      <c r="B31" t="s">
        <v>36</v>
      </c>
      <c r="C31" t="s">
        <v>30</v>
      </c>
      <c r="D31" t="s">
        <v>12</v>
      </c>
      <c r="E31" t="s">
        <v>13</v>
      </c>
      <c r="F31" t="s">
        <v>27</v>
      </c>
      <c r="G31" t="s">
        <v>37</v>
      </c>
      <c r="H31" t="s">
        <v>16</v>
      </c>
      <c r="I31" s="9">
        <v>53990</v>
      </c>
      <c r="M31" t="s">
        <v>28</v>
      </c>
      <c r="N31" t="s">
        <v>29</v>
      </c>
      <c r="O31" t="s">
        <v>30</v>
      </c>
      <c r="P31" t="s">
        <v>12</v>
      </c>
      <c r="Q31" t="s">
        <v>31</v>
      </c>
      <c r="R31" t="s">
        <v>14</v>
      </c>
      <c r="S31" t="s">
        <v>15</v>
      </c>
      <c r="T31" t="s">
        <v>16</v>
      </c>
      <c r="U31" s="9">
        <v>40990</v>
      </c>
    </row>
    <row r="32" spans="1:32" x14ac:dyDescent="0.3">
      <c r="A32" t="s">
        <v>9</v>
      </c>
      <c r="B32" t="s">
        <v>64</v>
      </c>
      <c r="C32" t="s">
        <v>35</v>
      </c>
      <c r="D32" t="s">
        <v>12</v>
      </c>
      <c r="E32" t="s">
        <v>13</v>
      </c>
      <c r="F32" t="s">
        <v>14</v>
      </c>
      <c r="G32" t="s">
        <v>37</v>
      </c>
      <c r="H32" t="s">
        <v>16</v>
      </c>
      <c r="I32" s="9">
        <v>38990</v>
      </c>
      <c r="M32" t="s">
        <v>9</v>
      </c>
      <c r="N32" t="s">
        <v>32</v>
      </c>
      <c r="O32" t="s">
        <v>30</v>
      </c>
      <c r="P32" t="s">
        <v>12</v>
      </c>
      <c r="Q32" t="s">
        <v>13</v>
      </c>
      <c r="R32" t="s">
        <v>14</v>
      </c>
      <c r="S32" t="s">
        <v>15</v>
      </c>
      <c r="T32" t="s">
        <v>16</v>
      </c>
      <c r="U32" s="9">
        <v>46990</v>
      </c>
      <c r="X32" s="40" t="s">
        <v>617</v>
      </c>
      <c r="Y32" s="40"/>
    </row>
    <row r="33" spans="1:32" x14ac:dyDescent="0.3">
      <c r="A33" t="s">
        <v>9</v>
      </c>
      <c r="B33" t="s">
        <v>65</v>
      </c>
      <c r="C33" t="s">
        <v>35</v>
      </c>
      <c r="D33" t="s">
        <v>12</v>
      </c>
      <c r="E33" t="s">
        <v>13</v>
      </c>
      <c r="F33" t="s">
        <v>27</v>
      </c>
      <c r="G33" t="s">
        <v>66</v>
      </c>
      <c r="H33" t="s">
        <v>16</v>
      </c>
      <c r="I33" s="9">
        <v>88407</v>
      </c>
      <c r="M33" t="s">
        <v>28</v>
      </c>
      <c r="N33" t="s">
        <v>33</v>
      </c>
      <c r="O33" t="s">
        <v>11</v>
      </c>
      <c r="P33" t="s">
        <v>12</v>
      </c>
      <c r="Q33" t="s">
        <v>22</v>
      </c>
      <c r="R33" t="s">
        <v>14</v>
      </c>
      <c r="S33" t="s">
        <v>15</v>
      </c>
      <c r="T33" t="s">
        <v>16</v>
      </c>
      <c r="U33" s="9">
        <v>27990</v>
      </c>
    </row>
    <row r="34" spans="1:32" x14ac:dyDescent="0.3">
      <c r="A34" t="s">
        <v>67</v>
      </c>
      <c r="B34" t="s">
        <v>68</v>
      </c>
      <c r="C34" t="s">
        <v>35</v>
      </c>
      <c r="D34" t="s">
        <v>12</v>
      </c>
      <c r="E34" t="s">
        <v>13</v>
      </c>
      <c r="F34" t="s">
        <v>14</v>
      </c>
      <c r="G34" t="s">
        <v>69</v>
      </c>
      <c r="H34" t="s">
        <v>16</v>
      </c>
      <c r="I34" s="9">
        <v>33990</v>
      </c>
      <c r="M34" t="s">
        <v>9</v>
      </c>
      <c r="N34" t="s">
        <v>34</v>
      </c>
      <c r="O34" t="s">
        <v>35</v>
      </c>
      <c r="P34" t="s">
        <v>12</v>
      </c>
      <c r="Q34" t="s">
        <v>13</v>
      </c>
      <c r="R34" t="s">
        <v>14</v>
      </c>
      <c r="S34" t="s">
        <v>15</v>
      </c>
      <c r="T34" t="s">
        <v>16</v>
      </c>
      <c r="U34" s="9">
        <v>45990</v>
      </c>
      <c r="X34" s="16" t="s">
        <v>0</v>
      </c>
      <c r="Y34" s="16" t="s">
        <v>1</v>
      </c>
      <c r="Z34" s="16" t="s">
        <v>2</v>
      </c>
      <c r="AA34" s="16" t="s">
        <v>3</v>
      </c>
      <c r="AB34" s="16" t="s">
        <v>4</v>
      </c>
      <c r="AC34" s="16" t="s">
        <v>5</v>
      </c>
      <c r="AD34" s="16" t="s">
        <v>6</v>
      </c>
      <c r="AE34" s="16" t="s">
        <v>7</v>
      </c>
      <c r="AF34" s="16" t="s">
        <v>8</v>
      </c>
    </row>
    <row r="35" spans="1:32" x14ac:dyDescent="0.3">
      <c r="A35" t="s">
        <v>9</v>
      </c>
      <c r="B35" t="s">
        <v>38</v>
      </c>
      <c r="C35" t="s">
        <v>30</v>
      </c>
      <c r="D35" t="s">
        <v>12</v>
      </c>
      <c r="E35" t="s">
        <v>39</v>
      </c>
      <c r="F35" t="s">
        <v>27</v>
      </c>
      <c r="G35" t="s">
        <v>40</v>
      </c>
      <c r="H35" t="s">
        <v>16</v>
      </c>
      <c r="I35" s="9">
        <v>66999</v>
      </c>
      <c r="M35" t="s">
        <v>9</v>
      </c>
      <c r="N35" t="s">
        <v>36</v>
      </c>
      <c r="O35" t="s">
        <v>30</v>
      </c>
      <c r="P35" t="s">
        <v>12</v>
      </c>
      <c r="Q35" t="s">
        <v>13</v>
      </c>
      <c r="R35" t="s">
        <v>27</v>
      </c>
      <c r="S35" t="s">
        <v>37</v>
      </c>
      <c r="T35" t="s">
        <v>16</v>
      </c>
      <c r="U35" s="9">
        <v>53990</v>
      </c>
      <c r="X35" t="s">
        <v>9</v>
      </c>
      <c r="Y35" t="s">
        <v>10</v>
      </c>
      <c r="Z35" t="s">
        <v>11</v>
      </c>
      <c r="AA35" t="s">
        <v>12</v>
      </c>
      <c r="AB35" t="s">
        <v>13</v>
      </c>
      <c r="AC35" t="s">
        <v>14</v>
      </c>
      <c r="AD35" t="s">
        <v>15</v>
      </c>
      <c r="AE35" t="s">
        <v>16</v>
      </c>
      <c r="AF35" s="9">
        <v>38990</v>
      </c>
    </row>
    <row r="36" spans="1:32" x14ac:dyDescent="0.3">
      <c r="A36" t="s">
        <v>9</v>
      </c>
      <c r="B36" t="s">
        <v>48</v>
      </c>
      <c r="C36" t="s">
        <v>30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s="9">
        <v>49990</v>
      </c>
      <c r="M36" t="s">
        <v>9</v>
      </c>
      <c r="N36" t="s">
        <v>38</v>
      </c>
      <c r="O36" t="s">
        <v>30</v>
      </c>
      <c r="P36" t="s">
        <v>12</v>
      </c>
      <c r="Q36" t="s">
        <v>39</v>
      </c>
      <c r="R36" t="s">
        <v>27</v>
      </c>
      <c r="S36" t="s">
        <v>40</v>
      </c>
      <c r="T36" t="s">
        <v>16</v>
      </c>
      <c r="U36" s="9">
        <v>66999</v>
      </c>
      <c r="X36" t="s">
        <v>18</v>
      </c>
      <c r="Y36" t="s">
        <v>17</v>
      </c>
      <c r="Z36" t="s">
        <v>11</v>
      </c>
      <c r="AA36" t="s">
        <v>12</v>
      </c>
      <c r="AB36" t="s">
        <v>13</v>
      </c>
      <c r="AC36" t="s">
        <v>14</v>
      </c>
      <c r="AD36" t="s">
        <v>15</v>
      </c>
      <c r="AE36" t="s">
        <v>16</v>
      </c>
      <c r="AF36" s="9">
        <v>37990</v>
      </c>
    </row>
    <row r="37" spans="1:32" x14ac:dyDescent="0.3">
      <c r="A37" t="s">
        <v>28</v>
      </c>
      <c r="B37" t="s">
        <v>70</v>
      </c>
      <c r="C37" t="s">
        <v>11</v>
      </c>
      <c r="D37" t="s">
        <v>12</v>
      </c>
      <c r="E37" t="s">
        <v>44</v>
      </c>
      <c r="F37" t="s">
        <v>27</v>
      </c>
      <c r="G37" t="s">
        <v>15</v>
      </c>
      <c r="H37" t="s">
        <v>16</v>
      </c>
      <c r="I37" s="9">
        <v>33990</v>
      </c>
      <c r="M37" t="s">
        <v>41</v>
      </c>
      <c r="N37" t="s">
        <v>42</v>
      </c>
      <c r="O37" t="s">
        <v>30</v>
      </c>
      <c r="P37" t="s">
        <v>12</v>
      </c>
      <c r="Q37" t="s">
        <v>13</v>
      </c>
      <c r="R37" t="s">
        <v>14</v>
      </c>
      <c r="S37" t="s">
        <v>15</v>
      </c>
      <c r="T37" t="s">
        <v>16</v>
      </c>
      <c r="U37" s="9">
        <v>45999</v>
      </c>
      <c r="X37" t="s">
        <v>24</v>
      </c>
      <c r="Y37" t="s">
        <v>19</v>
      </c>
      <c r="Z37" t="s">
        <v>20</v>
      </c>
      <c r="AA37" t="s">
        <v>21</v>
      </c>
      <c r="AB37" t="s">
        <v>22</v>
      </c>
      <c r="AC37" t="s">
        <v>14</v>
      </c>
      <c r="AD37" t="s">
        <v>23</v>
      </c>
      <c r="AE37" t="s">
        <v>16</v>
      </c>
      <c r="AF37" s="9">
        <v>70990</v>
      </c>
    </row>
    <row r="38" spans="1:32" x14ac:dyDescent="0.3">
      <c r="A38" t="s">
        <v>67</v>
      </c>
      <c r="B38" t="s">
        <v>71</v>
      </c>
      <c r="C38" t="s">
        <v>30</v>
      </c>
      <c r="D38" t="s">
        <v>12</v>
      </c>
      <c r="E38" t="s">
        <v>13</v>
      </c>
      <c r="F38" t="s">
        <v>27</v>
      </c>
      <c r="G38" t="s">
        <v>37</v>
      </c>
      <c r="H38" t="s">
        <v>16</v>
      </c>
      <c r="I38" s="9">
        <v>52990</v>
      </c>
      <c r="M38" t="s">
        <v>28</v>
      </c>
      <c r="N38" t="s">
        <v>43</v>
      </c>
      <c r="O38" t="s">
        <v>30</v>
      </c>
      <c r="P38" t="s">
        <v>12</v>
      </c>
      <c r="Q38" t="s">
        <v>44</v>
      </c>
      <c r="R38" t="s">
        <v>14</v>
      </c>
      <c r="S38" t="s">
        <v>15</v>
      </c>
      <c r="T38" t="s">
        <v>16</v>
      </c>
      <c r="U38" s="9">
        <v>47990</v>
      </c>
      <c r="X38" t="s">
        <v>28</v>
      </c>
      <c r="Y38" t="s">
        <v>25</v>
      </c>
      <c r="Z38" t="s">
        <v>26</v>
      </c>
      <c r="AA38" t="s">
        <v>12</v>
      </c>
      <c r="AB38" t="s">
        <v>13</v>
      </c>
      <c r="AC38" t="s">
        <v>27</v>
      </c>
      <c r="AD38" t="s">
        <v>15</v>
      </c>
      <c r="AE38" t="s">
        <v>16</v>
      </c>
      <c r="AF38" s="9">
        <v>49990</v>
      </c>
    </row>
    <row r="39" spans="1:32" x14ac:dyDescent="0.3">
      <c r="A39" t="s">
        <v>28</v>
      </c>
      <c r="B39" t="s">
        <v>49</v>
      </c>
      <c r="C39" t="s">
        <v>50</v>
      </c>
      <c r="D39" t="s">
        <v>12</v>
      </c>
      <c r="E39" t="s">
        <v>13</v>
      </c>
      <c r="F39" t="s">
        <v>27</v>
      </c>
      <c r="G39" t="s">
        <v>15</v>
      </c>
      <c r="H39" t="s">
        <v>16</v>
      </c>
      <c r="I39" s="9">
        <v>77990</v>
      </c>
      <c r="M39" t="s">
        <v>28</v>
      </c>
      <c r="N39" t="s">
        <v>45</v>
      </c>
      <c r="O39" t="s">
        <v>46</v>
      </c>
      <c r="P39" t="s">
        <v>12</v>
      </c>
      <c r="Q39" t="s">
        <v>22</v>
      </c>
      <c r="R39" t="s">
        <v>47</v>
      </c>
      <c r="S39" t="s">
        <v>15</v>
      </c>
      <c r="T39" t="s">
        <v>16</v>
      </c>
      <c r="U39" s="9">
        <v>19990</v>
      </c>
      <c r="X39" t="s">
        <v>41</v>
      </c>
      <c r="Y39" t="s">
        <v>29</v>
      </c>
      <c r="Z39" t="s">
        <v>30</v>
      </c>
      <c r="AA39" t="s">
        <v>12</v>
      </c>
      <c r="AB39" t="s">
        <v>31</v>
      </c>
      <c r="AC39" t="s">
        <v>14</v>
      </c>
      <c r="AD39" t="s">
        <v>15</v>
      </c>
      <c r="AE39" t="s">
        <v>16</v>
      </c>
      <c r="AF39" s="9">
        <v>40990</v>
      </c>
    </row>
    <row r="40" spans="1:32" x14ac:dyDescent="0.3">
      <c r="A40" t="s">
        <v>9</v>
      </c>
      <c r="B40" t="s">
        <v>55</v>
      </c>
      <c r="C40" t="s">
        <v>35</v>
      </c>
      <c r="D40" t="s">
        <v>12</v>
      </c>
      <c r="E40" t="s">
        <v>13</v>
      </c>
      <c r="F40" t="s">
        <v>27</v>
      </c>
      <c r="G40" t="s">
        <v>40</v>
      </c>
      <c r="H40" t="s">
        <v>16</v>
      </c>
      <c r="I40" s="9">
        <v>54990</v>
      </c>
      <c r="M40" t="s">
        <v>9</v>
      </c>
      <c r="N40" t="s">
        <v>48</v>
      </c>
      <c r="O40" t="s">
        <v>30</v>
      </c>
      <c r="P40" t="s">
        <v>12</v>
      </c>
      <c r="Q40" t="s">
        <v>13</v>
      </c>
      <c r="R40" t="s">
        <v>14</v>
      </c>
      <c r="S40" t="s">
        <v>15</v>
      </c>
      <c r="T40" t="s">
        <v>16</v>
      </c>
      <c r="U40" s="9">
        <v>49990</v>
      </c>
      <c r="X40" t="s">
        <v>58</v>
      </c>
      <c r="Y40" t="s">
        <v>32</v>
      </c>
      <c r="Z40" t="s">
        <v>30</v>
      </c>
      <c r="AA40" t="s">
        <v>12</v>
      </c>
      <c r="AB40" t="s">
        <v>13</v>
      </c>
      <c r="AC40" t="s">
        <v>14</v>
      </c>
      <c r="AD40" t="s">
        <v>15</v>
      </c>
      <c r="AE40" t="s">
        <v>16</v>
      </c>
      <c r="AF40" s="9">
        <v>46990</v>
      </c>
    </row>
    <row r="41" spans="1:32" x14ac:dyDescent="0.3">
      <c r="A41" t="s">
        <v>9</v>
      </c>
      <c r="B41" t="s">
        <v>79</v>
      </c>
      <c r="C41" t="s">
        <v>80</v>
      </c>
      <c r="D41" t="s">
        <v>81</v>
      </c>
      <c r="E41" t="s">
        <v>13</v>
      </c>
      <c r="F41" t="s">
        <v>14</v>
      </c>
      <c r="G41" t="s">
        <v>37</v>
      </c>
      <c r="H41" t="s">
        <v>82</v>
      </c>
      <c r="I41" s="9">
        <v>30500</v>
      </c>
      <c r="U41" s="9"/>
    </row>
    <row r="42" spans="1:32" x14ac:dyDescent="0.3">
      <c r="A42" t="s">
        <v>83</v>
      </c>
      <c r="B42" t="s">
        <v>84</v>
      </c>
      <c r="C42" t="s">
        <v>46</v>
      </c>
      <c r="D42" t="s">
        <v>12</v>
      </c>
      <c r="E42" t="s">
        <v>85</v>
      </c>
      <c r="F42" t="s">
        <v>47</v>
      </c>
      <c r="G42" t="s">
        <v>86</v>
      </c>
      <c r="H42" t="s">
        <v>16</v>
      </c>
      <c r="I42" s="9">
        <v>11990</v>
      </c>
      <c r="U42" s="9"/>
    </row>
    <row r="43" spans="1:32" x14ac:dyDescent="0.3">
      <c r="A43" t="s">
        <v>52</v>
      </c>
      <c r="B43" t="s">
        <v>87</v>
      </c>
      <c r="C43" t="s">
        <v>30</v>
      </c>
      <c r="D43" t="s">
        <v>12</v>
      </c>
      <c r="E43" t="s">
        <v>13</v>
      </c>
      <c r="F43" t="s">
        <v>27</v>
      </c>
      <c r="G43" t="s">
        <v>15</v>
      </c>
      <c r="H43" t="s">
        <v>16</v>
      </c>
      <c r="I43" s="9">
        <v>57990</v>
      </c>
      <c r="U43" s="9"/>
    </row>
    <row r="44" spans="1:32" x14ac:dyDescent="0.3">
      <c r="A44" t="s">
        <v>9</v>
      </c>
      <c r="B44" t="s">
        <v>32</v>
      </c>
      <c r="C44" t="s">
        <v>30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s="9">
        <v>46990</v>
      </c>
      <c r="U44" s="9"/>
    </row>
    <row r="45" spans="1:32" x14ac:dyDescent="0.3">
      <c r="A45" t="s">
        <v>9</v>
      </c>
      <c r="B45" t="s">
        <v>36</v>
      </c>
      <c r="C45" t="s">
        <v>30</v>
      </c>
      <c r="D45" t="s">
        <v>12</v>
      </c>
      <c r="E45" t="s">
        <v>13</v>
      </c>
      <c r="F45" t="s">
        <v>27</v>
      </c>
      <c r="G45" t="s">
        <v>37</v>
      </c>
      <c r="H45" t="s">
        <v>16</v>
      </c>
      <c r="I45" s="9">
        <v>53990</v>
      </c>
      <c r="U45" s="9"/>
    </row>
    <row r="46" spans="1:32" x14ac:dyDescent="0.3">
      <c r="A46" t="s">
        <v>52</v>
      </c>
      <c r="B46" t="s">
        <v>88</v>
      </c>
      <c r="C46" t="s">
        <v>26</v>
      </c>
      <c r="D46" t="s">
        <v>12</v>
      </c>
      <c r="E46" t="s">
        <v>39</v>
      </c>
      <c r="F46" t="s">
        <v>27</v>
      </c>
      <c r="G46" t="s">
        <v>15</v>
      </c>
      <c r="H46" t="s">
        <v>16</v>
      </c>
      <c r="I46" s="9">
        <v>89990</v>
      </c>
      <c r="U46" s="9"/>
    </row>
    <row r="47" spans="1:32" x14ac:dyDescent="0.3">
      <c r="A47" t="s">
        <v>28</v>
      </c>
      <c r="B47" t="s">
        <v>89</v>
      </c>
      <c r="C47" t="s">
        <v>11</v>
      </c>
      <c r="D47" t="s">
        <v>12</v>
      </c>
      <c r="E47" t="s">
        <v>39</v>
      </c>
      <c r="F47" t="s">
        <v>14</v>
      </c>
      <c r="G47" t="s">
        <v>15</v>
      </c>
      <c r="H47" t="s">
        <v>16</v>
      </c>
      <c r="I47" s="9">
        <v>36990</v>
      </c>
      <c r="U47" s="9"/>
    </row>
    <row r="48" spans="1:32" x14ac:dyDescent="0.3">
      <c r="A48" t="s">
        <v>9</v>
      </c>
      <c r="B48" t="s">
        <v>38</v>
      </c>
      <c r="C48" t="s">
        <v>30</v>
      </c>
      <c r="D48" t="s">
        <v>12</v>
      </c>
      <c r="E48" t="s">
        <v>39</v>
      </c>
      <c r="F48" t="s">
        <v>27</v>
      </c>
      <c r="G48" t="s">
        <v>40</v>
      </c>
      <c r="H48" t="s">
        <v>16</v>
      </c>
      <c r="I48" s="9">
        <v>66999</v>
      </c>
      <c r="U48" s="9"/>
    </row>
    <row r="49" spans="1:21" x14ac:dyDescent="0.3">
      <c r="A49" t="s">
        <v>9</v>
      </c>
      <c r="B49" t="s">
        <v>48</v>
      </c>
      <c r="C49" t="s">
        <v>30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s="9">
        <v>49990</v>
      </c>
      <c r="U49" s="9"/>
    </row>
    <row r="50" spans="1:21" x14ac:dyDescent="0.3">
      <c r="A50" t="s">
        <v>28</v>
      </c>
      <c r="B50" t="s">
        <v>90</v>
      </c>
      <c r="C50" t="s">
        <v>11</v>
      </c>
      <c r="D50" t="s">
        <v>12</v>
      </c>
      <c r="E50" t="s">
        <v>44</v>
      </c>
      <c r="F50" t="s">
        <v>14</v>
      </c>
      <c r="G50" t="s">
        <v>37</v>
      </c>
      <c r="H50" t="s">
        <v>16</v>
      </c>
      <c r="I50" s="9">
        <v>43534</v>
      </c>
      <c r="U50" s="9"/>
    </row>
    <row r="51" spans="1:21" x14ac:dyDescent="0.3">
      <c r="A51" t="s">
        <v>91</v>
      </c>
      <c r="B51" t="s">
        <v>92</v>
      </c>
      <c r="C51" t="s">
        <v>46</v>
      </c>
      <c r="D51" t="s">
        <v>12</v>
      </c>
      <c r="E51" t="s">
        <v>22</v>
      </c>
      <c r="F51" t="s">
        <v>14</v>
      </c>
      <c r="G51" t="s">
        <v>93</v>
      </c>
      <c r="H51" t="s">
        <v>16</v>
      </c>
      <c r="I51" s="9">
        <v>18990</v>
      </c>
      <c r="U51" s="9"/>
    </row>
    <row r="52" spans="1:21" x14ac:dyDescent="0.3">
      <c r="A52" t="s">
        <v>24</v>
      </c>
      <c r="B52" t="s">
        <v>25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s="9">
        <v>32840</v>
      </c>
      <c r="U52" s="9"/>
    </row>
    <row r="53" spans="1:21" x14ac:dyDescent="0.3">
      <c r="A53" t="s">
        <v>24</v>
      </c>
      <c r="B53" t="s">
        <v>94</v>
      </c>
      <c r="C53" t="s">
        <v>30</v>
      </c>
      <c r="D53" t="s">
        <v>12</v>
      </c>
      <c r="E53" t="s">
        <v>31</v>
      </c>
      <c r="F53" t="s">
        <v>27</v>
      </c>
      <c r="G53" t="s">
        <v>37</v>
      </c>
      <c r="H53" t="s">
        <v>16</v>
      </c>
      <c r="I53" s="9">
        <v>44990</v>
      </c>
      <c r="U53" s="9"/>
    </row>
    <row r="54" spans="1:21" x14ac:dyDescent="0.3">
      <c r="A54" t="s">
        <v>28</v>
      </c>
      <c r="B54" t="s">
        <v>49</v>
      </c>
      <c r="C54" t="s">
        <v>50</v>
      </c>
      <c r="D54" t="s">
        <v>12</v>
      </c>
      <c r="E54" t="s">
        <v>13</v>
      </c>
      <c r="F54" t="s">
        <v>27</v>
      </c>
      <c r="G54" t="s">
        <v>15</v>
      </c>
      <c r="H54" t="s">
        <v>16</v>
      </c>
      <c r="I54" s="9">
        <v>77990</v>
      </c>
      <c r="U54" s="9"/>
    </row>
    <row r="55" spans="1:21" x14ac:dyDescent="0.3">
      <c r="A55" t="s">
        <v>9</v>
      </c>
      <c r="B55" t="s">
        <v>55</v>
      </c>
      <c r="C55" t="s">
        <v>35</v>
      </c>
      <c r="D55" t="s">
        <v>12</v>
      </c>
      <c r="E55" t="s">
        <v>13</v>
      </c>
      <c r="F55" t="s">
        <v>27</v>
      </c>
      <c r="G55" t="s">
        <v>40</v>
      </c>
      <c r="H55" t="s">
        <v>16</v>
      </c>
      <c r="I55" s="9">
        <v>54990</v>
      </c>
      <c r="U55" s="9"/>
    </row>
    <row r="56" spans="1:21" x14ac:dyDescent="0.3">
      <c r="A56" t="s">
        <v>28</v>
      </c>
      <c r="B56" t="s">
        <v>95</v>
      </c>
      <c r="C56" t="s">
        <v>96</v>
      </c>
      <c r="D56" t="s">
        <v>12</v>
      </c>
      <c r="E56" t="s">
        <v>39</v>
      </c>
      <c r="F56" t="s">
        <v>14</v>
      </c>
      <c r="G56" t="s">
        <v>15</v>
      </c>
      <c r="H56" t="s">
        <v>16</v>
      </c>
      <c r="I56" s="9">
        <v>33990</v>
      </c>
      <c r="U56" s="9"/>
    </row>
    <row r="57" spans="1:21" x14ac:dyDescent="0.3">
      <c r="A57" t="s">
        <v>28</v>
      </c>
      <c r="B57" t="s">
        <v>97</v>
      </c>
      <c r="C57" t="s">
        <v>30</v>
      </c>
      <c r="D57" t="s">
        <v>12</v>
      </c>
      <c r="E57" t="s">
        <v>31</v>
      </c>
      <c r="F57" t="s">
        <v>27</v>
      </c>
      <c r="G57" t="s">
        <v>69</v>
      </c>
      <c r="H57" t="s">
        <v>16</v>
      </c>
      <c r="I57" s="9">
        <v>65990</v>
      </c>
      <c r="U57" s="9"/>
    </row>
    <row r="58" spans="1:21" x14ac:dyDescent="0.3">
      <c r="A58" t="s">
        <v>9</v>
      </c>
      <c r="B58" t="s">
        <v>56</v>
      </c>
      <c r="C58" t="s">
        <v>30</v>
      </c>
      <c r="D58" t="s">
        <v>12</v>
      </c>
      <c r="E58" t="s">
        <v>13</v>
      </c>
      <c r="F58" t="s">
        <v>27</v>
      </c>
      <c r="G58" t="s">
        <v>15</v>
      </c>
      <c r="H58" t="s">
        <v>16</v>
      </c>
      <c r="I58" s="9">
        <v>66990</v>
      </c>
      <c r="U58" s="9"/>
    </row>
    <row r="59" spans="1:21" x14ac:dyDescent="0.3">
      <c r="A59" t="s">
        <v>9</v>
      </c>
      <c r="B59" t="s">
        <v>74</v>
      </c>
      <c r="C59" t="s">
        <v>30</v>
      </c>
      <c r="D59" t="s">
        <v>12</v>
      </c>
      <c r="E59" t="s">
        <v>13</v>
      </c>
      <c r="F59" t="s">
        <v>14</v>
      </c>
      <c r="G59" t="s">
        <v>37</v>
      </c>
      <c r="H59" t="s">
        <v>16</v>
      </c>
      <c r="I59" s="9">
        <v>53990</v>
      </c>
      <c r="U59" s="9"/>
    </row>
    <row r="60" spans="1:21" x14ac:dyDescent="0.3">
      <c r="A60" t="s">
        <v>41</v>
      </c>
      <c r="B60" t="s">
        <v>42</v>
      </c>
      <c r="C60" t="s">
        <v>30</v>
      </c>
      <c r="D60" t="s">
        <v>12</v>
      </c>
      <c r="E60" t="s">
        <v>39</v>
      </c>
      <c r="F60" t="s">
        <v>14</v>
      </c>
      <c r="G60" t="s">
        <v>15</v>
      </c>
      <c r="H60" t="s">
        <v>16</v>
      </c>
      <c r="I60" s="9">
        <v>49990</v>
      </c>
      <c r="U60" s="9"/>
    </row>
    <row r="61" spans="1:21" x14ac:dyDescent="0.3">
      <c r="A61" t="s">
        <v>24</v>
      </c>
      <c r="B61" t="s">
        <v>98</v>
      </c>
      <c r="C61" t="s">
        <v>30</v>
      </c>
      <c r="D61" t="s">
        <v>12</v>
      </c>
      <c r="E61" t="s">
        <v>13</v>
      </c>
      <c r="F61" t="s">
        <v>27</v>
      </c>
      <c r="G61" t="s">
        <v>99</v>
      </c>
      <c r="H61" t="s">
        <v>16</v>
      </c>
      <c r="I61" s="9">
        <v>61190</v>
      </c>
      <c r="U61" s="9"/>
    </row>
    <row r="62" spans="1:21" x14ac:dyDescent="0.3">
      <c r="A62" t="s">
        <v>18</v>
      </c>
      <c r="B62" t="s">
        <v>100</v>
      </c>
      <c r="C62" t="s">
        <v>101</v>
      </c>
      <c r="D62" t="s">
        <v>102</v>
      </c>
      <c r="E62" t="s">
        <v>22</v>
      </c>
      <c r="F62" t="s">
        <v>14</v>
      </c>
      <c r="G62" t="s">
        <v>103</v>
      </c>
      <c r="H62" t="s">
        <v>16</v>
      </c>
      <c r="I62" s="9">
        <v>99990</v>
      </c>
      <c r="U62" s="9"/>
    </row>
    <row r="63" spans="1:21" x14ac:dyDescent="0.3">
      <c r="A63" t="s">
        <v>58</v>
      </c>
      <c r="B63" t="s">
        <v>104</v>
      </c>
      <c r="C63" t="s">
        <v>30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 s="9">
        <v>69990</v>
      </c>
      <c r="U63" s="9"/>
    </row>
    <row r="64" spans="1:21" x14ac:dyDescent="0.3">
      <c r="A64" t="s">
        <v>9</v>
      </c>
      <c r="B64" t="s">
        <v>17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 s="9">
        <v>37990</v>
      </c>
      <c r="U64" s="9"/>
    </row>
    <row r="65" spans="1:21" x14ac:dyDescent="0.3">
      <c r="A65" t="s">
        <v>9</v>
      </c>
      <c r="B65" t="s">
        <v>32</v>
      </c>
      <c r="C65" t="s">
        <v>30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 s="9">
        <v>46990</v>
      </c>
      <c r="U65" s="9"/>
    </row>
    <row r="66" spans="1:21" x14ac:dyDescent="0.3">
      <c r="A66" t="s">
        <v>24</v>
      </c>
      <c r="B66" t="s">
        <v>105</v>
      </c>
      <c r="C66" t="s">
        <v>35</v>
      </c>
      <c r="D66" t="s">
        <v>12</v>
      </c>
      <c r="E66" t="s">
        <v>13</v>
      </c>
      <c r="F66" t="s">
        <v>14</v>
      </c>
      <c r="G66" t="s">
        <v>63</v>
      </c>
      <c r="H66" t="s">
        <v>16</v>
      </c>
      <c r="I66" s="9">
        <v>45990</v>
      </c>
      <c r="U66" s="9"/>
    </row>
    <row r="67" spans="1:21" x14ac:dyDescent="0.3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 s="9">
        <v>40490</v>
      </c>
      <c r="U67" s="9"/>
    </row>
    <row r="68" spans="1:21" x14ac:dyDescent="0.3">
      <c r="A68" t="s">
        <v>9</v>
      </c>
      <c r="B68" t="s">
        <v>36</v>
      </c>
      <c r="C68" t="s">
        <v>30</v>
      </c>
      <c r="D68" t="s">
        <v>12</v>
      </c>
      <c r="E68" t="s">
        <v>13</v>
      </c>
      <c r="F68" t="s">
        <v>27</v>
      </c>
      <c r="G68" t="s">
        <v>37</v>
      </c>
      <c r="H68" t="s">
        <v>16</v>
      </c>
      <c r="I68" s="9">
        <v>53990</v>
      </c>
      <c r="U68" s="9"/>
    </row>
    <row r="69" spans="1:21" x14ac:dyDescent="0.3">
      <c r="A69" t="s">
        <v>9</v>
      </c>
      <c r="B69" t="s">
        <v>38</v>
      </c>
      <c r="C69" t="s">
        <v>30</v>
      </c>
      <c r="D69" t="s">
        <v>12</v>
      </c>
      <c r="E69" t="s">
        <v>39</v>
      </c>
      <c r="F69" t="s">
        <v>27</v>
      </c>
      <c r="G69" t="s">
        <v>40</v>
      </c>
      <c r="H69" t="s">
        <v>16</v>
      </c>
      <c r="I69" s="9">
        <v>66999</v>
      </c>
      <c r="U69" s="9"/>
    </row>
    <row r="70" spans="1:21" x14ac:dyDescent="0.3">
      <c r="A70" t="s">
        <v>52</v>
      </c>
      <c r="B70" t="s">
        <v>106</v>
      </c>
      <c r="C70" t="s">
        <v>11</v>
      </c>
      <c r="D70" t="s">
        <v>12</v>
      </c>
      <c r="E70" t="s">
        <v>22</v>
      </c>
      <c r="F70" t="s">
        <v>14</v>
      </c>
      <c r="G70" t="s">
        <v>37</v>
      </c>
      <c r="H70" t="s">
        <v>16</v>
      </c>
      <c r="I70" s="9">
        <v>29980</v>
      </c>
      <c r="U70" s="9"/>
    </row>
    <row r="71" spans="1:21" x14ac:dyDescent="0.3">
      <c r="A71" t="s">
        <v>75</v>
      </c>
      <c r="B71" t="s">
        <v>107</v>
      </c>
      <c r="C71" t="s">
        <v>11</v>
      </c>
      <c r="D71" t="s">
        <v>12</v>
      </c>
      <c r="E71" t="s">
        <v>13</v>
      </c>
      <c r="F71" t="s">
        <v>14</v>
      </c>
      <c r="G71" t="s">
        <v>37</v>
      </c>
      <c r="H71" t="s">
        <v>16</v>
      </c>
      <c r="I71" s="9">
        <v>25990</v>
      </c>
      <c r="U71" s="9"/>
    </row>
    <row r="72" spans="1:21" x14ac:dyDescent="0.3">
      <c r="A72" t="s">
        <v>28</v>
      </c>
      <c r="B72" t="s">
        <v>108</v>
      </c>
      <c r="C72" t="s">
        <v>30</v>
      </c>
      <c r="D72" t="s">
        <v>12</v>
      </c>
      <c r="E72" t="s">
        <v>39</v>
      </c>
      <c r="F72" t="s">
        <v>14</v>
      </c>
      <c r="G72" t="s">
        <v>15</v>
      </c>
      <c r="H72" t="s">
        <v>16</v>
      </c>
      <c r="I72" s="9">
        <v>47990</v>
      </c>
      <c r="U72" s="9"/>
    </row>
    <row r="73" spans="1:21" x14ac:dyDescent="0.3">
      <c r="A73" t="s">
        <v>9</v>
      </c>
      <c r="B73" t="s">
        <v>56</v>
      </c>
      <c r="C73" t="s">
        <v>30</v>
      </c>
      <c r="D73" t="s">
        <v>12</v>
      </c>
      <c r="E73" t="s">
        <v>13</v>
      </c>
      <c r="F73" t="s">
        <v>27</v>
      </c>
      <c r="G73" t="s">
        <v>15</v>
      </c>
      <c r="H73" t="s">
        <v>16</v>
      </c>
      <c r="I73" s="9">
        <v>66990</v>
      </c>
      <c r="U73" s="9"/>
    </row>
    <row r="74" spans="1:21" x14ac:dyDescent="0.3">
      <c r="A74" t="s">
        <v>9</v>
      </c>
      <c r="B74" t="s">
        <v>48</v>
      </c>
      <c r="C74" t="s">
        <v>30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 s="9">
        <v>49990</v>
      </c>
      <c r="U74" s="9"/>
    </row>
    <row r="75" spans="1:21" x14ac:dyDescent="0.3">
      <c r="A75" t="s">
        <v>28</v>
      </c>
      <c r="B75" t="s">
        <v>49</v>
      </c>
      <c r="C75" t="s">
        <v>50</v>
      </c>
      <c r="D75" t="s">
        <v>12</v>
      </c>
      <c r="E75" t="s">
        <v>13</v>
      </c>
      <c r="F75" t="s">
        <v>27</v>
      </c>
      <c r="G75" t="s">
        <v>15</v>
      </c>
      <c r="H75" t="s">
        <v>16</v>
      </c>
      <c r="I75" s="9">
        <v>77990</v>
      </c>
      <c r="U75" s="9"/>
    </row>
    <row r="76" spans="1:21" x14ac:dyDescent="0.3">
      <c r="A76" t="s">
        <v>28</v>
      </c>
      <c r="B76" t="s">
        <v>109</v>
      </c>
      <c r="C76" t="s">
        <v>50</v>
      </c>
      <c r="D76" t="s">
        <v>12</v>
      </c>
      <c r="E76" t="s">
        <v>13</v>
      </c>
      <c r="F76" t="s">
        <v>27</v>
      </c>
      <c r="G76" t="s">
        <v>69</v>
      </c>
      <c r="H76" t="s">
        <v>82</v>
      </c>
      <c r="I76" s="9">
        <v>64990</v>
      </c>
      <c r="U76" s="9"/>
    </row>
    <row r="77" spans="1:21" x14ac:dyDescent="0.3">
      <c r="A77" t="s">
        <v>9</v>
      </c>
      <c r="B77" t="s">
        <v>64</v>
      </c>
      <c r="C77" t="s">
        <v>35</v>
      </c>
      <c r="D77" t="s">
        <v>12</v>
      </c>
      <c r="E77" t="s">
        <v>13</v>
      </c>
      <c r="F77" t="s">
        <v>14</v>
      </c>
      <c r="G77" t="s">
        <v>37</v>
      </c>
      <c r="H77" t="s">
        <v>16</v>
      </c>
      <c r="I77" s="9">
        <v>43490</v>
      </c>
      <c r="U77" s="9"/>
    </row>
    <row r="78" spans="1:21" x14ac:dyDescent="0.3">
      <c r="A78" t="s">
        <v>9</v>
      </c>
      <c r="B78" t="s">
        <v>55</v>
      </c>
      <c r="C78" t="s">
        <v>35</v>
      </c>
      <c r="D78" t="s">
        <v>12</v>
      </c>
      <c r="E78" t="s">
        <v>13</v>
      </c>
      <c r="F78" t="s">
        <v>27</v>
      </c>
      <c r="G78" t="s">
        <v>40</v>
      </c>
      <c r="H78" t="s">
        <v>16</v>
      </c>
      <c r="I78" s="9">
        <v>54990</v>
      </c>
      <c r="U78" s="9"/>
    </row>
    <row r="79" spans="1:21" x14ac:dyDescent="0.3">
      <c r="A79" t="s">
        <v>9</v>
      </c>
      <c r="B79" t="s">
        <v>74</v>
      </c>
      <c r="C79" t="s">
        <v>30</v>
      </c>
      <c r="D79" t="s">
        <v>12</v>
      </c>
      <c r="E79" t="s">
        <v>13</v>
      </c>
      <c r="F79" t="s">
        <v>14</v>
      </c>
      <c r="G79" t="s">
        <v>37</v>
      </c>
      <c r="H79" t="s">
        <v>16</v>
      </c>
      <c r="I79" s="9">
        <v>53990</v>
      </c>
      <c r="U79" s="9"/>
    </row>
    <row r="80" spans="1:21" x14ac:dyDescent="0.3">
      <c r="A80" t="s">
        <v>28</v>
      </c>
      <c r="B80" t="s">
        <v>110</v>
      </c>
      <c r="C80" t="s">
        <v>54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 s="9">
        <v>45990</v>
      </c>
      <c r="U80" s="9"/>
    </row>
    <row r="81" spans="1:21" x14ac:dyDescent="0.3">
      <c r="A81" t="s">
        <v>28</v>
      </c>
      <c r="B81" t="s">
        <v>111</v>
      </c>
      <c r="C81" t="s">
        <v>11</v>
      </c>
      <c r="D81" t="s">
        <v>12</v>
      </c>
      <c r="E81" t="s">
        <v>13</v>
      </c>
      <c r="F81" t="s">
        <v>14</v>
      </c>
      <c r="G81" t="s">
        <v>69</v>
      </c>
      <c r="H81" t="s">
        <v>16</v>
      </c>
      <c r="I81" s="9">
        <v>35990</v>
      </c>
      <c r="U81" s="9"/>
    </row>
    <row r="82" spans="1:21" x14ac:dyDescent="0.3">
      <c r="A82" t="s">
        <v>75</v>
      </c>
      <c r="B82" t="s">
        <v>112</v>
      </c>
      <c r="C82" t="s">
        <v>30</v>
      </c>
      <c r="D82" t="s">
        <v>12</v>
      </c>
      <c r="E82" t="s">
        <v>13</v>
      </c>
      <c r="F82" t="s">
        <v>27</v>
      </c>
      <c r="G82" t="s">
        <v>37</v>
      </c>
      <c r="H82" t="s">
        <v>16</v>
      </c>
      <c r="I82" s="9">
        <v>34990</v>
      </c>
      <c r="U82" s="9"/>
    </row>
    <row r="83" spans="1:21" x14ac:dyDescent="0.3">
      <c r="A83" t="s">
        <v>9</v>
      </c>
      <c r="B83" t="s">
        <v>113</v>
      </c>
      <c r="C83" t="s">
        <v>30</v>
      </c>
      <c r="D83" t="s">
        <v>12</v>
      </c>
      <c r="E83" t="s">
        <v>13</v>
      </c>
      <c r="F83" t="s">
        <v>27</v>
      </c>
      <c r="G83" t="s">
        <v>15</v>
      </c>
      <c r="H83" t="s">
        <v>82</v>
      </c>
      <c r="I83" s="9">
        <v>88690</v>
      </c>
      <c r="U83" s="9"/>
    </row>
    <row r="84" spans="1:21" x14ac:dyDescent="0.3">
      <c r="A84" t="s">
        <v>9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 s="9">
        <v>38990</v>
      </c>
      <c r="U84" s="9"/>
    </row>
    <row r="85" spans="1:21" x14ac:dyDescent="0.3">
      <c r="A85" t="s">
        <v>9</v>
      </c>
      <c r="B85" t="s">
        <v>17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 s="9">
        <v>37990</v>
      </c>
      <c r="U85" s="9"/>
    </row>
    <row r="86" spans="1:21" x14ac:dyDescent="0.3">
      <c r="A86" t="s">
        <v>52</v>
      </c>
      <c r="B86" t="s">
        <v>114</v>
      </c>
      <c r="C86" t="s">
        <v>30</v>
      </c>
      <c r="D86" t="s">
        <v>12</v>
      </c>
      <c r="E86" t="s">
        <v>13</v>
      </c>
      <c r="F86" t="s">
        <v>27</v>
      </c>
      <c r="G86" t="s">
        <v>69</v>
      </c>
      <c r="H86" t="s">
        <v>16</v>
      </c>
      <c r="I86" s="9">
        <v>56990</v>
      </c>
      <c r="U86" s="9"/>
    </row>
    <row r="87" spans="1:21" x14ac:dyDescent="0.3">
      <c r="A87" t="s">
        <v>52</v>
      </c>
      <c r="B87" t="s">
        <v>88</v>
      </c>
      <c r="C87" t="s">
        <v>26</v>
      </c>
      <c r="D87" t="s">
        <v>12</v>
      </c>
      <c r="E87" t="s">
        <v>13</v>
      </c>
      <c r="F87" t="s">
        <v>27</v>
      </c>
      <c r="G87" t="s">
        <v>15</v>
      </c>
      <c r="H87" t="s">
        <v>16</v>
      </c>
      <c r="I87" s="9">
        <v>86990</v>
      </c>
      <c r="U87" s="9"/>
    </row>
    <row r="88" spans="1:21" x14ac:dyDescent="0.3">
      <c r="A88" t="s">
        <v>9</v>
      </c>
      <c r="B88" t="s">
        <v>32</v>
      </c>
      <c r="C88" t="s">
        <v>30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 s="9">
        <v>46990</v>
      </c>
      <c r="U88" s="9"/>
    </row>
    <row r="89" spans="1:21" x14ac:dyDescent="0.3">
      <c r="A89" t="s">
        <v>9</v>
      </c>
      <c r="B89" t="s">
        <v>36</v>
      </c>
      <c r="C89" t="s">
        <v>30</v>
      </c>
      <c r="D89" t="s">
        <v>12</v>
      </c>
      <c r="E89" t="s">
        <v>13</v>
      </c>
      <c r="F89" t="s">
        <v>27</v>
      </c>
      <c r="G89" t="s">
        <v>37</v>
      </c>
      <c r="H89" t="s">
        <v>16</v>
      </c>
      <c r="I89" s="9">
        <v>53990</v>
      </c>
      <c r="U89" s="9"/>
    </row>
    <row r="90" spans="1:21" x14ac:dyDescent="0.3">
      <c r="A90" t="s">
        <v>67</v>
      </c>
      <c r="B90" t="s">
        <v>115</v>
      </c>
      <c r="C90" t="s">
        <v>30</v>
      </c>
      <c r="D90" t="s">
        <v>12</v>
      </c>
      <c r="E90" t="s">
        <v>13</v>
      </c>
      <c r="F90" t="s">
        <v>14</v>
      </c>
      <c r="G90" t="s">
        <v>69</v>
      </c>
      <c r="H90" t="s">
        <v>16</v>
      </c>
      <c r="I90" s="9">
        <v>36990</v>
      </c>
      <c r="U90" s="9"/>
    </row>
    <row r="91" spans="1:21" x14ac:dyDescent="0.3">
      <c r="A91" t="s">
        <v>28</v>
      </c>
      <c r="B91" t="s">
        <v>116</v>
      </c>
      <c r="C91" t="s">
        <v>50</v>
      </c>
      <c r="D91" t="s">
        <v>12</v>
      </c>
      <c r="E91" t="s">
        <v>13</v>
      </c>
      <c r="F91" t="s">
        <v>27</v>
      </c>
      <c r="G91" t="s">
        <v>117</v>
      </c>
      <c r="H91" t="s">
        <v>16</v>
      </c>
      <c r="I91" s="9">
        <v>57390</v>
      </c>
      <c r="U91" s="9"/>
    </row>
    <row r="92" spans="1:21" x14ac:dyDescent="0.3">
      <c r="A92" t="s">
        <v>75</v>
      </c>
      <c r="B92" t="s">
        <v>118</v>
      </c>
      <c r="C92" t="s">
        <v>119</v>
      </c>
      <c r="D92" t="s">
        <v>12</v>
      </c>
      <c r="E92" t="s">
        <v>13</v>
      </c>
      <c r="F92" t="s">
        <v>14</v>
      </c>
      <c r="G92" t="s">
        <v>120</v>
      </c>
      <c r="H92" t="s">
        <v>16</v>
      </c>
      <c r="I92" s="9">
        <v>23990</v>
      </c>
      <c r="U92" s="9"/>
    </row>
    <row r="93" spans="1:21" x14ac:dyDescent="0.3">
      <c r="A93" t="s">
        <v>9</v>
      </c>
      <c r="B93" t="s">
        <v>55</v>
      </c>
      <c r="C93" t="s">
        <v>35</v>
      </c>
      <c r="D93" t="s">
        <v>12</v>
      </c>
      <c r="E93" t="s">
        <v>13</v>
      </c>
      <c r="F93" t="s">
        <v>27</v>
      </c>
      <c r="G93" t="s">
        <v>40</v>
      </c>
      <c r="H93" t="s">
        <v>16</v>
      </c>
      <c r="I93" s="9">
        <v>54990</v>
      </c>
      <c r="U93" s="9"/>
    </row>
    <row r="94" spans="1:21" x14ac:dyDescent="0.3">
      <c r="A94" t="s">
        <v>9</v>
      </c>
      <c r="B94" t="s">
        <v>38</v>
      </c>
      <c r="C94" t="s">
        <v>30</v>
      </c>
      <c r="D94" t="s">
        <v>12</v>
      </c>
      <c r="E94" t="s">
        <v>39</v>
      </c>
      <c r="F94" t="s">
        <v>27</v>
      </c>
      <c r="G94" t="s">
        <v>40</v>
      </c>
      <c r="H94" t="s">
        <v>16</v>
      </c>
      <c r="I94" s="9">
        <v>66999</v>
      </c>
      <c r="U94" s="9"/>
    </row>
    <row r="95" spans="1:21" x14ac:dyDescent="0.3">
      <c r="A95" t="s">
        <v>9</v>
      </c>
      <c r="B95" t="s">
        <v>48</v>
      </c>
      <c r="C95" t="s">
        <v>30</v>
      </c>
      <c r="D95" t="s">
        <v>12</v>
      </c>
      <c r="E95" t="s">
        <v>13</v>
      </c>
      <c r="F95" t="s">
        <v>14</v>
      </c>
      <c r="G95" t="s">
        <v>15</v>
      </c>
      <c r="H95" t="s">
        <v>16</v>
      </c>
      <c r="I95" s="9">
        <v>49990</v>
      </c>
      <c r="U95" s="9"/>
    </row>
    <row r="96" spans="1:21" x14ac:dyDescent="0.3">
      <c r="A96" t="s">
        <v>41</v>
      </c>
      <c r="B96" t="s">
        <v>121</v>
      </c>
      <c r="C96" t="s">
        <v>30</v>
      </c>
      <c r="D96" t="s">
        <v>12</v>
      </c>
      <c r="E96" t="s">
        <v>13</v>
      </c>
      <c r="F96" t="s">
        <v>14</v>
      </c>
      <c r="G96" t="s">
        <v>37</v>
      </c>
      <c r="H96" t="s">
        <v>16</v>
      </c>
      <c r="I96" s="9">
        <v>45990</v>
      </c>
      <c r="U96" s="9"/>
    </row>
    <row r="97" spans="1:21" x14ac:dyDescent="0.3">
      <c r="A97" t="s">
        <v>28</v>
      </c>
      <c r="B97" t="s">
        <v>122</v>
      </c>
      <c r="C97" t="s">
        <v>11</v>
      </c>
      <c r="D97" t="s">
        <v>12</v>
      </c>
      <c r="E97" t="s">
        <v>44</v>
      </c>
      <c r="F97" t="s">
        <v>14</v>
      </c>
      <c r="G97" t="s">
        <v>15</v>
      </c>
      <c r="H97" t="s">
        <v>16</v>
      </c>
      <c r="I97" s="9">
        <v>27990</v>
      </c>
      <c r="U97" s="9"/>
    </row>
    <row r="98" spans="1:21" x14ac:dyDescent="0.3">
      <c r="A98" t="s">
        <v>28</v>
      </c>
      <c r="B98" t="s">
        <v>49</v>
      </c>
      <c r="C98" t="s">
        <v>50</v>
      </c>
      <c r="D98" t="s">
        <v>12</v>
      </c>
      <c r="E98" t="s">
        <v>13</v>
      </c>
      <c r="F98" t="s">
        <v>27</v>
      </c>
      <c r="G98" t="s">
        <v>15</v>
      </c>
      <c r="H98" t="s">
        <v>16</v>
      </c>
      <c r="I98" s="9">
        <v>77990</v>
      </c>
      <c r="U98" s="9"/>
    </row>
    <row r="99" spans="1:21" x14ac:dyDescent="0.3">
      <c r="A99" t="s">
        <v>9</v>
      </c>
      <c r="B99" t="s">
        <v>56</v>
      </c>
      <c r="C99" t="s">
        <v>30</v>
      </c>
      <c r="D99" t="s">
        <v>12</v>
      </c>
      <c r="E99" t="s">
        <v>13</v>
      </c>
      <c r="F99" t="s">
        <v>27</v>
      </c>
      <c r="G99" t="s">
        <v>15</v>
      </c>
      <c r="H99" t="s">
        <v>16</v>
      </c>
      <c r="I99" s="9">
        <v>66990</v>
      </c>
      <c r="U99" s="9"/>
    </row>
    <row r="100" spans="1:21" x14ac:dyDescent="0.3">
      <c r="A100" t="s">
        <v>9</v>
      </c>
      <c r="B100" t="s">
        <v>123</v>
      </c>
      <c r="C100" t="s">
        <v>80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 s="9">
        <v>30999</v>
      </c>
      <c r="U100" s="9"/>
    </row>
    <row r="101" spans="1:21" x14ac:dyDescent="0.3">
      <c r="A101" t="s">
        <v>9</v>
      </c>
      <c r="B101" t="s">
        <v>124</v>
      </c>
      <c r="C101" t="s">
        <v>35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 s="9">
        <v>58800</v>
      </c>
      <c r="U101" s="9"/>
    </row>
    <row r="102" spans="1:21" x14ac:dyDescent="0.3">
      <c r="A102" t="s">
        <v>9</v>
      </c>
      <c r="B102" t="s">
        <v>125</v>
      </c>
      <c r="C102" t="s">
        <v>11</v>
      </c>
      <c r="D102" t="s">
        <v>12</v>
      </c>
      <c r="E102" t="s">
        <v>13</v>
      </c>
      <c r="F102" t="s">
        <v>14</v>
      </c>
      <c r="G102" t="s">
        <v>40</v>
      </c>
      <c r="H102" t="s">
        <v>16</v>
      </c>
      <c r="I102" s="9">
        <v>43349</v>
      </c>
      <c r="U102" s="9"/>
    </row>
    <row r="103" spans="1:21" x14ac:dyDescent="0.3">
      <c r="A103" t="s">
        <v>9</v>
      </c>
      <c r="B103" t="s">
        <v>126</v>
      </c>
      <c r="C103" t="s">
        <v>30</v>
      </c>
      <c r="D103" t="s">
        <v>12</v>
      </c>
      <c r="E103" t="s">
        <v>13</v>
      </c>
      <c r="F103" t="s">
        <v>14</v>
      </c>
      <c r="G103" t="s">
        <v>15</v>
      </c>
      <c r="H103" t="s">
        <v>16</v>
      </c>
      <c r="I103" s="9">
        <v>60490</v>
      </c>
      <c r="U103" s="9"/>
    </row>
    <row r="104" spans="1:21" x14ac:dyDescent="0.3">
      <c r="A104" t="s">
        <v>9</v>
      </c>
      <c r="B104" t="s">
        <v>127</v>
      </c>
      <c r="C104" t="s">
        <v>30</v>
      </c>
      <c r="D104" t="s">
        <v>128</v>
      </c>
      <c r="E104" t="s">
        <v>22</v>
      </c>
      <c r="F104" t="s">
        <v>14</v>
      </c>
      <c r="G104" t="s">
        <v>40</v>
      </c>
      <c r="H104" t="s">
        <v>16</v>
      </c>
      <c r="I104" s="9">
        <v>62990</v>
      </c>
      <c r="U104" s="9"/>
    </row>
    <row r="105" spans="1:21" x14ac:dyDescent="0.3">
      <c r="A105" t="s">
        <v>9</v>
      </c>
      <c r="B105" t="s">
        <v>17</v>
      </c>
      <c r="C105" t="s">
        <v>11</v>
      </c>
      <c r="D105" t="s">
        <v>12</v>
      </c>
      <c r="E105" t="s">
        <v>13</v>
      </c>
      <c r="F105" t="s">
        <v>14</v>
      </c>
      <c r="G105" t="s">
        <v>15</v>
      </c>
      <c r="H105" t="s">
        <v>16</v>
      </c>
      <c r="I105" s="9">
        <v>37990</v>
      </c>
      <c r="U105" s="9"/>
    </row>
    <row r="106" spans="1:21" x14ac:dyDescent="0.3">
      <c r="A106" t="s">
        <v>9</v>
      </c>
      <c r="B106" t="s">
        <v>32</v>
      </c>
      <c r="C106" t="s">
        <v>30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 s="9">
        <v>46990</v>
      </c>
      <c r="U106" s="9"/>
    </row>
    <row r="107" spans="1:21" x14ac:dyDescent="0.3">
      <c r="A107" t="s">
        <v>24</v>
      </c>
      <c r="B107" t="s">
        <v>129</v>
      </c>
      <c r="C107" t="s">
        <v>11</v>
      </c>
      <c r="D107" t="s">
        <v>12</v>
      </c>
      <c r="E107" t="s">
        <v>31</v>
      </c>
      <c r="F107" t="s">
        <v>14</v>
      </c>
      <c r="G107" t="s">
        <v>15</v>
      </c>
      <c r="H107" t="s">
        <v>16</v>
      </c>
      <c r="I107" s="9">
        <v>32990</v>
      </c>
      <c r="U107" s="9"/>
    </row>
    <row r="108" spans="1:21" x14ac:dyDescent="0.3">
      <c r="A108" t="s">
        <v>67</v>
      </c>
      <c r="B108" t="s">
        <v>130</v>
      </c>
      <c r="C108" t="s">
        <v>35</v>
      </c>
      <c r="D108" t="s">
        <v>12</v>
      </c>
      <c r="E108" t="s">
        <v>13</v>
      </c>
      <c r="F108" t="s">
        <v>27</v>
      </c>
      <c r="G108" t="s">
        <v>69</v>
      </c>
      <c r="H108" t="s">
        <v>16</v>
      </c>
      <c r="I108" s="9">
        <v>37990</v>
      </c>
      <c r="U108" s="9"/>
    </row>
    <row r="109" spans="1:21" x14ac:dyDescent="0.3">
      <c r="A109" t="s">
        <v>9</v>
      </c>
      <c r="B109" t="s">
        <v>131</v>
      </c>
      <c r="C109" t="s">
        <v>132</v>
      </c>
      <c r="D109" t="s">
        <v>12</v>
      </c>
      <c r="E109" t="s">
        <v>13</v>
      </c>
      <c r="F109" t="s">
        <v>14</v>
      </c>
      <c r="G109" t="s">
        <v>15</v>
      </c>
      <c r="H109" t="s">
        <v>16</v>
      </c>
      <c r="I109" s="9">
        <v>30690</v>
      </c>
      <c r="U109" s="9"/>
    </row>
    <row r="110" spans="1:21" x14ac:dyDescent="0.3">
      <c r="A110" t="s">
        <v>9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s="9">
        <v>38990</v>
      </c>
      <c r="U110" s="9"/>
    </row>
    <row r="111" spans="1:21" x14ac:dyDescent="0.3">
      <c r="A111" t="s">
        <v>9</v>
      </c>
      <c r="B111" t="s">
        <v>36</v>
      </c>
      <c r="C111" t="s">
        <v>30</v>
      </c>
      <c r="D111" t="s">
        <v>12</v>
      </c>
      <c r="E111" t="s">
        <v>13</v>
      </c>
      <c r="F111" t="s">
        <v>27</v>
      </c>
      <c r="G111" t="s">
        <v>37</v>
      </c>
      <c r="H111" t="s">
        <v>16</v>
      </c>
      <c r="I111" s="9">
        <v>53990</v>
      </c>
      <c r="U111" s="9"/>
    </row>
    <row r="112" spans="1:21" x14ac:dyDescent="0.3">
      <c r="A112" t="s">
        <v>18</v>
      </c>
      <c r="B112" t="s">
        <v>133</v>
      </c>
      <c r="C112" t="s">
        <v>101</v>
      </c>
      <c r="D112" t="s">
        <v>102</v>
      </c>
      <c r="E112" t="s">
        <v>22</v>
      </c>
      <c r="F112" t="s">
        <v>14</v>
      </c>
      <c r="G112" t="s">
        <v>134</v>
      </c>
      <c r="H112" t="s">
        <v>16</v>
      </c>
      <c r="I112" s="9">
        <v>104990</v>
      </c>
      <c r="U112" s="9"/>
    </row>
    <row r="113" spans="1:21" x14ac:dyDescent="0.3">
      <c r="A113" t="s">
        <v>9</v>
      </c>
      <c r="B113" t="s">
        <v>135</v>
      </c>
      <c r="C113" t="s">
        <v>80</v>
      </c>
      <c r="D113" t="s">
        <v>81</v>
      </c>
      <c r="E113" t="s">
        <v>13</v>
      </c>
      <c r="F113" t="s">
        <v>14</v>
      </c>
      <c r="G113" t="s">
        <v>37</v>
      </c>
      <c r="H113" t="s">
        <v>16</v>
      </c>
      <c r="I113" s="9">
        <v>23999</v>
      </c>
      <c r="U113" s="9"/>
    </row>
    <row r="114" spans="1:21" x14ac:dyDescent="0.3">
      <c r="A114" t="s">
        <v>9</v>
      </c>
      <c r="B114" t="s">
        <v>38</v>
      </c>
      <c r="C114" t="s">
        <v>30</v>
      </c>
      <c r="D114" t="s">
        <v>12</v>
      </c>
      <c r="E114" t="s">
        <v>39</v>
      </c>
      <c r="F114" t="s">
        <v>27</v>
      </c>
      <c r="G114" t="s">
        <v>40</v>
      </c>
      <c r="H114" t="s">
        <v>16</v>
      </c>
      <c r="I114" s="9">
        <v>66999</v>
      </c>
      <c r="U114" s="9"/>
    </row>
    <row r="115" spans="1:21" x14ac:dyDescent="0.3">
      <c r="A115" t="s">
        <v>9</v>
      </c>
      <c r="B115" t="s">
        <v>127</v>
      </c>
      <c r="C115" t="s">
        <v>30</v>
      </c>
      <c r="D115" t="s">
        <v>128</v>
      </c>
      <c r="E115" t="s">
        <v>22</v>
      </c>
      <c r="F115" t="s">
        <v>14</v>
      </c>
      <c r="G115" t="s">
        <v>40</v>
      </c>
      <c r="H115" t="s">
        <v>16</v>
      </c>
      <c r="I115" s="9">
        <v>62990</v>
      </c>
      <c r="U115" s="9"/>
    </row>
    <row r="116" spans="1:21" x14ac:dyDescent="0.3">
      <c r="A116" t="s">
        <v>28</v>
      </c>
      <c r="B116" t="s">
        <v>136</v>
      </c>
      <c r="C116" t="s">
        <v>96</v>
      </c>
      <c r="D116" t="s">
        <v>12</v>
      </c>
      <c r="E116" t="s">
        <v>39</v>
      </c>
      <c r="F116" t="s">
        <v>14</v>
      </c>
      <c r="G116" t="s">
        <v>15</v>
      </c>
      <c r="H116" t="s">
        <v>16</v>
      </c>
      <c r="I116" s="9">
        <v>39990</v>
      </c>
      <c r="U116" s="9"/>
    </row>
    <row r="117" spans="1:21" x14ac:dyDescent="0.3">
      <c r="A117" t="s">
        <v>24</v>
      </c>
      <c r="B117" t="s">
        <v>137</v>
      </c>
      <c r="C117" t="s">
        <v>35</v>
      </c>
      <c r="D117" t="s">
        <v>12</v>
      </c>
      <c r="E117" t="s">
        <v>13</v>
      </c>
      <c r="F117" t="s">
        <v>14</v>
      </c>
      <c r="G117" t="s">
        <v>15</v>
      </c>
      <c r="H117" t="s">
        <v>16</v>
      </c>
      <c r="I117" s="9">
        <v>34990</v>
      </c>
      <c r="U117" s="9"/>
    </row>
    <row r="118" spans="1:21" x14ac:dyDescent="0.3">
      <c r="A118" t="s">
        <v>28</v>
      </c>
      <c r="B118" t="s">
        <v>138</v>
      </c>
      <c r="C118" t="s">
        <v>96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 s="9">
        <v>39990</v>
      </c>
      <c r="U118" s="9"/>
    </row>
    <row r="119" spans="1:21" x14ac:dyDescent="0.3">
      <c r="A119" t="s">
        <v>28</v>
      </c>
      <c r="B119" t="s">
        <v>49</v>
      </c>
      <c r="C119" t="s">
        <v>50</v>
      </c>
      <c r="D119" t="s">
        <v>12</v>
      </c>
      <c r="E119" t="s">
        <v>13</v>
      </c>
      <c r="F119" t="s">
        <v>27</v>
      </c>
      <c r="G119" t="s">
        <v>15</v>
      </c>
      <c r="H119" t="s">
        <v>16</v>
      </c>
      <c r="I119" s="9">
        <v>77990</v>
      </c>
      <c r="U119" s="9"/>
    </row>
    <row r="120" spans="1:21" x14ac:dyDescent="0.3">
      <c r="A120" t="s">
        <v>9</v>
      </c>
      <c r="B120" t="s">
        <v>55</v>
      </c>
      <c r="C120" t="s">
        <v>35</v>
      </c>
      <c r="D120" t="s">
        <v>12</v>
      </c>
      <c r="E120" t="s">
        <v>13</v>
      </c>
      <c r="F120" t="s">
        <v>27</v>
      </c>
      <c r="G120" t="s">
        <v>40</v>
      </c>
      <c r="H120" t="s">
        <v>16</v>
      </c>
      <c r="I120" s="9">
        <v>54990</v>
      </c>
      <c r="U120" s="9"/>
    </row>
    <row r="121" spans="1:21" x14ac:dyDescent="0.3">
      <c r="A121" t="s">
        <v>9</v>
      </c>
      <c r="B121" t="s">
        <v>139</v>
      </c>
      <c r="C121" t="s">
        <v>11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 s="9">
        <v>37990</v>
      </c>
      <c r="U121" s="9"/>
    </row>
    <row r="122" spans="1:21" x14ac:dyDescent="0.3">
      <c r="A122" t="s">
        <v>9</v>
      </c>
      <c r="B122" t="s">
        <v>140</v>
      </c>
      <c r="C122" t="s">
        <v>11</v>
      </c>
      <c r="D122" t="s">
        <v>12</v>
      </c>
      <c r="E122" t="s">
        <v>22</v>
      </c>
      <c r="F122" t="s">
        <v>14</v>
      </c>
      <c r="G122" t="s">
        <v>40</v>
      </c>
      <c r="H122" t="s">
        <v>16</v>
      </c>
      <c r="I122" s="9">
        <v>35990</v>
      </c>
      <c r="U122" s="9"/>
    </row>
    <row r="123" spans="1:21" x14ac:dyDescent="0.3">
      <c r="A123" t="s">
        <v>9</v>
      </c>
      <c r="B123" t="s">
        <v>56</v>
      </c>
      <c r="C123" t="s">
        <v>30</v>
      </c>
      <c r="D123" t="s">
        <v>12</v>
      </c>
      <c r="E123" t="s">
        <v>13</v>
      </c>
      <c r="F123" t="s">
        <v>27</v>
      </c>
      <c r="G123" t="s">
        <v>15</v>
      </c>
      <c r="H123" t="s">
        <v>16</v>
      </c>
      <c r="I123" s="9">
        <v>66990</v>
      </c>
      <c r="U123" s="9"/>
    </row>
    <row r="124" spans="1:21" x14ac:dyDescent="0.3">
      <c r="A124" t="s">
        <v>9</v>
      </c>
      <c r="B124" t="s">
        <v>126</v>
      </c>
      <c r="C124" t="s">
        <v>30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 s="9">
        <v>60490</v>
      </c>
      <c r="U124" s="9"/>
    </row>
    <row r="125" spans="1:21" x14ac:dyDescent="0.3">
      <c r="A125" t="s">
        <v>9</v>
      </c>
      <c r="B125" t="s">
        <v>74</v>
      </c>
      <c r="C125" t="s">
        <v>30</v>
      </c>
      <c r="D125" t="s">
        <v>12</v>
      </c>
      <c r="E125" t="s">
        <v>13</v>
      </c>
      <c r="F125" t="s">
        <v>14</v>
      </c>
      <c r="G125" t="s">
        <v>37</v>
      </c>
      <c r="H125" t="s">
        <v>16</v>
      </c>
      <c r="I125" s="9">
        <v>53990</v>
      </c>
      <c r="U125" s="9"/>
    </row>
    <row r="126" spans="1:21" x14ac:dyDescent="0.3">
      <c r="A126" t="s">
        <v>24</v>
      </c>
      <c r="B126" t="s">
        <v>141</v>
      </c>
      <c r="C126" t="s">
        <v>11</v>
      </c>
      <c r="D126" t="s">
        <v>12</v>
      </c>
      <c r="E126" t="s">
        <v>13</v>
      </c>
      <c r="F126" t="s">
        <v>14</v>
      </c>
      <c r="G126" t="s">
        <v>37</v>
      </c>
      <c r="H126" t="s">
        <v>16</v>
      </c>
      <c r="I126" s="9">
        <v>44990</v>
      </c>
      <c r="U126" s="9"/>
    </row>
    <row r="127" spans="1:21" x14ac:dyDescent="0.3">
      <c r="A127" t="s">
        <v>9</v>
      </c>
      <c r="B127" t="s">
        <v>142</v>
      </c>
      <c r="C127" t="s">
        <v>30</v>
      </c>
      <c r="D127" t="s">
        <v>12</v>
      </c>
      <c r="E127" t="s">
        <v>13</v>
      </c>
      <c r="F127" t="s">
        <v>27</v>
      </c>
      <c r="G127" t="s">
        <v>40</v>
      </c>
      <c r="H127" t="s">
        <v>16</v>
      </c>
      <c r="I127" s="9">
        <v>63999</v>
      </c>
      <c r="U127" s="9"/>
    </row>
    <row r="128" spans="1:21" x14ac:dyDescent="0.3">
      <c r="A128" t="s">
        <v>28</v>
      </c>
      <c r="B128" t="s">
        <v>143</v>
      </c>
      <c r="C128" t="s">
        <v>30</v>
      </c>
      <c r="D128" t="s">
        <v>12</v>
      </c>
      <c r="E128" t="s">
        <v>13</v>
      </c>
      <c r="F128" t="s">
        <v>27</v>
      </c>
      <c r="G128" t="s">
        <v>69</v>
      </c>
      <c r="H128" t="s">
        <v>82</v>
      </c>
      <c r="I128" s="9">
        <v>76990</v>
      </c>
      <c r="U128" s="9"/>
    </row>
    <row r="129" spans="1:21" x14ac:dyDescent="0.3">
      <c r="A129" t="s">
        <v>9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 s="9">
        <v>38990</v>
      </c>
      <c r="U129" s="9"/>
    </row>
    <row r="130" spans="1:21" x14ac:dyDescent="0.3">
      <c r="A130" t="s">
        <v>9</v>
      </c>
      <c r="B130" t="s">
        <v>17</v>
      </c>
      <c r="C130" t="s">
        <v>11</v>
      </c>
      <c r="D130" t="s">
        <v>12</v>
      </c>
      <c r="E130" t="s">
        <v>13</v>
      </c>
      <c r="F130" t="s">
        <v>14</v>
      </c>
      <c r="G130" t="s">
        <v>15</v>
      </c>
      <c r="H130" t="s">
        <v>16</v>
      </c>
      <c r="I130" s="9">
        <v>37990</v>
      </c>
      <c r="U130" s="9"/>
    </row>
    <row r="131" spans="1:21" x14ac:dyDescent="0.3">
      <c r="A131" t="s">
        <v>144</v>
      </c>
      <c r="B131" t="s">
        <v>145</v>
      </c>
      <c r="C131" t="s">
        <v>30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 s="9">
        <v>27990</v>
      </c>
      <c r="U131" s="9"/>
    </row>
    <row r="132" spans="1:21" x14ac:dyDescent="0.3">
      <c r="A132" t="s">
        <v>9</v>
      </c>
      <c r="B132" t="s">
        <v>146</v>
      </c>
      <c r="C132" t="s">
        <v>119</v>
      </c>
      <c r="D132" t="s">
        <v>128</v>
      </c>
      <c r="E132" t="s">
        <v>147</v>
      </c>
      <c r="F132" t="s">
        <v>47</v>
      </c>
      <c r="G132" t="s">
        <v>69</v>
      </c>
      <c r="H132" t="s">
        <v>82</v>
      </c>
      <c r="I132" s="9">
        <v>24500</v>
      </c>
      <c r="U132" s="9"/>
    </row>
    <row r="133" spans="1:21" x14ac:dyDescent="0.3">
      <c r="A133" t="s">
        <v>9</v>
      </c>
      <c r="B133" t="s">
        <v>32</v>
      </c>
      <c r="C133" t="s">
        <v>30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 s="9">
        <v>46990</v>
      </c>
      <c r="U133" s="9"/>
    </row>
    <row r="134" spans="1:21" x14ac:dyDescent="0.3">
      <c r="A134" t="s">
        <v>9</v>
      </c>
      <c r="B134" t="s">
        <v>36</v>
      </c>
      <c r="C134" t="s">
        <v>30</v>
      </c>
      <c r="D134" t="s">
        <v>12</v>
      </c>
      <c r="E134" t="s">
        <v>13</v>
      </c>
      <c r="F134" t="s">
        <v>27</v>
      </c>
      <c r="G134" t="s">
        <v>37</v>
      </c>
      <c r="H134" t="s">
        <v>16</v>
      </c>
      <c r="I134" s="9">
        <v>53990</v>
      </c>
      <c r="U134" s="9"/>
    </row>
    <row r="135" spans="1:21" x14ac:dyDescent="0.3">
      <c r="A135" t="s">
        <v>24</v>
      </c>
      <c r="B135" t="s">
        <v>148</v>
      </c>
      <c r="C135" t="s">
        <v>50</v>
      </c>
      <c r="D135" t="s">
        <v>12</v>
      </c>
      <c r="E135" t="s">
        <v>13</v>
      </c>
      <c r="F135" t="s">
        <v>27</v>
      </c>
      <c r="G135" t="s">
        <v>15</v>
      </c>
      <c r="H135" t="s">
        <v>16</v>
      </c>
      <c r="I135" s="9">
        <v>101990</v>
      </c>
      <c r="U135" s="9"/>
    </row>
    <row r="136" spans="1:21" x14ac:dyDescent="0.3">
      <c r="A136" t="s">
        <v>83</v>
      </c>
      <c r="B136" t="s">
        <v>149</v>
      </c>
      <c r="C136" t="s">
        <v>30</v>
      </c>
      <c r="D136" t="s">
        <v>12</v>
      </c>
      <c r="E136" t="s">
        <v>13</v>
      </c>
      <c r="F136" t="s">
        <v>14</v>
      </c>
      <c r="G136" t="s">
        <v>86</v>
      </c>
      <c r="H136" t="s">
        <v>82</v>
      </c>
      <c r="I136" s="9">
        <v>19990</v>
      </c>
      <c r="U136" s="9"/>
    </row>
    <row r="137" spans="1:21" x14ac:dyDescent="0.3">
      <c r="A137" t="s">
        <v>28</v>
      </c>
      <c r="B137" t="s">
        <v>150</v>
      </c>
      <c r="C137" t="s">
        <v>30</v>
      </c>
      <c r="D137" t="s">
        <v>12</v>
      </c>
      <c r="E137" t="s">
        <v>39</v>
      </c>
      <c r="F137" t="s">
        <v>14</v>
      </c>
      <c r="G137" t="s">
        <v>15</v>
      </c>
      <c r="H137" t="s">
        <v>16</v>
      </c>
      <c r="I137" s="9">
        <v>55990</v>
      </c>
      <c r="U137" s="9"/>
    </row>
    <row r="138" spans="1:21" x14ac:dyDescent="0.3">
      <c r="A138" t="s">
        <v>75</v>
      </c>
      <c r="B138" t="s">
        <v>151</v>
      </c>
      <c r="C138" t="s">
        <v>30</v>
      </c>
      <c r="D138" t="s">
        <v>12</v>
      </c>
      <c r="E138" t="s">
        <v>13</v>
      </c>
      <c r="F138" t="s">
        <v>27</v>
      </c>
      <c r="G138" t="s">
        <v>37</v>
      </c>
      <c r="H138" t="s">
        <v>16</v>
      </c>
      <c r="I138" s="9">
        <v>48990</v>
      </c>
      <c r="U138" s="9"/>
    </row>
    <row r="139" spans="1:21" x14ac:dyDescent="0.3">
      <c r="A139" t="s">
        <v>9</v>
      </c>
      <c r="B139" t="s">
        <v>38</v>
      </c>
      <c r="C139" t="s">
        <v>30</v>
      </c>
      <c r="D139" t="s">
        <v>12</v>
      </c>
      <c r="E139" t="s">
        <v>39</v>
      </c>
      <c r="F139" t="s">
        <v>27</v>
      </c>
      <c r="G139" t="s">
        <v>40</v>
      </c>
      <c r="H139" t="s">
        <v>16</v>
      </c>
      <c r="I139" s="9">
        <v>66999</v>
      </c>
      <c r="U139" s="9"/>
    </row>
    <row r="140" spans="1:21" x14ac:dyDescent="0.3">
      <c r="A140" t="s">
        <v>9</v>
      </c>
      <c r="B140" t="s">
        <v>48</v>
      </c>
      <c r="C140" t="s">
        <v>30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 s="9">
        <v>49990</v>
      </c>
      <c r="U140" s="9"/>
    </row>
    <row r="141" spans="1:21" x14ac:dyDescent="0.3">
      <c r="A141" t="s">
        <v>75</v>
      </c>
      <c r="B141" t="s">
        <v>152</v>
      </c>
      <c r="C141" t="s">
        <v>30</v>
      </c>
      <c r="D141" t="s">
        <v>12</v>
      </c>
      <c r="E141" t="s">
        <v>13</v>
      </c>
      <c r="F141" t="s">
        <v>14</v>
      </c>
      <c r="G141" t="s">
        <v>37</v>
      </c>
      <c r="H141" t="s">
        <v>16</v>
      </c>
      <c r="I141" s="9">
        <v>29990</v>
      </c>
      <c r="U141" s="9"/>
    </row>
    <row r="142" spans="1:21" x14ac:dyDescent="0.3">
      <c r="A142" t="s">
        <v>91</v>
      </c>
      <c r="B142" t="s">
        <v>153</v>
      </c>
      <c r="C142" t="s">
        <v>11</v>
      </c>
      <c r="D142" t="s">
        <v>12</v>
      </c>
      <c r="E142" t="s">
        <v>13</v>
      </c>
      <c r="F142" t="s">
        <v>154</v>
      </c>
      <c r="G142" t="s">
        <v>155</v>
      </c>
      <c r="H142" t="s">
        <v>82</v>
      </c>
      <c r="I142" s="9">
        <v>33990</v>
      </c>
      <c r="U142" s="9"/>
    </row>
    <row r="143" spans="1:21" x14ac:dyDescent="0.3">
      <c r="A143" t="s">
        <v>28</v>
      </c>
      <c r="B143" t="s">
        <v>49</v>
      </c>
      <c r="C143" t="s">
        <v>50</v>
      </c>
      <c r="D143" t="s">
        <v>12</v>
      </c>
      <c r="E143" t="s">
        <v>13</v>
      </c>
      <c r="F143" t="s">
        <v>27</v>
      </c>
      <c r="G143" t="s">
        <v>15</v>
      </c>
      <c r="H143" t="s">
        <v>16</v>
      </c>
      <c r="I143" s="9">
        <v>77990</v>
      </c>
      <c r="U143" s="9"/>
    </row>
    <row r="144" spans="1:21" x14ac:dyDescent="0.3">
      <c r="A144" t="s">
        <v>9</v>
      </c>
      <c r="B144" t="s">
        <v>55</v>
      </c>
      <c r="C144" t="s">
        <v>35</v>
      </c>
      <c r="D144" t="s">
        <v>12</v>
      </c>
      <c r="E144" t="s">
        <v>13</v>
      </c>
      <c r="F144" t="s">
        <v>27</v>
      </c>
      <c r="G144" t="s">
        <v>40</v>
      </c>
      <c r="H144" t="s">
        <v>16</v>
      </c>
      <c r="I144" s="9">
        <v>54990</v>
      </c>
      <c r="U144" s="9"/>
    </row>
    <row r="145" spans="1:21" x14ac:dyDescent="0.3">
      <c r="A145" t="s">
        <v>28</v>
      </c>
      <c r="B145" t="s">
        <v>156</v>
      </c>
      <c r="C145" t="s">
        <v>30</v>
      </c>
      <c r="D145" t="s">
        <v>12</v>
      </c>
      <c r="E145" t="s">
        <v>31</v>
      </c>
      <c r="F145" t="s">
        <v>27</v>
      </c>
      <c r="G145" t="s">
        <v>69</v>
      </c>
      <c r="H145" t="s">
        <v>16</v>
      </c>
      <c r="I145" s="9">
        <v>65990</v>
      </c>
      <c r="U145" s="9"/>
    </row>
    <row r="146" spans="1:21" x14ac:dyDescent="0.3">
      <c r="A146" t="s">
        <v>67</v>
      </c>
      <c r="B146" t="s">
        <v>157</v>
      </c>
      <c r="C146" t="s">
        <v>26</v>
      </c>
      <c r="D146" t="s">
        <v>12</v>
      </c>
      <c r="E146" t="s">
        <v>44</v>
      </c>
      <c r="F146" t="s">
        <v>27</v>
      </c>
      <c r="G146" t="s">
        <v>15</v>
      </c>
      <c r="H146" t="s">
        <v>16</v>
      </c>
      <c r="I146" s="9">
        <v>79990</v>
      </c>
      <c r="U146" s="9"/>
    </row>
    <row r="147" spans="1:21" x14ac:dyDescent="0.3">
      <c r="A147" t="s">
        <v>28</v>
      </c>
      <c r="B147" t="s">
        <v>158</v>
      </c>
      <c r="C147" t="s">
        <v>11</v>
      </c>
      <c r="D147" t="s">
        <v>12</v>
      </c>
      <c r="E147" t="s">
        <v>13</v>
      </c>
      <c r="F147" t="s">
        <v>27</v>
      </c>
      <c r="G147" t="s">
        <v>69</v>
      </c>
      <c r="H147" t="s">
        <v>16</v>
      </c>
      <c r="I147" s="9">
        <v>35990</v>
      </c>
      <c r="U147" s="9"/>
    </row>
    <row r="148" spans="1:21" x14ac:dyDescent="0.3">
      <c r="A148" t="s">
        <v>52</v>
      </c>
      <c r="B148" t="s">
        <v>159</v>
      </c>
      <c r="C148" t="s">
        <v>30</v>
      </c>
      <c r="D148" t="s">
        <v>12</v>
      </c>
      <c r="E148" t="s">
        <v>13</v>
      </c>
      <c r="F148" t="s">
        <v>27</v>
      </c>
      <c r="G148" t="s">
        <v>15</v>
      </c>
      <c r="H148" t="s">
        <v>16</v>
      </c>
      <c r="I148" s="9">
        <v>44990</v>
      </c>
      <c r="U148" s="9"/>
    </row>
    <row r="149" spans="1:21" x14ac:dyDescent="0.3">
      <c r="A149" t="s">
        <v>9</v>
      </c>
      <c r="B149" t="s">
        <v>56</v>
      </c>
      <c r="C149" t="s">
        <v>30</v>
      </c>
      <c r="D149" t="s">
        <v>12</v>
      </c>
      <c r="E149" t="s">
        <v>13</v>
      </c>
      <c r="F149" t="s">
        <v>27</v>
      </c>
      <c r="G149" t="s">
        <v>15</v>
      </c>
      <c r="H149" t="s">
        <v>16</v>
      </c>
      <c r="I149" s="9">
        <v>66990</v>
      </c>
      <c r="U149" s="9"/>
    </row>
    <row r="150" spans="1:21" x14ac:dyDescent="0.3">
      <c r="A150" t="s">
        <v>9</v>
      </c>
      <c r="B150" t="s">
        <v>74</v>
      </c>
      <c r="C150" t="s">
        <v>30</v>
      </c>
      <c r="D150" t="s">
        <v>12</v>
      </c>
      <c r="E150" t="s">
        <v>13</v>
      </c>
      <c r="F150" t="s">
        <v>14</v>
      </c>
      <c r="G150" t="s">
        <v>37</v>
      </c>
      <c r="H150" t="s">
        <v>16</v>
      </c>
      <c r="I150" s="9">
        <v>53990</v>
      </c>
      <c r="U150" s="9"/>
    </row>
    <row r="151" spans="1:21" x14ac:dyDescent="0.3">
      <c r="A151" t="s">
        <v>28</v>
      </c>
      <c r="B151" t="s">
        <v>160</v>
      </c>
      <c r="C151" t="s">
        <v>35</v>
      </c>
      <c r="D151" t="s">
        <v>12</v>
      </c>
      <c r="E151" t="s">
        <v>39</v>
      </c>
      <c r="F151" t="s">
        <v>27</v>
      </c>
      <c r="G151" t="s">
        <v>99</v>
      </c>
      <c r="H151" t="s">
        <v>16</v>
      </c>
      <c r="I151" s="9">
        <v>53990</v>
      </c>
      <c r="U151" s="9"/>
    </row>
    <row r="152" spans="1:21" x14ac:dyDescent="0.3">
      <c r="A152" t="s">
        <v>24</v>
      </c>
      <c r="B152" t="s">
        <v>161</v>
      </c>
      <c r="C152" t="s">
        <v>35</v>
      </c>
      <c r="D152" t="s">
        <v>12</v>
      </c>
      <c r="E152" t="s">
        <v>13</v>
      </c>
      <c r="F152" t="s">
        <v>27</v>
      </c>
      <c r="G152" t="s">
        <v>15</v>
      </c>
      <c r="H152" t="s">
        <v>16</v>
      </c>
      <c r="I152" s="9">
        <v>56990</v>
      </c>
      <c r="U152" s="9"/>
    </row>
    <row r="153" spans="1:21" x14ac:dyDescent="0.3">
      <c r="A153" t="s">
        <v>9</v>
      </c>
      <c r="B153" t="s">
        <v>17</v>
      </c>
      <c r="C153" t="s">
        <v>11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 s="9">
        <v>37990</v>
      </c>
      <c r="U153" s="9"/>
    </row>
    <row r="154" spans="1:21" x14ac:dyDescent="0.3">
      <c r="A154" t="s">
        <v>9</v>
      </c>
      <c r="B154" t="s">
        <v>38</v>
      </c>
      <c r="C154" t="s">
        <v>30</v>
      </c>
      <c r="D154" t="s">
        <v>12</v>
      </c>
      <c r="E154" t="s">
        <v>39</v>
      </c>
      <c r="F154" t="s">
        <v>27</v>
      </c>
      <c r="G154" t="s">
        <v>40</v>
      </c>
      <c r="H154" t="s">
        <v>16</v>
      </c>
      <c r="I154" s="9">
        <v>66999</v>
      </c>
      <c r="U154" s="9"/>
    </row>
    <row r="155" spans="1:21" x14ac:dyDescent="0.3">
      <c r="A155" t="s">
        <v>67</v>
      </c>
      <c r="B155" t="s">
        <v>162</v>
      </c>
      <c r="C155" t="s">
        <v>30</v>
      </c>
      <c r="D155" t="s">
        <v>12</v>
      </c>
      <c r="E155" t="s">
        <v>44</v>
      </c>
      <c r="F155" t="s">
        <v>27</v>
      </c>
      <c r="G155" t="s">
        <v>15</v>
      </c>
      <c r="H155" t="s">
        <v>16</v>
      </c>
      <c r="I155" s="9">
        <v>74990</v>
      </c>
      <c r="U155" s="9"/>
    </row>
    <row r="156" spans="1:21" x14ac:dyDescent="0.3">
      <c r="A156" t="s">
        <v>28</v>
      </c>
      <c r="B156" t="s">
        <v>163</v>
      </c>
      <c r="C156" t="s">
        <v>30</v>
      </c>
      <c r="D156" t="s">
        <v>12</v>
      </c>
      <c r="E156" t="s">
        <v>13</v>
      </c>
      <c r="F156" t="s">
        <v>27</v>
      </c>
      <c r="G156" t="s">
        <v>99</v>
      </c>
      <c r="H156" t="s">
        <v>16</v>
      </c>
      <c r="I156" s="9">
        <v>60990</v>
      </c>
      <c r="U156" s="9"/>
    </row>
    <row r="157" spans="1:21" x14ac:dyDescent="0.3">
      <c r="A157" t="s">
        <v>9</v>
      </c>
      <c r="B157" t="s">
        <v>164</v>
      </c>
      <c r="C157" t="s">
        <v>30</v>
      </c>
      <c r="D157" t="s">
        <v>12</v>
      </c>
      <c r="E157" t="s">
        <v>13</v>
      </c>
      <c r="F157" t="s">
        <v>27</v>
      </c>
      <c r="G157" t="s">
        <v>37</v>
      </c>
      <c r="H157" t="s">
        <v>16</v>
      </c>
      <c r="I157" s="9">
        <v>57990</v>
      </c>
      <c r="U157" s="9"/>
    </row>
    <row r="158" spans="1:21" x14ac:dyDescent="0.3">
      <c r="A158" t="s">
        <v>9</v>
      </c>
      <c r="B158" t="s">
        <v>36</v>
      </c>
      <c r="C158" t="s">
        <v>30</v>
      </c>
      <c r="D158" t="s">
        <v>12</v>
      </c>
      <c r="E158" t="s">
        <v>13</v>
      </c>
      <c r="F158" t="s">
        <v>27</v>
      </c>
      <c r="G158" t="s">
        <v>37</v>
      </c>
      <c r="H158" t="s">
        <v>16</v>
      </c>
      <c r="I158" s="9">
        <v>53990</v>
      </c>
      <c r="U158" s="9"/>
    </row>
    <row r="159" spans="1:21" x14ac:dyDescent="0.3">
      <c r="A159" t="s">
        <v>9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 s="9">
        <v>38990</v>
      </c>
      <c r="U159" s="9"/>
    </row>
    <row r="160" spans="1:21" x14ac:dyDescent="0.3">
      <c r="A160" t="s">
        <v>9</v>
      </c>
      <c r="B160" t="s">
        <v>48</v>
      </c>
      <c r="C160" t="s">
        <v>30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 s="9">
        <v>49990</v>
      </c>
      <c r="U160" s="9"/>
    </row>
    <row r="161" spans="1:21" x14ac:dyDescent="0.3">
      <c r="A161" t="s">
        <v>28</v>
      </c>
      <c r="B161" t="s">
        <v>49</v>
      </c>
      <c r="C161" t="s">
        <v>50</v>
      </c>
      <c r="D161" t="s">
        <v>12</v>
      </c>
      <c r="E161" t="s">
        <v>13</v>
      </c>
      <c r="F161" t="s">
        <v>27</v>
      </c>
      <c r="G161" t="s">
        <v>15</v>
      </c>
      <c r="H161" t="s">
        <v>16</v>
      </c>
      <c r="I161" s="9">
        <v>77990</v>
      </c>
      <c r="U161" s="9"/>
    </row>
    <row r="162" spans="1:21" x14ac:dyDescent="0.3">
      <c r="A162" t="s">
        <v>9</v>
      </c>
      <c r="B162" t="s">
        <v>165</v>
      </c>
      <c r="C162" t="s">
        <v>26</v>
      </c>
      <c r="D162" t="s">
        <v>12</v>
      </c>
      <c r="E162" t="s">
        <v>13</v>
      </c>
      <c r="F162" t="s">
        <v>27</v>
      </c>
      <c r="G162" t="s">
        <v>15</v>
      </c>
      <c r="H162" t="s">
        <v>16</v>
      </c>
      <c r="I162" s="9">
        <v>79590</v>
      </c>
      <c r="U162" s="9"/>
    </row>
    <row r="163" spans="1:21" x14ac:dyDescent="0.3">
      <c r="A163" t="s">
        <v>24</v>
      </c>
      <c r="B163" t="s">
        <v>166</v>
      </c>
      <c r="C163" t="s">
        <v>30</v>
      </c>
      <c r="D163" t="s">
        <v>12</v>
      </c>
      <c r="E163" t="s">
        <v>13</v>
      </c>
      <c r="F163" t="s">
        <v>14</v>
      </c>
      <c r="G163" t="s">
        <v>37</v>
      </c>
      <c r="H163" t="s">
        <v>16</v>
      </c>
      <c r="I163" s="9">
        <v>50990</v>
      </c>
      <c r="U163" s="9"/>
    </row>
    <row r="164" spans="1:21" x14ac:dyDescent="0.3">
      <c r="A164" t="s">
        <v>9</v>
      </c>
      <c r="B164" t="s">
        <v>55</v>
      </c>
      <c r="C164" t="s">
        <v>35</v>
      </c>
      <c r="D164" t="s">
        <v>12</v>
      </c>
      <c r="E164" t="s">
        <v>13</v>
      </c>
      <c r="F164" t="s">
        <v>27</v>
      </c>
      <c r="G164" t="s">
        <v>40</v>
      </c>
      <c r="H164" t="s">
        <v>16</v>
      </c>
      <c r="I164" s="9">
        <v>54990</v>
      </c>
      <c r="U164" s="9"/>
    </row>
    <row r="165" spans="1:21" x14ac:dyDescent="0.3">
      <c r="A165" t="s">
        <v>9</v>
      </c>
      <c r="B165" t="s">
        <v>56</v>
      </c>
      <c r="C165" t="s">
        <v>30</v>
      </c>
      <c r="D165" t="s">
        <v>12</v>
      </c>
      <c r="E165" t="s">
        <v>13</v>
      </c>
      <c r="F165" t="s">
        <v>27</v>
      </c>
      <c r="G165" t="s">
        <v>15</v>
      </c>
      <c r="H165" t="s">
        <v>16</v>
      </c>
      <c r="I165" s="9">
        <v>66990</v>
      </c>
      <c r="U165" s="9"/>
    </row>
    <row r="166" spans="1:21" x14ac:dyDescent="0.3">
      <c r="A166" t="s">
        <v>75</v>
      </c>
      <c r="B166" t="s">
        <v>167</v>
      </c>
      <c r="C166" t="s">
        <v>119</v>
      </c>
      <c r="D166" t="s">
        <v>12</v>
      </c>
      <c r="E166" t="s">
        <v>22</v>
      </c>
      <c r="F166" t="s">
        <v>14</v>
      </c>
      <c r="G166" t="s">
        <v>40</v>
      </c>
      <c r="H166" t="s">
        <v>16</v>
      </c>
      <c r="I166" s="9">
        <v>24990</v>
      </c>
      <c r="U166" s="9"/>
    </row>
    <row r="167" spans="1:21" x14ac:dyDescent="0.3">
      <c r="A167" t="s">
        <v>24</v>
      </c>
      <c r="B167" t="s">
        <v>161</v>
      </c>
      <c r="C167" t="s">
        <v>35</v>
      </c>
      <c r="D167" t="s">
        <v>12</v>
      </c>
      <c r="E167" t="s">
        <v>13</v>
      </c>
      <c r="F167" t="s">
        <v>27</v>
      </c>
      <c r="G167" t="s">
        <v>37</v>
      </c>
      <c r="H167" t="s">
        <v>16</v>
      </c>
      <c r="I167" s="9">
        <v>67890</v>
      </c>
      <c r="U167" s="9"/>
    </row>
    <row r="168" spans="1:21" x14ac:dyDescent="0.3">
      <c r="A168" t="s">
        <v>9</v>
      </c>
      <c r="B168" t="s">
        <v>74</v>
      </c>
      <c r="C168" t="s">
        <v>30</v>
      </c>
      <c r="D168" t="s">
        <v>12</v>
      </c>
      <c r="E168" t="s">
        <v>13</v>
      </c>
      <c r="F168" t="s">
        <v>14</v>
      </c>
      <c r="G168" t="s">
        <v>37</v>
      </c>
      <c r="H168" t="s">
        <v>16</v>
      </c>
      <c r="I168" s="9">
        <v>53990</v>
      </c>
      <c r="U168" s="9"/>
    </row>
    <row r="169" spans="1:21" x14ac:dyDescent="0.3">
      <c r="A169" t="s">
        <v>9</v>
      </c>
      <c r="B169" t="s">
        <v>126</v>
      </c>
      <c r="C169" t="s">
        <v>30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 s="9">
        <v>60490</v>
      </c>
      <c r="U169" s="9"/>
    </row>
    <row r="170" spans="1:21" x14ac:dyDescent="0.3">
      <c r="A170" t="s">
        <v>41</v>
      </c>
      <c r="B170" t="s">
        <v>121</v>
      </c>
      <c r="C170" t="s">
        <v>11</v>
      </c>
      <c r="D170" t="s">
        <v>12</v>
      </c>
      <c r="E170" t="s">
        <v>13</v>
      </c>
      <c r="F170" t="s">
        <v>14</v>
      </c>
      <c r="G170" t="s">
        <v>61</v>
      </c>
      <c r="H170" t="s">
        <v>16</v>
      </c>
      <c r="I170" s="9">
        <v>36990</v>
      </c>
      <c r="U170" s="9"/>
    </row>
    <row r="171" spans="1:21" x14ac:dyDescent="0.3">
      <c r="A171" t="s">
        <v>9</v>
      </c>
      <c r="B171" t="s">
        <v>168</v>
      </c>
      <c r="C171" t="s">
        <v>35</v>
      </c>
      <c r="D171" t="s">
        <v>12</v>
      </c>
      <c r="E171" t="s">
        <v>13</v>
      </c>
      <c r="F171" t="s">
        <v>14</v>
      </c>
      <c r="G171" t="s">
        <v>169</v>
      </c>
      <c r="H171" t="s">
        <v>16</v>
      </c>
      <c r="I171" s="9">
        <v>50990</v>
      </c>
      <c r="U171" s="9"/>
    </row>
    <row r="172" spans="1:21" x14ac:dyDescent="0.3">
      <c r="A172" t="s">
        <v>24</v>
      </c>
      <c r="B172" t="s">
        <v>141</v>
      </c>
      <c r="C172" t="s">
        <v>11</v>
      </c>
      <c r="D172" t="s">
        <v>12</v>
      </c>
      <c r="E172" t="s">
        <v>13</v>
      </c>
      <c r="F172" t="s">
        <v>14</v>
      </c>
      <c r="G172" t="s">
        <v>37</v>
      </c>
      <c r="H172" t="s">
        <v>16</v>
      </c>
      <c r="I172" s="9">
        <v>44990</v>
      </c>
      <c r="U172" s="9"/>
    </row>
    <row r="173" spans="1:21" x14ac:dyDescent="0.3">
      <c r="A173" t="s">
        <v>67</v>
      </c>
      <c r="B173" t="s">
        <v>170</v>
      </c>
      <c r="C173" t="s">
        <v>30</v>
      </c>
      <c r="D173" t="s">
        <v>12</v>
      </c>
      <c r="E173" t="s">
        <v>78</v>
      </c>
      <c r="F173" t="s">
        <v>27</v>
      </c>
      <c r="G173" t="s">
        <v>15</v>
      </c>
      <c r="H173" t="s">
        <v>16</v>
      </c>
      <c r="I173" s="9">
        <v>50990</v>
      </c>
      <c r="U173" s="9"/>
    </row>
    <row r="174" spans="1:21" x14ac:dyDescent="0.3">
      <c r="A174" t="s">
        <v>24</v>
      </c>
      <c r="B174" t="s">
        <v>62</v>
      </c>
      <c r="C174" t="s">
        <v>11</v>
      </c>
      <c r="D174" t="s">
        <v>12</v>
      </c>
      <c r="E174" t="s">
        <v>31</v>
      </c>
      <c r="F174" t="s">
        <v>14</v>
      </c>
      <c r="G174" t="s">
        <v>15</v>
      </c>
      <c r="H174" t="s">
        <v>16</v>
      </c>
      <c r="I174" s="9">
        <v>35990</v>
      </c>
      <c r="U174" s="9"/>
    </row>
    <row r="175" spans="1:21" x14ac:dyDescent="0.3">
      <c r="A175" t="s">
        <v>9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 s="9">
        <v>38990</v>
      </c>
      <c r="U175" s="9"/>
    </row>
    <row r="176" spans="1:21" x14ac:dyDescent="0.3">
      <c r="A176" t="s">
        <v>28</v>
      </c>
      <c r="B176" t="s">
        <v>163</v>
      </c>
      <c r="C176" t="s">
        <v>30</v>
      </c>
      <c r="D176" t="s">
        <v>12</v>
      </c>
      <c r="E176" t="s">
        <v>13</v>
      </c>
      <c r="F176" t="s">
        <v>27</v>
      </c>
      <c r="G176" t="s">
        <v>99</v>
      </c>
      <c r="H176" t="s">
        <v>16</v>
      </c>
      <c r="I176" s="9">
        <v>60990</v>
      </c>
      <c r="U176" s="9"/>
    </row>
    <row r="177" spans="1:21" x14ac:dyDescent="0.3">
      <c r="A177" t="s">
        <v>9</v>
      </c>
      <c r="B177" t="s">
        <v>171</v>
      </c>
      <c r="C177" t="s">
        <v>35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 s="9">
        <v>57990</v>
      </c>
      <c r="U177" s="9"/>
    </row>
    <row r="178" spans="1:21" x14ac:dyDescent="0.3">
      <c r="A178" t="s">
        <v>9</v>
      </c>
      <c r="B178" t="s">
        <v>17</v>
      </c>
      <c r="C178" t="s">
        <v>11</v>
      </c>
      <c r="D178" t="s">
        <v>12</v>
      </c>
      <c r="E178" t="s">
        <v>13</v>
      </c>
      <c r="F178" t="s">
        <v>14</v>
      </c>
      <c r="G178" t="s">
        <v>15</v>
      </c>
      <c r="H178" t="s">
        <v>16</v>
      </c>
      <c r="I178" s="9">
        <v>37990</v>
      </c>
      <c r="U178" s="9"/>
    </row>
    <row r="179" spans="1:21" x14ac:dyDescent="0.3">
      <c r="A179" t="s">
        <v>9</v>
      </c>
      <c r="B179" t="s">
        <v>32</v>
      </c>
      <c r="C179" t="s">
        <v>30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 s="9">
        <v>46990</v>
      </c>
      <c r="U179" s="9"/>
    </row>
    <row r="180" spans="1:21" x14ac:dyDescent="0.3">
      <c r="A180" t="s">
        <v>28</v>
      </c>
      <c r="B180" t="s">
        <v>160</v>
      </c>
      <c r="C180" t="s">
        <v>35</v>
      </c>
      <c r="D180" t="s">
        <v>12</v>
      </c>
      <c r="E180" t="s">
        <v>39</v>
      </c>
      <c r="F180" t="s">
        <v>27</v>
      </c>
      <c r="G180" t="s">
        <v>99</v>
      </c>
      <c r="H180" t="s">
        <v>16</v>
      </c>
      <c r="I180" s="9">
        <v>53990</v>
      </c>
      <c r="U180" s="9"/>
    </row>
    <row r="181" spans="1:21" x14ac:dyDescent="0.3">
      <c r="A181" t="s">
        <v>28</v>
      </c>
      <c r="B181" t="s">
        <v>172</v>
      </c>
      <c r="C181" t="s">
        <v>30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 s="9">
        <v>47990</v>
      </c>
      <c r="U181" s="9"/>
    </row>
    <row r="182" spans="1:21" x14ac:dyDescent="0.3">
      <c r="A182" t="s">
        <v>9</v>
      </c>
      <c r="B182" t="s">
        <v>113</v>
      </c>
      <c r="C182" t="s">
        <v>30</v>
      </c>
      <c r="D182" t="s">
        <v>12</v>
      </c>
      <c r="E182" t="s">
        <v>13</v>
      </c>
      <c r="F182" t="s">
        <v>27</v>
      </c>
      <c r="G182" t="s">
        <v>15</v>
      </c>
      <c r="H182" t="s">
        <v>82</v>
      </c>
      <c r="I182" s="9">
        <v>88690</v>
      </c>
      <c r="U182" s="9"/>
    </row>
    <row r="183" spans="1:21" x14ac:dyDescent="0.3">
      <c r="A183" t="s">
        <v>28</v>
      </c>
      <c r="B183" t="s">
        <v>49</v>
      </c>
      <c r="C183" t="s">
        <v>50</v>
      </c>
      <c r="D183" t="s">
        <v>12</v>
      </c>
      <c r="E183" t="s">
        <v>13</v>
      </c>
      <c r="F183" t="s">
        <v>27</v>
      </c>
      <c r="G183" t="s">
        <v>15</v>
      </c>
      <c r="H183" t="s">
        <v>16</v>
      </c>
      <c r="I183" s="9">
        <v>77990</v>
      </c>
      <c r="U183" s="9"/>
    </row>
    <row r="184" spans="1:21" x14ac:dyDescent="0.3">
      <c r="A184" t="s">
        <v>9</v>
      </c>
      <c r="B184" t="s">
        <v>36</v>
      </c>
      <c r="C184" t="s">
        <v>30</v>
      </c>
      <c r="D184" t="s">
        <v>12</v>
      </c>
      <c r="E184" t="s">
        <v>13</v>
      </c>
      <c r="F184" t="s">
        <v>27</v>
      </c>
      <c r="G184" t="s">
        <v>37</v>
      </c>
      <c r="H184" t="s">
        <v>16</v>
      </c>
      <c r="I184" s="9">
        <v>53990</v>
      </c>
      <c r="U184" s="9"/>
    </row>
    <row r="185" spans="1:21" x14ac:dyDescent="0.3">
      <c r="A185" t="s">
        <v>9</v>
      </c>
      <c r="B185" t="s">
        <v>38</v>
      </c>
      <c r="C185" t="s">
        <v>30</v>
      </c>
      <c r="D185" t="s">
        <v>12</v>
      </c>
      <c r="E185" t="s">
        <v>39</v>
      </c>
      <c r="F185" t="s">
        <v>27</v>
      </c>
      <c r="G185" t="s">
        <v>40</v>
      </c>
      <c r="H185" t="s">
        <v>16</v>
      </c>
      <c r="I185" s="9">
        <v>66999</v>
      </c>
      <c r="U185" s="9"/>
    </row>
    <row r="186" spans="1:21" x14ac:dyDescent="0.3">
      <c r="A186" t="s">
        <v>67</v>
      </c>
      <c r="B186" t="s">
        <v>162</v>
      </c>
      <c r="C186" t="s">
        <v>30</v>
      </c>
      <c r="D186" t="s">
        <v>12</v>
      </c>
      <c r="E186" t="s">
        <v>44</v>
      </c>
      <c r="F186" t="s">
        <v>27</v>
      </c>
      <c r="G186" t="s">
        <v>15</v>
      </c>
      <c r="H186" t="s">
        <v>16</v>
      </c>
      <c r="I186" s="9">
        <v>74990</v>
      </c>
      <c r="U186" s="9"/>
    </row>
    <row r="187" spans="1:21" x14ac:dyDescent="0.3">
      <c r="A187" t="s">
        <v>75</v>
      </c>
      <c r="B187" t="s">
        <v>118</v>
      </c>
      <c r="C187" t="s">
        <v>119</v>
      </c>
      <c r="D187" t="s">
        <v>12</v>
      </c>
      <c r="E187" t="s">
        <v>13</v>
      </c>
      <c r="F187" t="s">
        <v>14</v>
      </c>
      <c r="G187" t="s">
        <v>120</v>
      </c>
      <c r="H187" t="s">
        <v>16</v>
      </c>
      <c r="I187" s="9">
        <v>23990</v>
      </c>
      <c r="U187" s="9"/>
    </row>
    <row r="188" spans="1:21" x14ac:dyDescent="0.3">
      <c r="A188" t="s">
        <v>9</v>
      </c>
      <c r="B188" t="s">
        <v>48</v>
      </c>
      <c r="C188" t="s">
        <v>30</v>
      </c>
      <c r="D188" t="s">
        <v>12</v>
      </c>
      <c r="E188" t="s">
        <v>13</v>
      </c>
      <c r="F188" t="s">
        <v>14</v>
      </c>
      <c r="G188" t="s">
        <v>15</v>
      </c>
      <c r="H188" t="s">
        <v>16</v>
      </c>
      <c r="I188" s="9">
        <v>49990</v>
      </c>
      <c r="U188" s="9"/>
    </row>
    <row r="189" spans="1:21" x14ac:dyDescent="0.3">
      <c r="A189" t="s">
        <v>9</v>
      </c>
      <c r="B189" t="s">
        <v>55</v>
      </c>
      <c r="C189" t="s">
        <v>35</v>
      </c>
      <c r="D189" t="s">
        <v>12</v>
      </c>
      <c r="E189" t="s">
        <v>13</v>
      </c>
      <c r="F189" t="s">
        <v>27</v>
      </c>
      <c r="G189" t="s">
        <v>40</v>
      </c>
      <c r="H189" t="s">
        <v>16</v>
      </c>
      <c r="I189" s="9">
        <v>54990</v>
      </c>
      <c r="U189" s="9"/>
    </row>
    <row r="190" spans="1:21" x14ac:dyDescent="0.3">
      <c r="A190" t="s">
        <v>28</v>
      </c>
      <c r="B190" t="s">
        <v>173</v>
      </c>
      <c r="C190" t="s">
        <v>35</v>
      </c>
      <c r="D190" t="s">
        <v>12</v>
      </c>
      <c r="E190" t="s">
        <v>39</v>
      </c>
      <c r="F190" t="s">
        <v>14</v>
      </c>
      <c r="G190" t="s">
        <v>40</v>
      </c>
      <c r="H190" t="s">
        <v>82</v>
      </c>
      <c r="I190" s="9">
        <v>58990</v>
      </c>
      <c r="U190" s="9"/>
    </row>
    <row r="191" spans="1:21" x14ac:dyDescent="0.3">
      <c r="A191" t="s">
        <v>41</v>
      </c>
      <c r="B191" t="s">
        <v>121</v>
      </c>
      <c r="C191" t="s">
        <v>30</v>
      </c>
      <c r="D191" t="s">
        <v>12</v>
      </c>
      <c r="E191" t="s">
        <v>13</v>
      </c>
      <c r="F191" t="s">
        <v>14</v>
      </c>
      <c r="G191" t="s">
        <v>37</v>
      </c>
      <c r="H191" t="s">
        <v>82</v>
      </c>
      <c r="I191" s="9">
        <v>43990</v>
      </c>
      <c r="U191" s="9"/>
    </row>
    <row r="192" spans="1:21" x14ac:dyDescent="0.3">
      <c r="A192" t="s">
        <v>58</v>
      </c>
      <c r="B192" t="s">
        <v>104</v>
      </c>
      <c r="C192" t="s">
        <v>26</v>
      </c>
      <c r="D192" t="s">
        <v>12</v>
      </c>
      <c r="E192" t="s">
        <v>13</v>
      </c>
      <c r="F192" t="s">
        <v>27</v>
      </c>
      <c r="G192" t="s">
        <v>15</v>
      </c>
      <c r="H192" t="s">
        <v>16</v>
      </c>
      <c r="I192" s="9">
        <v>89990</v>
      </c>
      <c r="U192" s="9"/>
    </row>
    <row r="193" spans="1:21" x14ac:dyDescent="0.3">
      <c r="A193" t="s">
        <v>9</v>
      </c>
      <c r="B193" t="s">
        <v>10</v>
      </c>
      <c r="C193" t="s">
        <v>11</v>
      </c>
      <c r="D193" t="s">
        <v>12</v>
      </c>
      <c r="E193" t="s">
        <v>13</v>
      </c>
      <c r="F193" t="s">
        <v>14</v>
      </c>
      <c r="G193" t="s">
        <v>15</v>
      </c>
      <c r="H193" t="s">
        <v>16</v>
      </c>
      <c r="I193" s="9">
        <v>38990</v>
      </c>
      <c r="U193" s="9"/>
    </row>
    <row r="194" spans="1:21" x14ac:dyDescent="0.3">
      <c r="A194" t="s">
        <v>9</v>
      </c>
      <c r="B194" t="s">
        <v>17</v>
      </c>
      <c r="C194" t="s">
        <v>11</v>
      </c>
      <c r="D194" t="s">
        <v>12</v>
      </c>
      <c r="E194" t="s">
        <v>13</v>
      </c>
      <c r="F194" t="s">
        <v>14</v>
      </c>
      <c r="G194" t="s">
        <v>15</v>
      </c>
      <c r="H194" t="s">
        <v>16</v>
      </c>
      <c r="I194" s="9">
        <v>37990</v>
      </c>
      <c r="U194" s="9"/>
    </row>
    <row r="195" spans="1:21" x14ac:dyDescent="0.3">
      <c r="A195" t="s">
        <v>9</v>
      </c>
      <c r="B195" t="s">
        <v>174</v>
      </c>
      <c r="C195" t="s">
        <v>30</v>
      </c>
      <c r="D195" t="s">
        <v>12</v>
      </c>
      <c r="E195" t="s">
        <v>13</v>
      </c>
      <c r="F195" t="s">
        <v>14</v>
      </c>
      <c r="G195" t="s">
        <v>15</v>
      </c>
      <c r="H195" t="s">
        <v>16</v>
      </c>
      <c r="I195" s="9">
        <v>52990</v>
      </c>
      <c r="U195" s="9"/>
    </row>
    <row r="196" spans="1:21" x14ac:dyDescent="0.3">
      <c r="A196" t="s">
        <v>28</v>
      </c>
      <c r="B196" t="s">
        <v>175</v>
      </c>
      <c r="C196" t="s">
        <v>50</v>
      </c>
      <c r="D196" t="s">
        <v>12</v>
      </c>
      <c r="E196" t="s">
        <v>39</v>
      </c>
      <c r="F196" t="s">
        <v>27</v>
      </c>
      <c r="G196" t="s">
        <v>15</v>
      </c>
      <c r="H196" t="s">
        <v>16</v>
      </c>
      <c r="I196" s="9">
        <v>49990</v>
      </c>
      <c r="U196" s="9"/>
    </row>
    <row r="197" spans="1:21" x14ac:dyDescent="0.3">
      <c r="A197" t="s">
        <v>9</v>
      </c>
      <c r="B197" t="s">
        <v>32</v>
      </c>
      <c r="C197" t="s">
        <v>30</v>
      </c>
      <c r="D197" t="s">
        <v>12</v>
      </c>
      <c r="E197" t="s">
        <v>13</v>
      </c>
      <c r="F197" t="s">
        <v>14</v>
      </c>
      <c r="G197" t="s">
        <v>15</v>
      </c>
      <c r="H197" t="s">
        <v>16</v>
      </c>
      <c r="I197" s="9">
        <v>46990</v>
      </c>
      <c r="U197" s="9"/>
    </row>
    <row r="198" spans="1:21" x14ac:dyDescent="0.3">
      <c r="A198" t="s">
        <v>9</v>
      </c>
      <c r="B198" t="s">
        <v>36</v>
      </c>
      <c r="C198" t="s">
        <v>30</v>
      </c>
      <c r="D198" t="s">
        <v>12</v>
      </c>
      <c r="E198" t="s">
        <v>13</v>
      </c>
      <c r="F198" t="s">
        <v>27</v>
      </c>
      <c r="G198" t="s">
        <v>37</v>
      </c>
      <c r="H198" t="s">
        <v>16</v>
      </c>
      <c r="I198" s="9">
        <v>53990</v>
      </c>
      <c r="U198" s="9"/>
    </row>
    <row r="199" spans="1:21" x14ac:dyDescent="0.3">
      <c r="A199" t="s">
        <v>58</v>
      </c>
      <c r="B199" t="s">
        <v>104</v>
      </c>
      <c r="C199" t="s">
        <v>30</v>
      </c>
      <c r="D199" t="s">
        <v>12</v>
      </c>
      <c r="E199" t="s">
        <v>13</v>
      </c>
      <c r="F199" t="s">
        <v>27</v>
      </c>
      <c r="G199" t="s">
        <v>15</v>
      </c>
      <c r="H199" t="s">
        <v>16</v>
      </c>
      <c r="I199" s="9">
        <v>74990</v>
      </c>
      <c r="U199" s="9"/>
    </row>
    <row r="200" spans="1:21" x14ac:dyDescent="0.3">
      <c r="A200" t="s">
        <v>41</v>
      </c>
      <c r="B200" t="s">
        <v>176</v>
      </c>
      <c r="C200" t="s">
        <v>11</v>
      </c>
      <c r="D200" t="s">
        <v>177</v>
      </c>
      <c r="E200" t="s">
        <v>22</v>
      </c>
      <c r="F200" t="s">
        <v>14</v>
      </c>
      <c r="G200" t="s">
        <v>178</v>
      </c>
      <c r="H200" t="s">
        <v>16</v>
      </c>
      <c r="I200" s="9">
        <v>34990</v>
      </c>
      <c r="U200" s="9"/>
    </row>
    <row r="201" spans="1:21" x14ac:dyDescent="0.3">
      <c r="A201" t="s">
        <v>75</v>
      </c>
      <c r="B201" t="s">
        <v>179</v>
      </c>
      <c r="C201" t="s">
        <v>26</v>
      </c>
      <c r="D201" t="s">
        <v>12</v>
      </c>
      <c r="E201" t="s">
        <v>39</v>
      </c>
      <c r="F201" t="s">
        <v>27</v>
      </c>
      <c r="G201" t="s">
        <v>37</v>
      </c>
      <c r="H201" t="s">
        <v>16</v>
      </c>
      <c r="I201" s="9">
        <v>40990</v>
      </c>
      <c r="U201" s="9"/>
    </row>
    <row r="202" spans="1:21" x14ac:dyDescent="0.3">
      <c r="A202" t="s">
        <v>28</v>
      </c>
      <c r="B202" t="s">
        <v>180</v>
      </c>
      <c r="C202" t="s">
        <v>96</v>
      </c>
      <c r="D202" t="s">
        <v>12</v>
      </c>
      <c r="E202" t="s">
        <v>13</v>
      </c>
      <c r="F202" t="s">
        <v>14</v>
      </c>
      <c r="G202" t="s">
        <v>93</v>
      </c>
      <c r="H202" t="s">
        <v>16</v>
      </c>
      <c r="I202" s="9">
        <v>34499</v>
      </c>
      <c r="U202" s="9"/>
    </row>
    <row r="203" spans="1:21" x14ac:dyDescent="0.3">
      <c r="A203" t="s">
        <v>9</v>
      </c>
      <c r="B203" t="s">
        <v>38</v>
      </c>
      <c r="C203" t="s">
        <v>30</v>
      </c>
      <c r="D203" t="s">
        <v>12</v>
      </c>
      <c r="E203" t="s">
        <v>39</v>
      </c>
      <c r="F203" t="s">
        <v>27</v>
      </c>
      <c r="G203" t="s">
        <v>40</v>
      </c>
      <c r="H203" t="s">
        <v>16</v>
      </c>
      <c r="I203" s="9">
        <v>66999</v>
      </c>
      <c r="U203" s="9"/>
    </row>
    <row r="204" spans="1:21" x14ac:dyDescent="0.3">
      <c r="A204" t="s">
        <v>9</v>
      </c>
      <c r="B204" t="s">
        <v>48</v>
      </c>
      <c r="C204" t="s">
        <v>30</v>
      </c>
      <c r="D204" t="s">
        <v>12</v>
      </c>
      <c r="E204" t="s">
        <v>13</v>
      </c>
      <c r="F204" t="s">
        <v>14</v>
      </c>
      <c r="G204" t="s">
        <v>15</v>
      </c>
      <c r="H204" t="s">
        <v>16</v>
      </c>
      <c r="I204" s="9">
        <v>49990</v>
      </c>
      <c r="U204" s="9"/>
    </row>
    <row r="205" spans="1:21" x14ac:dyDescent="0.3">
      <c r="A205" t="s">
        <v>75</v>
      </c>
      <c r="B205" t="s">
        <v>112</v>
      </c>
      <c r="C205" t="s">
        <v>11</v>
      </c>
      <c r="D205" t="s">
        <v>12</v>
      </c>
      <c r="E205" t="s">
        <v>13</v>
      </c>
      <c r="F205" t="s">
        <v>14</v>
      </c>
      <c r="G205" t="s">
        <v>37</v>
      </c>
      <c r="H205" t="s">
        <v>16</v>
      </c>
      <c r="I205" s="9">
        <v>27490</v>
      </c>
      <c r="U205" s="9"/>
    </row>
    <row r="206" spans="1:21" x14ac:dyDescent="0.3">
      <c r="A206" t="s">
        <v>41</v>
      </c>
      <c r="B206" t="s">
        <v>57</v>
      </c>
      <c r="C206" t="s">
        <v>30</v>
      </c>
      <c r="D206" t="s">
        <v>12</v>
      </c>
      <c r="E206" t="s">
        <v>13</v>
      </c>
      <c r="F206" t="s">
        <v>14</v>
      </c>
      <c r="G206" t="s">
        <v>15</v>
      </c>
      <c r="H206" t="s">
        <v>16</v>
      </c>
      <c r="I206" s="9">
        <v>53480</v>
      </c>
      <c r="U206" s="9"/>
    </row>
    <row r="207" spans="1:21" x14ac:dyDescent="0.3">
      <c r="A207" t="s">
        <v>9</v>
      </c>
      <c r="B207" t="s">
        <v>10</v>
      </c>
      <c r="C207" t="s">
        <v>11</v>
      </c>
      <c r="D207" t="s">
        <v>12</v>
      </c>
      <c r="E207" t="s">
        <v>13</v>
      </c>
      <c r="F207" t="s">
        <v>14</v>
      </c>
      <c r="G207" t="s">
        <v>15</v>
      </c>
      <c r="H207" t="s">
        <v>16</v>
      </c>
      <c r="I207" s="9">
        <v>38990</v>
      </c>
      <c r="U207" s="9"/>
    </row>
    <row r="208" spans="1:21" x14ac:dyDescent="0.3">
      <c r="A208" t="s">
        <v>9</v>
      </c>
      <c r="B208" t="s">
        <v>17</v>
      </c>
      <c r="C208" t="s">
        <v>11</v>
      </c>
      <c r="D208" t="s">
        <v>12</v>
      </c>
      <c r="E208" t="s">
        <v>13</v>
      </c>
      <c r="F208" t="s">
        <v>14</v>
      </c>
      <c r="G208" t="s">
        <v>15</v>
      </c>
      <c r="H208" t="s">
        <v>16</v>
      </c>
      <c r="I208" s="9">
        <v>37990</v>
      </c>
      <c r="U208" s="9"/>
    </row>
    <row r="209" spans="1:21" x14ac:dyDescent="0.3">
      <c r="A209" t="s">
        <v>9</v>
      </c>
      <c r="B209" t="s">
        <v>181</v>
      </c>
      <c r="C209" t="s">
        <v>182</v>
      </c>
      <c r="D209" t="s">
        <v>128</v>
      </c>
      <c r="E209" t="s">
        <v>22</v>
      </c>
      <c r="F209" t="s">
        <v>14</v>
      </c>
      <c r="G209" t="s">
        <v>103</v>
      </c>
      <c r="H209" t="s">
        <v>16</v>
      </c>
      <c r="I209" s="9">
        <v>35990</v>
      </c>
      <c r="U209" s="9"/>
    </row>
    <row r="210" spans="1:21" x14ac:dyDescent="0.3">
      <c r="A210" t="s">
        <v>28</v>
      </c>
      <c r="B210" t="s">
        <v>183</v>
      </c>
      <c r="C210" t="s">
        <v>184</v>
      </c>
      <c r="D210" t="s">
        <v>185</v>
      </c>
      <c r="E210" t="s">
        <v>39</v>
      </c>
      <c r="F210" t="s">
        <v>27</v>
      </c>
      <c r="G210" t="s">
        <v>69</v>
      </c>
      <c r="H210" t="s">
        <v>16</v>
      </c>
      <c r="I210" s="9">
        <v>89990</v>
      </c>
      <c r="U210" s="9"/>
    </row>
    <row r="211" spans="1:21" x14ac:dyDescent="0.3">
      <c r="A211" t="s">
        <v>9</v>
      </c>
      <c r="B211" t="s">
        <v>32</v>
      </c>
      <c r="C211" t="s">
        <v>30</v>
      </c>
      <c r="D211" t="s">
        <v>12</v>
      </c>
      <c r="E211" t="s">
        <v>13</v>
      </c>
      <c r="F211" t="s">
        <v>14</v>
      </c>
      <c r="G211" t="s">
        <v>15</v>
      </c>
      <c r="H211" t="s">
        <v>16</v>
      </c>
      <c r="I211" s="9">
        <v>46990</v>
      </c>
      <c r="U211" s="9"/>
    </row>
    <row r="212" spans="1:21" x14ac:dyDescent="0.3">
      <c r="A212" t="s">
        <v>9</v>
      </c>
      <c r="B212" t="s">
        <v>36</v>
      </c>
      <c r="C212" t="s">
        <v>30</v>
      </c>
      <c r="D212" t="s">
        <v>12</v>
      </c>
      <c r="E212" t="s">
        <v>13</v>
      </c>
      <c r="F212" t="s">
        <v>27</v>
      </c>
      <c r="G212" t="s">
        <v>37</v>
      </c>
      <c r="H212" t="s">
        <v>16</v>
      </c>
      <c r="I212" s="9">
        <v>53990</v>
      </c>
      <c r="U212" s="9"/>
    </row>
    <row r="213" spans="1:21" x14ac:dyDescent="0.3">
      <c r="A213" t="s">
        <v>144</v>
      </c>
      <c r="B213" t="s">
        <v>186</v>
      </c>
      <c r="C213" t="s">
        <v>30</v>
      </c>
      <c r="D213" t="s">
        <v>12</v>
      </c>
      <c r="E213" t="s">
        <v>13</v>
      </c>
      <c r="F213" t="s">
        <v>14</v>
      </c>
      <c r="G213" t="s">
        <v>15</v>
      </c>
      <c r="H213" t="s">
        <v>16</v>
      </c>
      <c r="I213" s="9">
        <v>27990</v>
      </c>
      <c r="U213" s="9"/>
    </row>
    <row r="214" spans="1:21" x14ac:dyDescent="0.3">
      <c r="A214" t="s">
        <v>24</v>
      </c>
      <c r="B214" t="s">
        <v>187</v>
      </c>
      <c r="C214" t="s">
        <v>96</v>
      </c>
      <c r="D214" t="s">
        <v>12</v>
      </c>
      <c r="E214" t="s">
        <v>13</v>
      </c>
      <c r="F214" t="s">
        <v>14</v>
      </c>
      <c r="G214" t="s">
        <v>15</v>
      </c>
      <c r="H214" t="s">
        <v>16</v>
      </c>
      <c r="I214" s="9">
        <v>29800</v>
      </c>
      <c r="U214" s="9"/>
    </row>
    <row r="215" spans="1:21" x14ac:dyDescent="0.3">
      <c r="A215" t="s">
        <v>28</v>
      </c>
      <c r="B215" t="s">
        <v>188</v>
      </c>
      <c r="C215" t="s">
        <v>46</v>
      </c>
      <c r="D215" t="s">
        <v>12</v>
      </c>
      <c r="E215" t="s">
        <v>39</v>
      </c>
      <c r="F215" t="s">
        <v>14</v>
      </c>
      <c r="G215" t="s">
        <v>15</v>
      </c>
      <c r="H215" t="s">
        <v>16</v>
      </c>
      <c r="I215" s="9">
        <v>24990</v>
      </c>
      <c r="U215" s="9"/>
    </row>
    <row r="216" spans="1:21" x14ac:dyDescent="0.3">
      <c r="A216" t="s">
        <v>9</v>
      </c>
      <c r="B216" t="s">
        <v>189</v>
      </c>
      <c r="C216" t="s">
        <v>50</v>
      </c>
      <c r="D216" t="s">
        <v>12</v>
      </c>
      <c r="E216" t="s">
        <v>13</v>
      </c>
      <c r="F216" t="s">
        <v>27</v>
      </c>
      <c r="G216" t="s">
        <v>15</v>
      </c>
      <c r="H216" t="s">
        <v>16</v>
      </c>
      <c r="I216" s="9">
        <v>66990</v>
      </c>
      <c r="U216" s="9"/>
    </row>
    <row r="217" spans="1:21" x14ac:dyDescent="0.3">
      <c r="A217" t="s">
        <v>9</v>
      </c>
      <c r="B217" t="s">
        <v>38</v>
      </c>
      <c r="C217" t="s">
        <v>30</v>
      </c>
      <c r="D217" t="s">
        <v>12</v>
      </c>
      <c r="E217" t="s">
        <v>39</v>
      </c>
      <c r="F217" t="s">
        <v>27</v>
      </c>
      <c r="G217" t="s">
        <v>40</v>
      </c>
      <c r="H217" t="s">
        <v>16</v>
      </c>
      <c r="I217" s="9">
        <v>66999</v>
      </c>
      <c r="U217" s="9"/>
    </row>
    <row r="218" spans="1:21" x14ac:dyDescent="0.3">
      <c r="A218" t="s">
        <v>9</v>
      </c>
      <c r="B218" t="s">
        <v>48</v>
      </c>
      <c r="C218" t="s">
        <v>30</v>
      </c>
      <c r="D218" t="s">
        <v>12</v>
      </c>
      <c r="E218" t="s">
        <v>13</v>
      </c>
      <c r="F218" t="s">
        <v>14</v>
      </c>
      <c r="G218" t="s">
        <v>15</v>
      </c>
      <c r="H218" t="s">
        <v>16</v>
      </c>
      <c r="I218" s="9">
        <v>49990</v>
      </c>
      <c r="U218" s="9"/>
    </row>
    <row r="219" spans="1:21" x14ac:dyDescent="0.3">
      <c r="A219" t="s">
        <v>75</v>
      </c>
      <c r="B219" t="s">
        <v>179</v>
      </c>
      <c r="C219" t="s">
        <v>26</v>
      </c>
      <c r="D219" t="s">
        <v>12</v>
      </c>
      <c r="E219" t="s">
        <v>39</v>
      </c>
      <c r="F219" t="s">
        <v>27</v>
      </c>
      <c r="G219" t="s">
        <v>37</v>
      </c>
      <c r="H219" t="s">
        <v>16</v>
      </c>
      <c r="I219" s="9">
        <v>40990</v>
      </c>
      <c r="U219" s="9"/>
    </row>
    <row r="220" spans="1:21" x14ac:dyDescent="0.3">
      <c r="A220" t="s">
        <v>9</v>
      </c>
      <c r="B220" t="s">
        <v>190</v>
      </c>
      <c r="C220" t="s">
        <v>35</v>
      </c>
      <c r="D220" t="s">
        <v>12</v>
      </c>
      <c r="E220" t="s">
        <v>13</v>
      </c>
      <c r="F220" t="s">
        <v>27</v>
      </c>
      <c r="G220" t="s">
        <v>40</v>
      </c>
      <c r="H220" t="s">
        <v>16</v>
      </c>
      <c r="I220" s="9">
        <v>45490</v>
      </c>
      <c r="U220" s="9"/>
    </row>
    <row r="221" spans="1:21" x14ac:dyDescent="0.3">
      <c r="A221" t="s">
        <v>28</v>
      </c>
      <c r="B221" t="s">
        <v>49</v>
      </c>
      <c r="C221" t="s">
        <v>50</v>
      </c>
      <c r="D221" t="s">
        <v>12</v>
      </c>
      <c r="E221" t="s">
        <v>13</v>
      </c>
      <c r="F221" t="s">
        <v>27</v>
      </c>
      <c r="G221" t="s">
        <v>15</v>
      </c>
      <c r="H221" t="s">
        <v>16</v>
      </c>
      <c r="I221" s="9">
        <v>77990</v>
      </c>
      <c r="U221" s="9"/>
    </row>
    <row r="222" spans="1:21" x14ac:dyDescent="0.3">
      <c r="A222" t="s">
        <v>9</v>
      </c>
      <c r="B222" t="s">
        <v>191</v>
      </c>
      <c r="C222" t="s">
        <v>30</v>
      </c>
      <c r="D222" t="s">
        <v>12</v>
      </c>
      <c r="E222" t="s">
        <v>13</v>
      </c>
      <c r="F222" t="s">
        <v>27</v>
      </c>
      <c r="G222" t="s">
        <v>37</v>
      </c>
      <c r="H222" t="s">
        <v>16</v>
      </c>
      <c r="I222" s="9">
        <v>50999</v>
      </c>
      <c r="U222" s="9"/>
    </row>
    <row r="223" spans="1:21" x14ac:dyDescent="0.3">
      <c r="A223" t="s">
        <v>9</v>
      </c>
      <c r="B223" t="s">
        <v>192</v>
      </c>
      <c r="C223" t="s">
        <v>46</v>
      </c>
      <c r="D223" t="s">
        <v>128</v>
      </c>
      <c r="E223" t="s">
        <v>85</v>
      </c>
      <c r="F223" t="s">
        <v>47</v>
      </c>
      <c r="G223" t="s">
        <v>15</v>
      </c>
      <c r="H223" t="s">
        <v>16</v>
      </c>
      <c r="I223" s="9">
        <v>22100</v>
      </c>
      <c r="U223" s="9"/>
    </row>
    <row r="224" spans="1:21" x14ac:dyDescent="0.3">
      <c r="A224" t="s">
        <v>24</v>
      </c>
      <c r="B224" t="s">
        <v>51</v>
      </c>
      <c r="C224" t="s">
        <v>46</v>
      </c>
      <c r="D224" t="s">
        <v>81</v>
      </c>
      <c r="E224" t="s">
        <v>22</v>
      </c>
      <c r="F224" t="s">
        <v>14</v>
      </c>
      <c r="G224" t="s">
        <v>37</v>
      </c>
      <c r="H224" t="s">
        <v>16</v>
      </c>
      <c r="I224" s="9">
        <v>21990</v>
      </c>
      <c r="U224" s="9"/>
    </row>
    <row r="225" spans="1:21" x14ac:dyDescent="0.3">
      <c r="A225" t="s">
        <v>28</v>
      </c>
      <c r="B225" t="s">
        <v>193</v>
      </c>
      <c r="C225" t="s">
        <v>50</v>
      </c>
      <c r="D225" t="s">
        <v>12</v>
      </c>
      <c r="E225" t="s">
        <v>13</v>
      </c>
      <c r="F225" t="s">
        <v>27</v>
      </c>
      <c r="G225" t="s">
        <v>15</v>
      </c>
      <c r="H225" t="s">
        <v>16</v>
      </c>
      <c r="I225" s="9">
        <v>67990</v>
      </c>
      <c r="U225" s="9"/>
    </row>
    <row r="226" spans="1:21" x14ac:dyDescent="0.3">
      <c r="A226" t="s">
        <v>9</v>
      </c>
      <c r="B226" t="s">
        <v>56</v>
      </c>
      <c r="C226" t="s">
        <v>30</v>
      </c>
      <c r="D226" t="s">
        <v>12</v>
      </c>
      <c r="E226" t="s">
        <v>13</v>
      </c>
      <c r="F226" t="s">
        <v>27</v>
      </c>
      <c r="G226" t="s">
        <v>15</v>
      </c>
      <c r="H226" t="s">
        <v>16</v>
      </c>
      <c r="I226" s="9">
        <v>66990</v>
      </c>
      <c r="U226" s="9"/>
    </row>
    <row r="227" spans="1:21" x14ac:dyDescent="0.3">
      <c r="A227" t="s">
        <v>9</v>
      </c>
      <c r="B227" t="s">
        <v>74</v>
      </c>
      <c r="C227" t="s">
        <v>30</v>
      </c>
      <c r="D227" t="s">
        <v>12</v>
      </c>
      <c r="E227" t="s">
        <v>13</v>
      </c>
      <c r="F227" t="s">
        <v>14</v>
      </c>
      <c r="G227" t="s">
        <v>37</v>
      </c>
      <c r="H227" t="s">
        <v>16</v>
      </c>
      <c r="I227" s="9">
        <v>53990</v>
      </c>
      <c r="U227" s="9"/>
    </row>
    <row r="228" spans="1:21" x14ac:dyDescent="0.3">
      <c r="A228" t="s">
        <v>75</v>
      </c>
      <c r="B228" t="s">
        <v>118</v>
      </c>
      <c r="C228" t="s">
        <v>119</v>
      </c>
      <c r="D228" t="s">
        <v>12</v>
      </c>
      <c r="E228" t="s">
        <v>85</v>
      </c>
      <c r="F228" t="s">
        <v>47</v>
      </c>
      <c r="G228" t="s">
        <v>15</v>
      </c>
      <c r="H228" t="s">
        <v>16</v>
      </c>
      <c r="I228" s="9">
        <v>20990</v>
      </c>
      <c r="U228" s="9"/>
    </row>
    <row r="229" spans="1:21" x14ac:dyDescent="0.3">
      <c r="A229" t="s">
        <v>52</v>
      </c>
      <c r="B229" t="s">
        <v>194</v>
      </c>
      <c r="C229" t="s">
        <v>96</v>
      </c>
      <c r="D229" t="s">
        <v>12</v>
      </c>
      <c r="E229" t="s">
        <v>22</v>
      </c>
      <c r="F229" t="s">
        <v>14</v>
      </c>
      <c r="G229" t="s">
        <v>15</v>
      </c>
      <c r="H229" t="s">
        <v>16</v>
      </c>
      <c r="I229" s="9">
        <v>27990</v>
      </c>
      <c r="U229" s="9"/>
    </row>
    <row r="230" spans="1:21" x14ac:dyDescent="0.3">
      <c r="A230" t="s">
        <v>9</v>
      </c>
      <c r="B230" t="s">
        <v>10</v>
      </c>
      <c r="C230" t="s">
        <v>11</v>
      </c>
      <c r="D230" t="s">
        <v>12</v>
      </c>
      <c r="E230" t="s">
        <v>13</v>
      </c>
      <c r="F230" t="s">
        <v>14</v>
      </c>
      <c r="G230" t="s">
        <v>15</v>
      </c>
      <c r="H230" t="s">
        <v>16</v>
      </c>
      <c r="I230" s="9">
        <v>38990</v>
      </c>
      <c r="U230" s="9"/>
    </row>
    <row r="231" spans="1:21" x14ac:dyDescent="0.3">
      <c r="A231" t="s">
        <v>41</v>
      </c>
      <c r="B231" t="s">
        <v>195</v>
      </c>
      <c r="C231" t="s">
        <v>11</v>
      </c>
      <c r="D231" t="s">
        <v>12</v>
      </c>
      <c r="E231" t="s">
        <v>13</v>
      </c>
      <c r="F231" t="s">
        <v>14</v>
      </c>
      <c r="G231" t="s">
        <v>117</v>
      </c>
      <c r="H231" t="s">
        <v>82</v>
      </c>
      <c r="I231" s="9">
        <v>43990</v>
      </c>
      <c r="U231" s="9"/>
    </row>
    <row r="232" spans="1:21" x14ac:dyDescent="0.3">
      <c r="A232" t="s">
        <v>52</v>
      </c>
      <c r="B232" t="s">
        <v>196</v>
      </c>
      <c r="C232" t="s">
        <v>30</v>
      </c>
      <c r="D232" t="s">
        <v>12</v>
      </c>
      <c r="E232" t="s">
        <v>13</v>
      </c>
      <c r="F232" t="s">
        <v>27</v>
      </c>
      <c r="G232" t="s">
        <v>15</v>
      </c>
      <c r="H232" t="s">
        <v>16</v>
      </c>
      <c r="I232" s="9">
        <v>64990</v>
      </c>
      <c r="U232" s="9"/>
    </row>
    <row r="233" spans="1:21" x14ac:dyDescent="0.3">
      <c r="A233" t="s">
        <v>28</v>
      </c>
      <c r="B233" t="s">
        <v>197</v>
      </c>
      <c r="C233" t="s">
        <v>30</v>
      </c>
      <c r="D233" t="s">
        <v>12</v>
      </c>
      <c r="E233" t="s">
        <v>13</v>
      </c>
      <c r="F233" t="s">
        <v>27</v>
      </c>
      <c r="G233" t="s">
        <v>15</v>
      </c>
      <c r="H233" t="s">
        <v>16</v>
      </c>
      <c r="I233" s="9">
        <v>59500</v>
      </c>
      <c r="U233" s="9"/>
    </row>
    <row r="234" spans="1:21" x14ac:dyDescent="0.3">
      <c r="A234" t="s">
        <v>75</v>
      </c>
      <c r="B234" t="s">
        <v>76</v>
      </c>
      <c r="C234" t="s">
        <v>30</v>
      </c>
      <c r="D234" t="s">
        <v>12</v>
      </c>
      <c r="E234" t="s">
        <v>13</v>
      </c>
      <c r="F234" t="s">
        <v>27</v>
      </c>
      <c r="G234" t="s">
        <v>69</v>
      </c>
      <c r="H234" t="s">
        <v>16</v>
      </c>
      <c r="I234" s="9">
        <v>38990</v>
      </c>
      <c r="U234" s="9"/>
    </row>
    <row r="235" spans="1:21" x14ac:dyDescent="0.3">
      <c r="A235" t="s">
        <v>9</v>
      </c>
      <c r="B235" t="s">
        <v>32</v>
      </c>
      <c r="C235" t="s">
        <v>30</v>
      </c>
      <c r="D235" t="s">
        <v>12</v>
      </c>
      <c r="E235" t="s">
        <v>13</v>
      </c>
      <c r="F235" t="s">
        <v>14</v>
      </c>
      <c r="G235" t="s">
        <v>15</v>
      </c>
      <c r="H235" t="s">
        <v>16</v>
      </c>
      <c r="I235" s="9">
        <v>46990</v>
      </c>
      <c r="U235" s="9"/>
    </row>
    <row r="236" spans="1:21" x14ac:dyDescent="0.3">
      <c r="A236" t="s">
        <v>9</v>
      </c>
      <c r="B236" t="s">
        <v>36</v>
      </c>
      <c r="C236" t="s">
        <v>30</v>
      </c>
      <c r="D236" t="s">
        <v>12</v>
      </c>
      <c r="E236" t="s">
        <v>13</v>
      </c>
      <c r="F236" t="s">
        <v>27</v>
      </c>
      <c r="G236" t="s">
        <v>37</v>
      </c>
      <c r="H236" t="s">
        <v>16</v>
      </c>
      <c r="I236" s="9">
        <v>53990</v>
      </c>
      <c r="U236" s="9"/>
    </row>
    <row r="237" spans="1:21" x14ac:dyDescent="0.3">
      <c r="A237" t="s">
        <v>198</v>
      </c>
      <c r="B237" t="s">
        <v>199</v>
      </c>
      <c r="C237" t="s">
        <v>30</v>
      </c>
      <c r="D237" t="s">
        <v>12</v>
      </c>
      <c r="E237" t="s">
        <v>13</v>
      </c>
      <c r="F237" t="s">
        <v>27</v>
      </c>
      <c r="G237" t="s">
        <v>37</v>
      </c>
      <c r="H237" t="s">
        <v>16</v>
      </c>
      <c r="I237" s="9">
        <v>32990</v>
      </c>
      <c r="U237" s="9"/>
    </row>
    <row r="238" spans="1:21" x14ac:dyDescent="0.3">
      <c r="A238" t="s">
        <v>75</v>
      </c>
      <c r="B238" t="s">
        <v>107</v>
      </c>
      <c r="C238" t="s">
        <v>11</v>
      </c>
      <c r="D238" t="s">
        <v>12</v>
      </c>
      <c r="E238" t="s">
        <v>22</v>
      </c>
      <c r="F238" t="s">
        <v>14</v>
      </c>
      <c r="G238" t="s">
        <v>37</v>
      </c>
      <c r="H238" t="s">
        <v>16</v>
      </c>
      <c r="I238" s="9">
        <v>28790</v>
      </c>
      <c r="U238" s="9"/>
    </row>
    <row r="239" spans="1:21" x14ac:dyDescent="0.3">
      <c r="A239" t="s">
        <v>9</v>
      </c>
      <c r="B239" t="s">
        <v>10</v>
      </c>
      <c r="C239" t="s">
        <v>11</v>
      </c>
      <c r="D239" t="s">
        <v>12</v>
      </c>
      <c r="E239" t="s">
        <v>13</v>
      </c>
      <c r="F239" t="s">
        <v>14</v>
      </c>
      <c r="G239" t="s">
        <v>15</v>
      </c>
      <c r="H239" t="s">
        <v>16</v>
      </c>
      <c r="I239" s="9">
        <v>38990</v>
      </c>
      <c r="U239" s="9"/>
    </row>
    <row r="240" spans="1:21" x14ac:dyDescent="0.3">
      <c r="A240" t="s">
        <v>9</v>
      </c>
      <c r="B240" t="s">
        <v>17</v>
      </c>
      <c r="C240" t="s">
        <v>11</v>
      </c>
      <c r="D240" t="s">
        <v>12</v>
      </c>
      <c r="E240" t="s">
        <v>13</v>
      </c>
      <c r="F240" t="s">
        <v>14</v>
      </c>
      <c r="G240" t="s">
        <v>15</v>
      </c>
      <c r="H240" t="s">
        <v>16</v>
      </c>
      <c r="I240" s="9">
        <v>37990</v>
      </c>
      <c r="U240" s="9"/>
    </row>
    <row r="241" spans="1:21" x14ac:dyDescent="0.3">
      <c r="A241" t="s">
        <v>9</v>
      </c>
      <c r="B241" t="s">
        <v>200</v>
      </c>
      <c r="C241" t="s">
        <v>50</v>
      </c>
      <c r="D241" t="s">
        <v>12</v>
      </c>
      <c r="E241" t="s">
        <v>13</v>
      </c>
      <c r="F241" t="s">
        <v>27</v>
      </c>
      <c r="G241" t="s">
        <v>15</v>
      </c>
      <c r="H241" t="s">
        <v>16</v>
      </c>
      <c r="I241" s="9">
        <v>53990</v>
      </c>
      <c r="U241" s="9"/>
    </row>
    <row r="242" spans="1:21" x14ac:dyDescent="0.3">
      <c r="A242" t="s">
        <v>201</v>
      </c>
      <c r="B242" t="s">
        <v>202</v>
      </c>
      <c r="C242" t="s">
        <v>203</v>
      </c>
      <c r="D242" t="s">
        <v>204</v>
      </c>
      <c r="E242" t="s">
        <v>85</v>
      </c>
      <c r="F242" t="s">
        <v>47</v>
      </c>
      <c r="G242" t="s">
        <v>205</v>
      </c>
      <c r="H242" t="s">
        <v>16</v>
      </c>
      <c r="I242" s="9">
        <v>16990</v>
      </c>
      <c r="U242" s="9"/>
    </row>
    <row r="243" spans="1:21" x14ac:dyDescent="0.3">
      <c r="A243" t="s">
        <v>9</v>
      </c>
      <c r="B243" t="s">
        <v>32</v>
      </c>
      <c r="C243" t="s">
        <v>30</v>
      </c>
      <c r="D243" t="s">
        <v>12</v>
      </c>
      <c r="E243" t="s">
        <v>13</v>
      </c>
      <c r="F243" t="s">
        <v>14</v>
      </c>
      <c r="G243" t="s">
        <v>15</v>
      </c>
      <c r="H243" t="s">
        <v>16</v>
      </c>
      <c r="I243" s="9">
        <v>46990</v>
      </c>
      <c r="U243" s="9"/>
    </row>
    <row r="244" spans="1:21" x14ac:dyDescent="0.3">
      <c r="A244" t="s">
        <v>9</v>
      </c>
      <c r="B244" t="s">
        <v>36</v>
      </c>
      <c r="C244" t="s">
        <v>30</v>
      </c>
      <c r="D244" t="s">
        <v>12</v>
      </c>
      <c r="E244" t="s">
        <v>13</v>
      </c>
      <c r="F244" t="s">
        <v>27</v>
      </c>
      <c r="G244" t="s">
        <v>37</v>
      </c>
      <c r="H244" t="s">
        <v>16</v>
      </c>
      <c r="I244" s="9">
        <v>53990</v>
      </c>
      <c r="U244" s="9"/>
    </row>
    <row r="245" spans="1:21" x14ac:dyDescent="0.3">
      <c r="A245" t="s">
        <v>24</v>
      </c>
      <c r="B245" t="s">
        <v>206</v>
      </c>
      <c r="C245" t="s">
        <v>50</v>
      </c>
      <c r="D245" t="s">
        <v>12</v>
      </c>
      <c r="E245" t="s">
        <v>39</v>
      </c>
      <c r="F245" t="s">
        <v>27</v>
      </c>
      <c r="G245" t="s">
        <v>15</v>
      </c>
      <c r="H245" t="s">
        <v>16</v>
      </c>
      <c r="I245" s="9">
        <v>99990</v>
      </c>
      <c r="U245" s="9"/>
    </row>
    <row r="246" spans="1:21" x14ac:dyDescent="0.3">
      <c r="A246" t="s">
        <v>52</v>
      </c>
      <c r="B246" t="s">
        <v>207</v>
      </c>
      <c r="C246" t="s">
        <v>26</v>
      </c>
      <c r="D246" t="s">
        <v>12</v>
      </c>
      <c r="E246" t="s">
        <v>13</v>
      </c>
      <c r="F246" t="s">
        <v>27</v>
      </c>
      <c r="G246" t="s">
        <v>99</v>
      </c>
      <c r="H246" t="s">
        <v>16</v>
      </c>
      <c r="I246" s="9">
        <v>119990</v>
      </c>
      <c r="U246" s="9"/>
    </row>
    <row r="247" spans="1:21" x14ac:dyDescent="0.3">
      <c r="A247" t="s">
        <v>9</v>
      </c>
      <c r="B247" t="s">
        <v>192</v>
      </c>
      <c r="C247" t="s">
        <v>46</v>
      </c>
      <c r="D247" t="s">
        <v>128</v>
      </c>
      <c r="E247" t="s">
        <v>85</v>
      </c>
      <c r="F247" t="s">
        <v>47</v>
      </c>
      <c r="G247" t="s">
        <v>15</v>
      </c>
      <c r="H247" t="s">
        <v>16</v>
      </c>
      <c r="I247" s="9">
        <v>25935</v>
      </c>
      <c r="U247" s="9"/>
    </row>
    <row r="248" spans="1:21" x14ac:dyDescent="0.3">
      <c r="A248" t="s">
        <v>9</v>
      </c>
      <c r="B248" t="s">
        <v>38</v>
      </c>
      <c r="C248" t="s">
        <v>30</v>
      </c>
      <c r="D248" t="s">
        <v>12</v>
      </c>
      <c r="E248" t="s">
        <v>39</v>
      </c>
      <c r="F248" t="s">
        <v>27</v>
      </c>
      <c r="G248" t="s">
        <v>40</v>
      </c>
      <c r="H248" t="s">
        <v>16</v>
      </c>
      <c r="I248" s="9">
        <v>66999</v>
      </c>
      <c r="U248" s="9"/>
    </row>
    <row r="249" spans="1:21" x14ac:dyDescent="0.3">
      <c r="A249" t="s">
        <v>9</v>
      </c>
      <c r="B249" t="s">
        <v>48</v>
      </c>
      <c r="C249" t="s">
        <v>30</v>
      </c>
      <c r="D249" t="s">
        <v>12</v>
      </c>
      <c r="E249" t="s">
        <v>13</v>
      </c>
      <c r="F249" t="s">
        <v>14</v>
      </c>
      <c r="G249" t="s">
        <v>15</v>
      </c>
      <c r="H249" t="s">
        <v>16</v>
      </c>
      <c r="I249" s="9">
        <v>49990</v>
      </c>
      <c r="U249" s="9"/>
    </row>
    <row r="250" spans="1:21" x14ac:dyDescent="0.3">
      <c r="A250" t="s">
        <v>198</v>
      </c>
      <c r="B250" t="s">
        <v>208</v>
      </c>
      <c r="C250" t="s">
        <v>11</v>
      </c>
      <c r="D250" t="s">
        <v>12</v>
      </c>
      <c r="E250" t="s">
        <v>13</v>
      </c>
      <c r="F250" t="s">
        <v>14</v>
      </c>
      <c r="G250" t="s">
        <v>15</v>
      </c>
      <c r="H250" t="s">
        <v>16</v>
      </c>
      <c r="I250" s="9">
        <v>31990</v>
      </c>
      <c r="U250" s="9"/>
    </row>
    <row r="251" spans="1:21" x14ac:dyDescent="0.3">
      <c r="A251" t="s">
        <v>28</v>
      </c>
      <c r="B251" t="s">
        <v>209</v>
      </c>
      <c r="C251" t="s">
        <v>50</v>
      </c>
      <c r="D251" t="s">
        <v>12</v>
      </c>
      <c r="E251" t="s">
        <v>39</v>
      </c>
      <c r="F251" t="s">
        <v>27</v>
      </c>
      <c r="G251" t="s">
        <v>37</v>
      </c>
      <c r="H251" t="s">
        <v>82</v>
      </c>
      <c r="I251" s="9">
        <v>84990</v>
      </c>
      <c r="U251" s="9"/>
    </row>
    <row r="252" spans="1:21" x14ac:dyDescent="0.3">
      <c r="A252" t="s">
        <v>28</v>
      </c>
      <c r="B252" t="s">
        <v>49</v>
      </c>
      <c r="C252" t="s">
        <v>50</v>
      </c>
      <c r="D252" t="s">
        <v>12</v>
      </c>
      <c r="E252" t="s">
        <v>13</v>
      </c>
      <c r="F252" t="s">
        <v>27</v>
      </c>
      <c r="G252" t="s">
        <v>15</v>
      </c>
      <c r="H252" t="s">
        <v>16</v>
      </c>
      <c r="I252" s="9">
        <v>77990</v>
      </c>
      <c r="U252" s="9"/>
    </row>
    <row r="253" spans="1:21" x14ac:dyDescent="0.3">
      <c r="A253" t="s">
        <v>9</v>
      </c>
      <c r="B253" t="s">
        <v>55</v>
      </c>
      <c r="C253" t="s">
        <v>35</v>
      </c>
      <c r="D253" t="s">
        <v>12</v>
      </c>
      <c r="E253" t="s">
        <v>13</v>
      </c>
      <c r="F253" t="s">
        <v>27</v>
      </c>
      <c r="G253" t="s">
        <v>40</v>
      </c>
      <c r="H253" t="s">
        <v>16</v>
      </c>
      <c r="I253" s="9">
        <v>54990</v>
      </c>
      <c r="U253" s="9"/>
    </row>
    <row r="254" spans="1:21" x14ac:dyDescent="0.3">
      <c r="A254" t="s">
        <v>28</v>
      </c>
      <c r="B254" t="s">
        <v>210</v>
      </c>
      <c r="C254" t="s">
        <v>211</v>
      </c>
      <c r="D254" t="s">
        <v>12</v>
      </c>
      <c r="E254" t="s">
        <v>13</v>
      </c>
      <c r="F254" t="s">
        <v>27</v>
      </c>
      <c r="G254" t="s">
        <v>212</v>
      </c>
      <c r="H254" t="s">
        <v>82</v>
      </c>
      <c r="I254" s="9">
        <v>52990</v>
      </c>
      <c r="U254" s="9"/>
    </row>
    <row r="255" spans="1:21" x14ac:dyDescent="0.3">
      <c r="A255" t="s">
        <v>75</v>
      </c>
      <c r="B255" t="s">
        <v>213</v>
      </c>
      <c r="C255" t="s">
        <v>30</v>
      </c>
      <c r="D255" t="s">
        <v>12</v>
      </c>
      <c r="E255" t="s">
        <v>13</v>
      </c>
      <c r="F255" t="s">
        <v>27</v>
      </c>
      <c r="G255" t="s">
        <v>15</v>
      </c>
      <c r="H255" t="s">
        <v>16</v>
      </c>
      <c r="I255" s="9">
        <v>37990</v>
      </c>
      <c r="U255" s="9"/>
    </row>
    <row r="256" spans="1:21" x14ac:dyDescent="0.3">
      <c r="A256" t="s">
        <v>28</v>
      </c>
      <c r="B256" t="s">
        <v>214</v>
      </c>
      <c r="C256" t="s">
        <v>50</v>
      </c>
      <c r="D256" t="s">
        <v>12</v>
      </c>
      <c r="E256" t="s">
        <v>39</v>
      </c>
      <c r="F256" t="s">
        <v>27</v>
      </c>
      <c r="G256" t="s">
        <v>15</v>
      </c>
      <c r="H256" t="s">
        <v>16</v>
      </c>
      <c r="I256" s="9">
        <v>81990</v>
      </c>
      <c r="U256" s="9"/>
    </row>
    <row r="257" spans="1:21" x14ac:dyDescent="0.3">
      <c r="A257" t="s">
        <v>67</v>
      </c>
      <c r="B257" t="s">
        <v>215</v>
      </c>
      <c r="C257" t="s">
        <v>26</v>
      </c>
      <c r="D257" t="s">
        <v>12</v>
      </c>
      <c r="E257" t="s">
        <v>78</v>
      </c>
      <c r="F257" t="s">
        <v>27</v>
      </c>
      <c r="G257" t="s">
        <v>216</v>
      </c>
      <c r="H257" t="s">
        <v>16</v>
      </c>
      <c r="I257" s="9">
        <v>93990</v>
      </c>
      <c r="U257" s="9"/>
    </row>
    <row r="258" spans="1:21" x14ac:dyDescent="0.3">
      <c r="A258" t="s">
        <v>9</v>
      </c>
      <c r="B258" t="s">
        <v>56</v>
      </c>
      <c r="C258" t="s">
        <v>30</v>
      </c>
      <c r="D258" t="s">
        <v>12</v>
      </c>
      <c r="E258" t="s">
        <v>13</v>
      </c>
      <c r="F258" t="s">
        <v>27</v>
      </c>
      <c r="G258" t="s">
        <v>15</v>
      </c>
      <c r="H258" t="s">
        <v>16</v>
      </c>
      <c r="I258" s="9">
        <v>66990</v>
      </c>
      <c r="U258" s="9"/>
    </row>
    <row r="259" spans="1:21" x14ac:dyDescent="0.3">
      <c r="A259" t="s">
        <v>9</v>
      </c>
      <c r="B259" t="s">
        <v>74</v>
      </c>
      <c r="C259" t="s">
        <v>30</v>
      </c>
      <c r="D259" t="s">
        <v>12</v>
      </c>
      <c r="E259" t="s">
        <v>13</v>
      </c>
      <c r="F259" t="s">
        <v>14</v>
      </c>
      <c r="G259" t="s">
        <v>37</v>
      </c>
      <c r="H259" t="s">
        <v>16</v>
      </c>
      <c r="I259" s="9">
        <v>53990</v>
      </c>
      <c r="U259" s="9"/>
    </row>
    <row r="260" spans="1:21" x14ac:dyDescent="0.3">
      <c r="A260" t="s">
        <v>9</v>
      </c>
      <c r="B260" t="s">
        <v>191</v>
      </c>
      <c r="C260" t="s">
        <v>26</v>
      </c>
      <c r="D260" t="s">
        <v>12</v>
      </c>
      <c r="E260" t="s">
        <v>13</v>
      </c>
      <c r="F260" t="s">
        <v>27</v>
      </c>
      <c r="G260" t="s">
        <v>37</v>
      </c>
      <c r="H260" t="s">
        <v>16</v>
      </c>
      <c r="I260" s="9">
        <v>68373</v>
      </c>
      <c r="U260" s="9"/>
    </row>
    <row r="261" spans="1:21" x14ac:dyDescent="0.3">
      <c r="A261" t="s">
        <v>24</v>
      </c>
      <c r="B261" t="s">
        <v>217</v>
      </c>
      <c r="C261" t="s">
        <v>46</v>
      </c>
      <c r="D261" t="s">
        <v>12</v>
      </c>
      <c r="E261" t="s">
        <v>22</v>
      </c>
      <c r="F261" t="s">
        <v>14</v>
      </c>
      <c r="G261" t="s">
        <v>15</v>
      </c>
      <c r="H261" t="s">
        <v>16</v>
      </c>
      <c r="I261" s="9">
        <v>26990</v>
      </c>
      <c r="U261" s="9"/>
    </row>
    <row r="262" spans="1:21" x14ac:dyDescent="0.3">
      <c r="A262" t="s">
        <v>9</v>
      </c>
      <c r="B262" t="s">
        <v>17</v>
      </c>
      <c r="C262" t="s">
        <v>11</v>
      </c>
      <c r="D262" t="s">
        <v>12</v>
      </c>
      <c r="E262" t="s">
        <v>13</v>
      </c>
      <c r="F262" t="s">
        <v>14</v>
      </c>
      <c r="G262" t="s">
        <v>15</v>
      </c>
      <c r="H262" t="s">
        <v>16</v>
      </c>
      <c r="I262" s="9">
        <v>37990</v>
      </c>
      <c r="U262" s="9"/>
    </row>
    <row r="263" spans="1:21" x14ac:dyDescent="0.3">
      <c r="A263" t="s">
        <v>9</v>
      </c>
      <c r="B263" t="s">
        <v>32</v>
      </c>
      <c r="C263" t="s">
        <v>30</v>
      </c>
      <c r="D263" t="s">
        <v>12</v>
      </c>
      <c r="E263" t="s">
        <v>13</v>
      </c>
      <c r="F263" t="s">
        <v>14</v>
      </c>
      <c r="G263" t="s">
        <v>15</v>
      </c>
      <c r="H263" t="s">
        <v>16</v>
      </c>
      <c r="I263" s="9">
        <v>46990</v>
      </c>
      <c r="U263" s="9"/>
    </row>
    <row r="264" spans="1:21" x14ac:dyDescent="0.3">
      <c r="A264" t="s">
        <v>28</v>
      </c>
      <c r="B264" t="s">
        <v>218</v>
      </c>
      <c r="C264" t="s">
        <v>35</v>
      </c>
      <c r="D264" t="s">
        <v>12</v>
      </c>
      <c r="E264" t="s">
        <v>13</v>
      </c>
      <c r="F264" t="s">
        <v>14</v>
      </c>
      <c r="G264" t="s">
        <v>15</v>
      </c>
      <c r="H264" t="s">
        <v>16</v>
      </c>
      <c r="I264" s="9">
        <v>50990</v>
      </c>
      <c r="U264" s="9"/>
    </row>
    <row r="265" spans="1:21" x14ac:dyDescent="0.3">
      <c r="A265" t="s">
        <v>28</v>
      </c>
      <c r="B265" t="s">
        <v>219</v>
      </c>
      <c r="C265" t="s">
        <v>30</v>
      </c>
      <c r="D265" t="s">
        <v>12</v>
      </c>
      <c r="E265" t="s">
        <v>13</v>
      </c>
      <c r="F265" t="s">
        <v>27</v>
      </c>
      <c r="G265" t="s">
        <v>99</v>
      </c>
      <c r="H265" t="s">
        <v>16</v>
      </c>
      <c r="I265" s="9">
        <v>69990</v>
      </c>
      <c r="U265" s="9"/>
    </row>
    <row r="266" spans="1:21" x14ac:dyDescent="0.3">
      <c r="A266" t="s">
        <v>9</v>
      </c>
      <c r="B266" t="s">
        <v>220</v>
      </c>
      <c r="C266" t="s">
        <v>35</v>
      </c>
      <c r="D266" t="s">
        <v>12</v>
      </c>
      <c r="E266" t="s">
        <v>13</v>
      </c>
      <c r="F266" t="s">
        <v>14</v>
      </c>
      <c r="G266" t="s">
        <v>15</v>
      </c>
      <c r="H266" t="s">
        <v>16</v>
      </c>
      <c r="I266" s="9">
        <v>64400</v>
      </c>
      <c r="U266" s="9"/>
    </row>
    <row r="267" spans="1:21" x14ac:dyDescent="0.3">
      <c r="A267" t="s">
        <v>144</v>
      </c>
      <c r="B267" t="s">
        <v>221</v>
      </c>
      <c r="C267" t="s">
        <v>11</v>
      </c>
      <c r="D267" t="s">
        <v>12</v>
      </c>
      <c r="E267" t="s">
        <v>22</v>
      </c>
      <c r="F267" t="s">
        <v>14</v>
      </c>
      <c r="G267" t="s">
        <v>15</v>
      </c>
      <c r="H267" t="s">
        <v>16</v>
      </c>
      <c r="I267" s="9">
        <v>24990</v>
      </c>
      <c r="U267" s="9"/>
    </row>
    <row r="268" spans="1:21" x14ac:dyDescent="0.3">
      <c r="A268" t="s">
        <v>9</v>
      </c>
      <c r="B268" t="s">
        <v>36</v>
      </c>
      <c r="C268" t="s">
        <v>30</v>
      </c>
      <c r="D268" t="s">
        <v>12</v>
      </c>
      <c r="E268" t="s">
        <v>13</v>
      </c>
      <c r="F268" t="s">
        <v>27</v>
      </c>
      <c r="G268" t="s">
        <v>37</v>
      </c>
      <c r="H268" t="s">
        <v>16</v>
      </c>
      <c r="I268" s="9">
        <v>53990</v>
      </c>
      <c r="U268" s="9"/>
    </row>
    <row r="269" spans="1:21" x14ac:dyDescent="0.3">
      <c r="A269" t="s">
        <v>24</v>
      </c>
      <c r="B269" t="s">
        <v>222</v>
      </c>
      <c r="C269" t="s">
        <v>96</v>
      </c>
      <c r="D269" t="s">
        <v>12</v>
      </c>
      <c r="E269" t="s">
        <v>31</v>
      </c>
      <c r="F269" t="s">
        <v>14</v>
      </c>
      <c r="G269" t="s">
        <v>37</v>
      </c>
      <c r="H269" t="s">
        <v>16</v>
      </c>
      <c r="I269" s="9">
        <v>33990</v>
      </c>
      <c r="U269" s="9"/>
    </row>
    <row r="270" spans="1:21" x14ac:dyDescent="0.3">
      <c r="A270" t="s">
        <v>9</v>
      </c>
      <c r="B270" t="s">
        <v>174</v>
      </c>
      <c r="C270" t="s">
        <v>30</v>
      </c>
      <c r="D270" t="s">
        <v>12</v>
      </c>
      <c r="E270" t="s">
        <v>13</v>
      </c>
      <c r="F270" t="s">
        <v>14</v>
      </c>
      <c r="G270" t="s">
        <v>15</v>
      </c>
      <c r="H270" t="s">
        <v>16</v>
      </c>
      <c r="I270" s="9">
        <v>53990</v>
      </c>
      <c r="U270" s="9"/>
    </row>
    <row r="271" spans="1:21" x14ac:dyDescent="0.3">
      <c r="A271" t="s">
        <v>9</v>
      </c>
      <c r="B271" t="s">
        <v>38</v>
      </c>
      <c r="C271" t="s">
        <v>30</v>
      </c>
      <c r="D271" t="s">
        <v>12</v>
      </c>
      <c r="E271" t="s">
        <v>39</v>
      </c>
      <c r="F271" t="s">
        <v>27</v>
      </c>
      <c r="G271" t="s">
        <v>40</v>
      </c>
      <c r="H271" t="s">
        <v>16</v>
      </c>
      <c r="I271" s="9">
        <v>66999</v>
      </c>
      <c r="U271" s="9"/>
    </row>
    <row r="272" spans="1:21" x14ac:dyDescent="0.3">
      <c r="A272" t="s">
        <v>9</v>
      </c>
      <c r="B272" t="s">
        <v>48</v>
      </c>
      <c r="C272" t="s">
        <v>30</v>
      </c>
      <c r="D272" t="s">
        <v>12</v>
      </c>
      <c r="E272" t="s">
        <v>13</v>
      </c>
      <c r="F272" t="s">
        <v>14</v>
      </c>
      <c r="G272" t="s">
        <v>15</v>
      </c>
      <c r="H272" t="s">
        <v>16</v>
      </c>
      <c r="I272" s="9">
        <v>49990</v>
      </c>
      <c r="U272" s="9"/>
    </row>
    <row r="273" spans="1:21" x14ac:dyDescent="0.3">
      <c r="A273" t="s">
        <v>41</v>
      </c>
      <c r="B273" t="s">
        <v>223</v>
      </c>
      <c r="C273" t="s">
        <v>30</v>
      </c>
      <c r="D273" t="s">
        <v>12</v>
      </c>
      <c r="E273" t="s">
        <v>39</v>
      </c>
      <c r="F273" t="s">
        <v>27</v>
      </c>
      <c r="G273" t="s">
        <v>15</v>
      </c>
      <c r="H273" t="s">
        <v>16</v>
      </c>
      <c r="I273" s="9">
        <v>64990</v>
      </c>
      <c r="U273" s="9"/>
    </row>
    <row r="274" spans="1:21" x14ac:dyDescent="0.3">
      <c r="A274" t="s">
        <v>28</v>
      </c>
      <c r="B274" t="s">
        <v>224</v>
      </c>
      <c r="C274" t="s">
        <v>46</v>
      </c>
      <c r="D274" t="s">
        <v>128</v>
      </c>
      <c r="E274" t="s">
        <v>147</v>
      </c>
      <c r="F274" t="s">
        <v>47</v>
      </c>
      <c r="G274" t="s">
        <v>40</v>
      </c>
      <c r="H274" t="s">
        <v>82</v>
      </c>
      <c r="I274" s="9">
        <v>23999</v>
      </c>
      <c r="U274" s="9"/>
    </row>
    <row r="275" spans="1:21" x14ac:dyDescent="0.3">
      <c r="A275" t="s">
        <v>52</v>
      </c>
      <c r="B275" t="s">
        <v>225</v>
      </c>
      <c r="C275" t="s">
        <v>11</v>
      </c>
      <c r="D275" t="s">
        <v>12</v>
      </c>
      <c r="E275" t="s">
        <v>13</v>
      </c>
      <c r="F275" t="s">
        <v>14</v>
      </c>
      <c r="G275" t="s">
        <v>37</v>
      </c>
      <c r="H275" t="s">
        <v>16</v>
      </c>
      <c r="I275" s="9">
        <v>31890</v>
      </c>
      <c r="U275" s="9"/>
    </row>
    <row r="276" spans="1:21" x14ac:dyDescent="0.3">
      <c r="A276" t="s">
        <v>52</v>
      </c>
      <c r="B276" t="s">
        <v>196</v>
      </c>
      <c r="C276" t="s">
        <v>30</v>
      </c>
      <c r="D276" t="s">
        <v>12</v>
      </c>
      <c r="E276" t="s">
        <v>13</v>
      </c>
      <c r="F276" t="s">
        <v>14</v>
      </c>
      <c r="G276" t="s">
        <v>15</v>
      </c>
      <c r="H276" t="s">
        <v>16</v>
      </c>
      <c r="I276" s="9">
        <v>62990</v>
      </c>
      <c r="U276" s="9"/>
    </row>
    <row r="277" spans="1:21" x14ac:dyDescent="0.3">
      <c r="A277" t="s">
        <v>28</v>
      </c>
      <c r="B277" t="s">
        <v>49</v>
      </c>
      <c r="C277" t="s">
        <v>50</v>
      </c>
      <c r="D277" t="s">
        <v>12</v>
      </c>
      <c r="E277" t="s">
        <v>13</v>
      </c>
      <c r="F277" t="s">
        <v>27</v>
      </c>
      <c r="G277" t="s">
        <v>15</v>
      </c>
      <c r="H277" t="s">
        <v>16</v>
      </c>
      <c r="I277" s="9">
        <v>77990</v>
      </c>
      <c r="U277" s="9"/>
    </row>
    <row r="278" spans="1:21" x14ac:dyDescent="0.3">
      <c r="A278" t="s">
        <v>9</v>
      </c>
      <c r="B278" t="s">
        <v>55</v>
      </c>
      <c r="C278" t="s">
        <v>35</v>
      </c>
      <c r="D278" t="s">
        <v>12</v>
      </c>
      <c r="E278" t="s">
        <v>13</v>
      </c>
      <c r="F278" t="s">
        <v>27</v>
      </c>
      <c r="G278" t="s">
        <v>40</v>
      </c>
      <c r="H278" t="s">
        <v>16</v>
      </c>
      <c r="I278" s="9">
        <v>54990</v>
      </c>
      <c r="U278" s="9"/>
    </row>
    <row r="279" spans="1:21" x14ac:dyDescent="0.3">
      <c r="A279" t="s">
        <v>67</v>
      </c>
      <c r="B279" t="s">
        <v>226</v>
      </c>
      <c r="C279" t="s">
        <v>26</v>
      </c>
      <c r="D279" t="s">
        <v>12</v>
      </c>
      <c r="E279" t="s">
        <v>44</v>
      </c>
      <c r="F279" t="s">
        <v>27</v>
      </c>
      <c r="G279" t="s">
        <v>15</v>
      </c>
      <c r="H279" t="s">
        <v>16</v>
      </c>
      <c r="I279" s="9">
        <v>79990</v>
      </c>
      <c r="U279" s="9"/>
    </row>
    <row r="280" spans="1:21" x14ac:dyDescent="0.3">
      <c r="A280" t="s">
        <v>9</v>
      </c>
      <c r="B280" t="s">
        <v>227</v>
      </c>
      <c r="C280" t="s">
        <v>35</v>
      </c>
      <c r="D280" t="s">
        <v>12</v>
      </c>
      <c r="E280" t="s">
        <v>13</v>
      </c>
      <c r="F280" t="s">
        <v>27</v>
      </c>
      <c r="G280" t="s">
        <v>15</v>
      </c>
      <c r="H280" t="s">
        <v>82</v>
      </c>
      <c r="I280" s="9">
        <v>54999</v>
      </c>
      <c r="U280" s="9"/>
    </row>
    <row r="281" spans="1:21" x14ac:dyDescent="0.3">
      <c r="A281" t="s">
        <v>9</v>
      </c>
      <c r="B281" t="s">
        <v>56</v>
      </c>
      <c r="C281" t="s">
        <v>30</v>
      </c>
      <c r="D281" t="s">
        <v>12</v>
      </c>
      <c r="E281" t="s">
        <v>13</v>
      </c>
      <c r="F281" t="s">
        <v>27</v>
      </c>
      <c r="G281" t="s">
        <v>15</v>
      </c>
      <c r="H281" t="s">
        <v>16</v>
      </c>
      <c r="I281" s="9">
        <v>66990</v>
      </c>
      <c r="U281" s="9"/>
    </row>
    <row r="282" spans="1:21" x14ac:dyDescent="0.3">
      <c r="A282" t="s">
        <v>9</v>
      </c>
      <c r="B282" t="s">
        <v>74</v>
      </c>
      <c r="C282" t="s">
        <v>30</v>
      </c>
      <c r="D282" t="s">
        <v>12</v>
      </c>
      <c r="E282" t="s">
        <v>13</v>
      </c>
      <c r="F282" t="s">
        <v>14</v>
      </c>
      <c r="G282" t="s">
        <v>37</v>
      </c>
      <c r="H282" t="s">
        <v>16</v>
      </c>
      <c r="I282" s="9">
        <v>53990</v>
      </c>
      <c r="U282" s="9"/>
    </row>
    <row r="283" spans="1:21" x14ac:dyDescent="0.3">
      <c r="A283" t="s">
        <v>9</v>
      </c>
      <c r="B283" t="s">
        <v>228</v>
      </c>
      <c r="C283" t="s">
        <v>30</v>
      </c>
      <c r="D283" t="s">
        <v>12</v>
      </c>
      <c r="E283" t="s">
        <v>13</v>
      </c>
      <c r="F283" t="s">
        <v>14</v>
      </c>
      <c r="G283" t="s">
        <v>40</v>
      </c>
      <c r="H283" t="s">
        <v>16</v>
      </c>
      <c r="I283" s="9">
        <v>57680</v>
      </c>
      <c r="U283" s="9"/>
    </row>
    <row r="284" spans="1:21" x14ac:dyDescent="0.3">
      <c r="A284" t="s">
        <v>41</v>
      </c>
      <c r="B284" t="s">
        <v>229</v>
      </c>
      <c r="C284" t="s">
        <v>30</v>
      </c>
      <c r="D284" t="s">
        <v>12</v>
      </c>
      <c r="E284" t="s">
        <v>13</v>
      </c>
      <c r="F284" t="s">
        <v>14</v>
      </c>
      <c r="G284" t="s">
        <v>37</v>
      </c>
      <c r="H284" t="s">
        <v>16</v>
      </c>
      <c r="I284" s="9">
        <v>70199</v>
      </c>
      <c r="U284" s="9"/>
    </row>
    <row r="285" spans="1:21" x14ac:dyDescent="0.3">
      <c r="A285" t="s">
        <v>41</v>
      </c>
      <c r="B285" t="s">
        <v>230</v>
      </c>
      <c r="C285" t="s">
        <v>50</v>
      </c>
      <c r="D285" t="s">
        <v>12</v>
      </c>
      <c r="E285" t="s">
        <v>13</v>
      </c>
      <c r="F285" t="s">
        <v>27</v>
      </c>
      <c r="G285" t="s">
        <v>61</v>
      </c>
      <c r="H285" t="s">
        <v>16</v>
      </c>
      <c r="I285" s="9">
        <v>93003</v>
      </c>
      <c r="U285" s="9"/>
    </row>
    <row r="286" spans="1:21" x14ac:dyDescent="0.3">
      <c r="A286" t="s">
        <v>24</v>
      </c>
      <c r="B286" t="s">
        <v>206</v>
      </c>
      <c r="C286" t="s">
        <v>50</v>
      </c>
      <c r="D286" t="s">
        <v>12</v>
      </c>
      <c r="E286" t="s">
        <v>13</v>
      </c>
      <c r="F286" t="s">
        <v>27</v>
      </c>
      <c r="G286" t="s">
        <v>15</v>
      </c>
      <c r="H286" t="s">
        <v>16</v>
      </c>
      <c r="I286" s="9">
        <v>98990</v>
      </c>
      <c r="U286" s="9"/>
    </row>
    <row r="287" spans="1:21" x14ac:dyDescent="0.3">
      <c r="A287" t="s">
        <v>9</v>
      </c>
      <c r="B287" t="s">
        <v>10</v>
      </c>
      <c r="C287" t="s">
        <v>11</v>
      </c>
      <c r="D287" t="s">
        <v>12</v>
      </c>
      <c r="E287" t="s">
        <v>13</v>
      </c>
      <c r="F287" t="s">
        <v>14</v>
      </c>
      <c r="G287" t="s">
        <v>15</v>
      </c>
      <c r="H287" t="s">
        <v>16</v>
      </c>
      <c r="I287" s="9">
        <v>38990</v>
      </c>
      <c r="U287" s="9"/>
    </row>
    <row r="288" spans="1:21" x14ac:dyDescent="0.3">
      <c r="A288" t="s">
        <v>9</v>
      </c>
      <c r="B288" t="s">
        <v>17</v>
      </c>
      <c r="C288" t="s">
        <v>11</v>
      </c>
      <c r="D288" t="s">
        <v>12</v>
      </c>
      <c r="E288" t="s">
        <v>13</v>
      </c>
      <c r="F288" t="s">
        <v>14</v>
      </c>
      <c r="G288" t="s">
        <v>15</v>
      </c>
      <c r="H288" t="s">
        <v>16</v>
      </c>
      <c r="I288" s="9">
        <v>37990</v>
      </c>
      <c r="U288" s="9"/>
    </row>
    <row r="289" spans="1:21" x14ac:dyDescent="0.3">
      <c r="A289" t="s">
        <v>75</v>
      </c>
      <c r="B289" t="s">
        <v>151</v>
      </c>
      <c r="C289" t="s">
        <v>26</v>
      </c>
      <c r="D289" t="s">
        <v>12</v>
      </c>
      <c r="E289" t="s">
        <v>39</v>
      </c>
      <c r="F289" t="s">
        <v>231</v>
      </c>
      <c r="G289" t="s">
        <v>37</v>
      </c>
      <c r="H289" t="s">
        <v>16</v>
      </c>
      <c r="I289" s="9">
        <v>57990</v>
      </c>
      <c r="U289" s="9"/>
    </row>
    <row r="290" spans="1:21" x14ac:dyDescent="0.3">
      <c r="A290" t="s">
        <v>41</v>
      </c>
      <c r="B290" t="s">
        <v>232</v>
      </c>
      <c r="C290" t="s">
        <v>26</v>
      </c>
      <c r="D290" t="s">
        <v>12</v>
      </c>
      <c r="E290" t="s">
        <v>13</v>
      </c>
      <c r="F290" t="s">
        <v>27</v>
      </c>
      <c r="G290" t="s">
        <v>61</v>
      </c>
      <c r="H290" t="s">
        <v>16</v>
      </c>
      <c r="I290" s="9">
        <v>147689</v>
      </c>
      <c r="U290" s="9"/>
    </row>
    <row r="291" spans="1:21" x14ac:dyDescent="0.3">
      <c r="A291" t="s">
        <v>9</v>
      </c>
      <c r="B291" t="s">
        <v>32</v>
      </c>
      <c r="C291" t="s">
        <v>30</v>
      </c>
      <c r="D291" t="s">
        <v>12</v>
      </c>
      <c r="E291" t="s">
        <v>13</v>
      </c>
      <c r="F291" t="s">
        <v>14</v>
      </c>
      <c r="G291" t="s">
        <v>15</v>
      </c>
      <c r="H291" t="s">
        <v>16</v>
      </c>
      <c r="I291" s="9">
        <v>46990</v>
      </c>
      <c r="U291" s="9"/>
    </row>
    <row r="292" spans="1:21" x14ac:dyDescent="0.3">
      <c r="A292" t="s">
        <v>9</v>
      </c>
      <c r="B292" t="s">
        <v>36</v>
      </c>
      <c r="C292" t="s">
        <v>30</v>
      </c>
      <c r="D292" t="s">
        <v>12</v>
      </c>
      <c r="E292" t="s">
        <v>13</v>
      </c>
      <c r="F292" t="s">
        <v>27</v>
      </c>
      <c r="G292" t="s">
        <v>37</v>
      </c>
      <c r="H292" t="s">
        <v>16</v>
      </c>
      <c r="I292" s="9">
        <v>53990</v>
      </c>
      <c r="U292" s="9"/>
    </row>
    <row r="293" spans="1:21" x14ac:dyDescent="0.3">
      <c r="A293" t="s">
        <v>18</v>
      </c>
      <c r="B293" t="s">
        <v>100</v>
      </c>
      <c r="C293" t="s">
        <v>101</v>
      </c>
      <c r="D293" t="s">
        <v>102</v>
      </c>
      <c r="E293" t="s">
        <v>13</v>
      </c>
      <c r="F293" t="s">
        <v>14</v>
      </c>
      <c r="G293" t="s">
        <v>103</v>
      </c>
      <c r="H293" t="s">
        <v>16</v>
      </c>
      <c r="I293" s="9">
        <v>136990</v>
      </c>
      <c r="U293" s="9"/>
    </row>
    <row r="294" spans="1:21" x14ac:dyDescent="0.3">
      <c r="A294" t="s">
        <v>9</v>
      </c>
      <c r="B294" t="s">
        <v>233</v>
      </c>
      <c r="C294" t="s">
        <v>11</v>
      </c>
      <c r="D294" t="s">
        <v>12</v>
      </c>
      <c r="E294" t="s">
        <v>13</v>
      </c>
      <c r="F294" t="s">
        <v>14</v>
      </c>
      <c r="G294" t="s">
        <v>37</v>
      </c>
      <c r="H294" t="s">
        <v>82</v>
      </c>
      <c r="I294" s="9">
        <v>39550</v>
      </c>
      <c r="U294" s="9"/>
    </row>
    <row r="295" spans="1:21" x14ac:dyDescent="0.3">
      <c r="A295" t="s">
        <v>67</v>
      </c>
      <c r="B295" t="s">
        <v>234</v>
      </c>
      <c r="C295" t="s">
        <v>26</v>
      </c>
      <c r="D295" t="s">
        <v>12</v>
      </c>
      <c r="E295" t="s">
        <v>78</v>
      </c>
      <c r="F295" t="s">
        <v>27</v>
      </c>
      <c r="G295" t="s">
        <v>15</v>
      </c>
      <c r="H295" t="s">
        <v>16</v>
      </c>
      <c r="I295" s="9">
        <v>103990</v>
      </c>
      <c r="U295" s="9"/>
    </row>
    <row r="296" spans="1:21" x14ac:dyDescent="0.3">
      <c r="A296" t="s">
        <v>9</v>
      </c>
      <c r="B296" t="s">
        <v>38</v>
      </c>
      <c r="C296" t="s">
        <v>30</v>
      </c>
      <c r="D296" t="s">
        <v>12</v>
      </c>
      <c r="E296" t="s">
        <v>39</v>
      </c>
      <c r="F296" t="s">
        <v>27</v>
      </c>
      <c r="G296" t="s">
        <v>40</v>
      </c>
      <c r="H296" t="s">
        <v>16</v>
      </c>
      <c r="I296" s="9">
        <v>66999</v>
      </c>
      <c r="U296" s="9"/>
    </row>
    <row r="297" spans="1:21" x14ac:dyDescent="0.3">
      <c r="A297" t="s">
        <v>9</v>
      </c>
      <c r="B297" t="s">
        <v>235</v>
      </c>
      <c r="C297" t="s">
        <v>11</v>
      </c>
      <c r="D297" t="s">
        <v>12</v>
      </c>
      <c r="E297" t="s">
        <v>13</v>
      </c>
      <c r="F297" t="s">
        <v>14</v>
      </c>
      <c r="G297" t="s">
        <v>15</v>
      </c>
      <c r="H297" t="s">
        <v>16</v>
      </c>
      <c r="I297" s="9">
        <v>38500</v>
      </c>
      <c r="U297" s="9"/>
    </row>
    <row r="298" spans="1:21" x14ac:dyDescent="0.3">
      <c r="A298" t="s">
        <v>52</v>
      </c>
      <c r="B298" t="s">
        <v>236</v>
      </c>
      <c r="C298" t="s">
        <v>30</v>
      </c>
      <c r="D298" t="s">
        <v>12</v>
      </c>
      <c r="E298" t="s">
        <v>13</v>
      </c>
      <c r="F298" t="s">
        <v>14</v>
      </c>
      <c r="G298" t="s">
        <v>15</v>
      </c>
      <c r="H298" t="s">
        <v>16</v>
      </c>
      <c r="I298" s="9">
        <v>49990</v>
      </c>
      <c r="U298" s="9"/>
    </row>
    <row r="299" spans="1:21" x14ac:dyDescent="0.3">
      <c r="A299" t="s">
        <v>28</v>
      </c>
      <c r="B299" t="s">
        <v>237</v>
      </c>
      <c r="C299" t="s">
        <v>26</v>
      </c>
      <c r="D299" t="s">
        <v>12</v>
      </c>
      <c r="E299" t="s">
        <v>39</v>
      </c>
      <c r="F299" t="s">
        <v>27</v>
      </c>
      <c r="G299" t="s">
        <v>37</v>
      </c>
      <c r="H299" t="s">
        <v>82</v>
      </c>
      <c r="I299" s="9">
        <v>74990</v>
      </c>
      <c r="U299" s="9"/>
    </row>
    <row r="300" spans="1:21" x14ac:dyDescent="0.3">
      <c r="A300" t="s">
        <v>28</v>
      </c>
      <c r="B300" t="s">
        <v>238</v>
      </c>
      <c r="C300" t="s">
        <v>30</v>
      </c>
      <c r="D300" t="s">
        <v>12</v>
      </c>
      <c r="E300" t="s">
        <v>239</v>
      </c>
      <c r="F300" t="s">
        <v>14</v>
      </c>
      <c r="G300" t="s">
        <v>240</v>
      </c>
      <c r="H300" t="s">
        <v>16</v>
      </c>
      <c r="I300" s="9">
        <v>85990</v>
      </c>
      <c r="U300" s="9"/>
    </row>
    <row r="301" spans="1:21" x14ac:dyDescent="0.3">
      <c r="A301" t="s">
        <v>9</v>
      </c>
      <c r="B301" t="s">
        <v>241</v>
      </c>
      <c r="C301" t="s">
        <v>35</v>
      </c>
      <c r="D301" t="s">
        <v>12</v>
      </c>
      <c r="E301" t="s">
        <v>13</v>
      </c>
      <c r="F301" t="s">
        <v>14</v>
      </c>
      <c r="G301" t="s">
        <v>15</v>
      </c>
      <c r="H301" t="s">
        <v>16</v>
      </c>
      <c r="I301" s="9">
        <v>43500</v>
      </c>
      <c r="U301" s="9"/>
    </row>
    <row r="302" spans="1:21" x14ac:dyDescent="0.3">
      <c r="A302" t="s">
        <v>67</v>
      </c>
      <c r="B302" t="s">
        <v>242</v>
      </c>
      <c r="C302" t="s">
        <v>26</v>
      </c>
      <c r="D302" t="s">
        <v>12</v>
      </c>
      <c r="E302" t="s">
        <v>78</v>
      </c>
      <c r="F302" t="s">
        <v>27</v>
      </c>
      <c r="G302" t="s">
        <v>216</v>
      </c>
      <c r="H302" t="s">
        <v>16</v>
      </c>
      <c r="I302" s="9">
        <v>110990</v>
      </c>
      <c r="U302" s="9"/>
    </row>
    <row r="303" spans="1:21" x14ac:dyDescent="0.3">
      <c r="A303" t="s">
        <v>9</v>
      </c>
      <c r="B303" t="s">
        <v>56</v>
      </c>
      <c r="C303" t="s">
        <v>30</v>
      </c>
      <c r="D303" t="s">
        <v>12</v>
      </c>
      <c r="E303" t="s">
        <v>13</v>
      </c>
      <c r="F303" t="s">
        <v>27</v>
      </c>
      <c r="G303" t="s">
        <v>15</v>
      </c>
      <c r="H303" t="s">
        <v>16</v>
      </c>
      <c r="I303" s="9">
        <v>66990</v>
      </c>
      <c r="U303" s="9"/>
    </row>
    <row r="304" spans="1:21" x14ac:dyDescent="0.3">
      <c r="A304" t="s">
        <v>9</v>
      </c>
      <c r="B304" t="s">
        <v>74</v>
      </c>
      <c r="C304" t="s">
        <v>30</v>
      </c>
      <c r="D304" t="s">
        <v>12</v>
      </c>
      <c r="E304" t="s">
        <v>13</v>
      </c>
      <c r="F304" t="s">
        <v>14</v>
      </c>
      <c r="G304" t="s">
        <v>37</v>
      </c>
      <c r="H304" t="s">
        <v>16</v>
      </c>
      <c r="I304" s="9">
        <v>53990</v>
      </c>
      <c r="U304" s="9"/>
    </row>
    <row r="305" spans="1:21" x14ac:dyDescent="0.3">
      <c r="A305" t="s">
        <v>24</v>
      </c>
      <c r="B305" t="s">
        <v>243</v>
      </c>
      <c r="C305" t="s">
        <v>26</v>
      </c>
      <c r="D305" t="s">
        <v>12</v>
      </c>
      <c r="E305" t="s">
        <v>13</v>
      </c>
      <c r="F305" t="s">
        <v>27</v>
      </c>
      <c r="G305" t="s">
        <v>15</v>
      </c>
      <c r="H305" t="s">
        <v>16</v>
      </c>
      <c r="I305" s="9">
        <v>107990</v>
      </c>
      <c r="U305" s="9"/>
    </row>
    <row r="306" spans="1:21" x14ac:dyDescent="0.3">
      <c r="A306" t="s">
        <v>9</v>
      </c>
      <c r="B306" t="s">
        <v>244</v>
      </c>
      <c r="C306" t="s">
        <v>11</v>
      </c>
      <c r="D306" t="s">
        <v>12</v>
      </c>
      <c r="E306" t="s">
        <v>13</v>
      </c>
      <c r="F306" t="s">
        <v>14</v>
      </c>
      <c r="G306" t="s">
        <v>15</v>
      </c>
      <c r="H306" t="s">
        <v>16</v>
      </c>
      <c r="I306" s="9">
        <v>47119</v>
      </c>
      <c r="U306" s="9"/>
    </row>
    <row r="307" spans="1:21" x14ac:dyDescent="0.3">
      <c r="A307" t="s">
        <v>91</v>
      </c>
      <c r="B307" t="s">
        <v>245</v>
      </c>
      <c r="C307" t="s">
        <v>30</v>
      </c>
      <c r="D307" t="s">
        <v>12</v>
      </c>
      <c r="E307" t="s">
        <v>39</v>
      </c>
      <c r="F307" t="s">
        <v>27</v>
      </c>
      <c r="G307" t="s">
        <v>40</v>
      </c>
      <c r="H307" t="s">
        <v>16</v>
      </c>
      <c r="I307" s="9">
        <v>32990</v>
      </c>
      <c r="U307" s="9"/>
    </row>
    <row r="308" spans="1:21" x14ac:dyDescent="0.3">
      <c r="A308" t="s">
        <v>91</v>
      </c>
      <c r="B308" t="s">
        <v>245</v>
      </c>
      <c r="C308" t="s">
        <v>11</v>
      </c>
      <c r="D308" t="s">
        <v>12</v>
      </c>
      <c r="E308" t="s">
        <v>13</v>
      </c>
      <c r="F308" t="s">
        <v>14</v>
      </c>
      <c r="G308" t="s">
        <v>40</v>
      </c>
      <c r="H308" t="s">
        <v>16</v>
      </c>
      <c r="I308" s="9">
        <v>24990</v>
      </c>
      <c r="U308" s="9"/>
    </row>
    <row r="309" spans="1:21" x14ac:dyDescent="0.3">
      <c r="A309" t="s">
        <v>28</v>
      </c>
      <c r="B309" t="s">
        <v>246</v>
      </c>
      <c r="C309" t="s">
        <v>30</v>
      </c>
      <c r="D309" t="s">
        <v>12</v>
      </c>
      <c r="E309" t="s">
        <v>44</v>
      </c>
      <c r="F309" t="s">
        <v>27</v>
      </c>
      <c r="G309" t="s">
        <v>15</v>
      </c>
      <c r="H309" t="s">
        <v>16</v>
      </c>
      <c r="I309" s="9">
        <v>85990</v>
      </c>
      <c r="U309" s="9"/>
    </row>
    <row r="310" spans="1:21" x14ac:dyDescent="0.3">
      <c r="A310" t="s">
        <v>41</v>
      </c>
      <c r="B310" t="s">
        <v>247</v>
      </c>
      <c r="C310" t="s">
        <v>80</v>
      </c>
      <c r="D310" t="s">
        <v>177</v>
      </c>
      <c r="E310" t="s">
        <v>39</v>
      </c>
      <c r="F310" t="s">
        <v>14</v>
      </c>
      <c r="G310" t="s">
        <v>37</v>
      </c>
      <c r="H310" t="s">
        <v>16</v>
      </c>
      <c r="I310" s="9">
        <v>35855</v>
      </c>
      <c r="U310" s="9"/>
    </row>
    <row r="311" spans="1:21" x14ac:dyDescent="0.3">
      <c r="A311" t="s">
        <v>28</v>
      </c>
      <c r="B311" t="s">
        <v>248</v>
      </c>
      <c r="C311" t="s">
        <v>30</v>
      </c>
      <c r="D311" t="s">
        <v>12</v>
      </c>
      <c r="E311" t="s">
        <v>13</v>
      </c>
      <c r="F311" t="s">
        <v>27</v>
      </c>
      <c r="G311" t="s">
        <v>99</v>
      </c>
      <c r="H311" t="s">
        <v>16</v>
      </c>
      <c r="I311" s="9">
        <v>69990</v>
      </c>
      <c r="U311" s="9"/>
    </row>
    <row r="312" spans="1:21" x14ac:dyDescent="0.3">
      <c r="A312" t="s">
        <v>9</v>
      </c>
      <c r="B312" t="s">
        <v>249</v>
      </c>
      <c r="C312" t="s">
        <v>11</v>
      </c>
      <c r="D312" t="s">
        <v>12</v>
      </c>
      <c r="E312" t="s">
        <v>13</v>
      </c>
      <c r="F312" t="s">
        <v>14</v>
      </c>
      <c r="G312" t="s">
        <v>15</v>
      </c>
      <c r="H312" t="s">
        <v>16</v>
      </c>
      <c r="I312" s="9">
        <v>52250</v>
      </c>
      <c r="U312" s="9"/>
    </row>
    <row r="313" spans="1:21" x14ac:dyDescent="0.3">
      <c r="A313" t="s">
        <v>91</v>
      </c>
      <c r="B313" t="s">
        <v>153</v>
      </c>
      <c r="C313" t="s">
        <v>11</v>
      </c>
      <c r="D313" t="s">
        <v>12</v>
      </c>
      <c r="E313" t="s">
        <v>13</v>
      </c>
      <c r="F313" t="s">
        <v>154</v>
      </c>
      <c r="G313" t="s">
        <v>155</v>
      </c>
      <c r="H313" t="s">
        <v>82</v>
      </c>
      <c r="I313" s="9">
        <v>33990</v>
      </c>
      <c r="U313" s="9"/>
    </row>
    <row r="314" spans="1:21" x14ac:dyDescent="0.3">
      <c r="A314" t="s">
        <v>9</v>
      </c>
      <c r="B314" t="s">
        <v>10</v>
      </c>
      <c r="C314" t="s">
        <v>11</v>
      </c>
      <c r="D314" t="s">
        <v>12</v>
      </c>
      <c r="E314" t="s">
        <v>13</v>
      </c>
      <c r="F314" t="s">
        <v>14</v>
      </c>
      <c r="G314" t="s">
        <v>15</v>
      </c>
      <c r="H314" t="s">
        <v>16</v>
      </c>
      <c r="I314" s="9">
        <v>38990</v>
      </c>
      <c r="U314" s="9"/>
    </row>
    <row r="315" spans="1:21" x14ac:dyDescent="0.3">
      <c r="A315" t="s">
        <v>67</v>
      </c>
      <c r="B315" t="s">
        <v>250</v>
      </c>
      <c r="C315" t="s">
        <v>26</v>
      </c>
      <c r="D315" t="s">
        <v>12</v>
      </c>
      <c r="E315" t="s">
        <v>44</v>
      </c>
      <c r="F315" t="s">
        <v>27</v>
      </c>
      <c r="G315" t="s">
        <v>15</v>
      </c>
      <c r="H315" t="s">
        <v>16</v>
      </c>
      <c r="I315" s="9">
        <v>90990</v>
      </c>
      <c r="U315" s="9"/>
    </row>
    <row r="316" spans="1:21" x14ac:dyDescent="0.3">
      <c r="A316" t="s">
        <v>28</v>
      </c>
      <c r="B316" t="s">
        <v>251</v>
      </c>
      <c r="C316" t="s">
        <v>11</v>
      </c>
      <c r="D316" t="s">
        <v>12</v>
      </c>
      <c r="E316" t="s">
        <v>13</v>
      </c>
      <c r="F316" t="s">
        <v>14</v>
      </c>
      <c r="G316" t="s">
        <v>37</v>
      </c>
      <c r="H316" t="s">
        <v>16</v>
      </c>
      <c r="I316" s="9">
        <v>33990</v>
      </c>
      <c r="U316" s="9"/>
    </row>
    <row r="317" spans="1:21" x14ac:dyDescent="0.3">
      <c r="A317" t="s">
        <v>9</v>
      </c>
      <c r="B317" t="s">
        <v>17</v>
      </c>
      <c r="C317" t="s">
        <v>11</v>
      </c>
      <c r="D317" t="s">
        <v>12</v>
      </c>
      <c r="E317" t="s">
        <v>13</v>
      </c>
      <c r="F317" t="s">
        <v>14</v>
      </c>
      <c r="G317" t="s">
        <v>15</v>
      </c>
      <c r="H317" t="s">
        <v>16</v>
      </c>
      <c r="I317" s="9">
        <v>37990</v>
      </c>
      <c r="U317" s="9"/>
    </row>
    <row r="318" spans="1:21" x14ac:dyDescent="0.3">
      <c r="A318" t="s">
        <v>9</v>
      </c>
      <c r="B318" t="s">
        <v>32</v>
      </c>
      <c r="C318" t="s">
        <v>30</v>
      </c>
      <c r="D318" t="s">
        <v>12</v>
      </c>
      <c r="E318" t="s">
        <v>13</v>
      </c>
      <c r="F318" t="s">
        <v>14</v>
      </c>
      <c r="G318" t="s">
        <v>15</v>
      </c>
      <c r="H318" t="s">
        <v>16</v>
      </c>
      <c r="I318" s="9">
        <v>46990</v>
      </c>
      <c r="U318" s="9"/>
    </row>
    <row r="319" spans="1:21" x14ac:dyDescent="0.3">
      <c r="A319" t="s">
        <v>28</v>
      </c>
      <c r="B319" t="s">
        <v>252</v>
      </c>
      <c r="C319" t="s">
        <v>30</v>
      </c>
      <c r="D319" t="s">
        <v>12</v>
      </c>
      <c r="E319" t="s">
        <v>13</v>
      </c>
      <c r="F319" t="s">
        <v>14</v>
      </c>
      <c r="G319" t="s">
        <v>37</v>
      </c>
      <c r="H319" t="s">
        <v>82</v>
      </c>
      <c r="I319" s="9">
        <v>47990</v>
      </c>
      <c r="U319" s="9"/>
    </row>
    <row r="320" spans="1:21" x14ac:dyDescent="0.3">
      <c r="A320" t="s">
        <v>9</v>
      </c>
      <c r="B320" t="s">
        <v>235</v>
      </c>
      <c r="C320" t="s">
        <v>11</v>
      </c>
      <c r="D320" t="s">
        <v>12</v>
      </c>
      <c r="E320" t="s">
        <v>13</v>
      </c>
      <c r="F320" t="s">
        <v>14</v>
      </c>
      <c r="G320" t="s">
        <v>37</v>
      </c>
      <c r="H320" t="s">
        <v>82</v>
      </c>
      <c r="I320" s="9">
        <v>38500</v>
      </c>
      <c r="U320" s="9"/>
    </row>
    <row r="321" spans="1:21" x14ac:dyDescent="0.3">
      <c r="A321" t="s">
        <v>75</v>
      </c>
      <c r="B321" t="s">
        <v>253</v>
      </c>
      <c r="C321" t="s">
        <v>30</v>
      </c>
      <c r="D321" t="s">
        <v>12</v>
      </c>
      <c r="E321" t="s">
        <v>13</v>
      </c>
      <c r="F321" t="s">
        <v>27</v>
      </c>
      <c r="G321" t="s">
        <v>40</v>
      </c>
      <c r="H321" t="s">
        <v>16</v>
      </c>
      <c r="I321" s="9">
        <v>34990</v>
      </c>
      <c r="U321" s="9"/>
    </row>
    <row r="322" spans="1:21" x14ac:dyDescent="0.3">
      <c r="A322" t="s">
        <v>41</v>
      </c>
      <c r="B322" t="s">
        <v>57</v>
      </c>
      <c r="C322" t="s">
        <v>11</v>
      </c>
      <c r="D322" t="s">
        <v>12</v>
      </c>
      <c r="E322" t="s">
        <v>13</v>
      </c>
      <c r="F322" t="s">
        <v>14</v>
      </c>
      <c r="G322" t="s">
        <v>15</v>
      </c>
      <c r="H322" t="s">
        <v>16</v>
      </c>
      <c r="I322" s="9">
        <v>42000</v>
      </c>
      <c r="U322" s="9"/>
    </row>
    <row r="323" spans="1:21" x14ac:dyDescent="0.3">
      <c r="A323" t="s">
        <v>9</v>
      </c>
      <c r="B323" t="s">
        <v>36</v>
      </c>
      <c r="C323" t="s">
        <v>30</v>
      </c>
      <c r="D323" t="s">
        <v>12</v>
      </c>
      <c r="E323" t="s">
        <v>13</v>
      </c>
      <c r="F323" t="s">
        <v>27</v>
      </c>
      <c r="G323" t="s">
        <v>37</v>
      </c>
      <c r="H323" t="s">
        <v>16</v>
      </c>
      <c r="I323" s="9">
        <v>53990</v>
      </c>
      <c r="U323" s="9"/>
    </row>
    <row r="324" spans="1:21" x14ac:dyDescent="0.3">
      <c r="A324" t="s">
        <v>9</v>
      </c>
      <c r="B324" t="s">
        <v>48</v>
      </c>
      <c r="C324" t="s">
        <v>30</v>
      </c>
      <c r="D324" t="s">
        <v>12</v>
      </c>
      <c r="E324" t="s">
        <v>13</v>
      </c>
      <c r="F324" t="s">
        <v>14</v>
      </c>
      <c r="G324" t="s">
        <v>15</v>
      </c>
      <c r="H324" t="s">
        <v>16</v>
      </c>
      <c r="I324" s="9">
        <v>49990</v>
      </c>
      <c r="U324" s="9"/>
    </row>
    <row r="325" spans="1:21" x14ac:dyDescent="0.3">
      <c r="A325" t="s">
        <v>9</v>
      </c>
      <c r="B325" t="s">
        <v>254</v>
      </c>
      <c r="C325" t="s">
        <v>50</v>
      </c>
      <c r="D325" t="s">
        <v>12</v>
      </c>
      <c r="E325" t="s">
        <v>39</v>
      </c>
      <c r="F325" t="s">
        <v>27</v>
      </c>
      <c r="G325" t="s">
        <v>66</v>
      </c>
      <c r="H325" t="s">
        <v>16</v>
      </c>
      <c r="I325" s="9">
        <v>110990</v>
      </c>
      <c r="U325" s="9"/>
    </row>
    <row r="326" spans="1:21" x14ac:dyDescent="0.3">
      <c r="A326" t="s">
        <v>9</v>
      </c>
      <c r="B326" t="s">
        <v>255</v>
      </c>
      <c r="C326" t="s">
        <v>30</v>
      </c>
      <c r="D326" t="s">
        <v>12</v>
      </c>
      <c r="E326" t="s">
        <v>13</v>
      </c>
      <c r="F326" t="s">
        <v>27</v>
      </c>
      <c r="G326" t="s">
        <v>66</v>
      </c>
      <c r="H326" t="s">
        <v>16</v>
      </c>
      <c r="I326" s="9">
        <v>94990</v>
      </c>
      <c r="U326" s="9"/>
    </row>
    <row r="327" spans="1:21" x14ac:dyDescent="0.3">
      <c r="A327" t="s">
        <v>9</v>
      </c>
      <c r="B327" t="s">
        <v>38</v>
      </c>
      <c r="C327" t="s">
        <v>30</v>
      </c>
      <c r="D327" t="s">
        <v>12</v>
      </c>
      <c r="E327" t="s">
        <v>39</v>
      </c>
      <c r="F327" t="s">
        <v>27</v>
      </c>
      <c r="G327" t="s">
        <v>40</v>
      </c>
      <c r="H327" t="s">
        <v>16</v>
      </c>
      <c r="I327" s="9">
        <v>66999</v>
      </c>
      <c r="U327" s="9"/>
    </row>
    <row r="328" spans="1:21" x14ac:dyDescent="0.3">
      <c r="A328" t="s">
        <v>9</v>
      </c>
      <c r="B328" t="s">
        <v>55</v>
      </c>
      <c r="C328" t="s">
        <v>35</v>
      </c>
      <c r="D328" t="s">
        <v>12</v>
      </c>
      <c r="E328" t="s">
        <v>13</v>
      </c>
      <c r="F328" t="s">
        <v>27</v>
      </c>
      <c r="G328" t="s">
        <v>40</v>
      </c>
      <c r="H328" t="s">
        <v>16</v>
      </c>
      <c r="I328" s="9">
        <v>54990</v>
      </c>
      <c r="U328" s="9"/>
    </row>
    <row r="329" spans="1:21" x14ac:dyDescent="0.3">
      <c r="A329" t="s">
        <v>75</v>
      </c>
      <c r="B329" t="s">
        <v>213</v>
      </c>
      <c r="C329" t="s">
        <v>11</v>
      </c>
      <c r="D329" t="s">
        <v>12</v>
      </c>
      <c r="E329" t="s">
        <v>22</v>
      </c>
      <c r="F329" t="s">
        <v>14</v>
      </c>
      <c r="G329" t="s">
        <v>15</v>
      </c>
      <c r="H329" t="s">
        <v>16</v>
      </c>
      <c r="I329" s="9">
        <v>29990</v>
      </c>
      <c r="U329" s="9"/>
    </row>
    <row r="330" spans="1:21" x14ac:dyDescent="0.3">
      <c r="A330" t="s">
        <v>28</v>
      </c>
      <c r="B330" t="s">
        <v>256</v>
      </c>
      <c r="C330" t="s">
        <v>257</v>
      </c>
      <c r="D330" t="s">
        <v>128</v>
      </c>
      <c r="E330" t="s">
        <v>85</v>
      </c>
      <c r="F330" t="s">
        <v>47</v>
      </c>
      <c r="G330" t="s">
        <v>258</v>
      </c>
      <c r="H330" t="s">
        <v>82</v>
      </c>
      <c r="I330" s="9">
        <v>22990</v>
      </c>
      <c r="U330" s="9"/>
    </row>
    <row r="331" spans="1:21" x14ac:dyDescent="0.3">
      <c r="A331" t="s">
        <v>67</v>
      </c>
      <c r="B331" t="s">
        <v>259</v>
      </c>
      <c r="C331" t="s">
        <v>260</v>
      </c>
      <c r="D331" t="s">
        <v>12</v>
      </c>
      <c r="E331" t="s">
        <v>261</v>
      </c>
      <c r="F331" t="s">
        <v>147</v>
      </c>
      <c r="G331" t="s">
        <v>216</v>
      </c>
      <c r="H331" t="s">
        <v>16</v>
      </c>
      <c r="I331" s="9">
        <v>489990</v>
      </c>
      <c r="U331" s="9"/>
    </row>
    <row r="332" spans="1:21" x14ac:dyDescent="0.3">
      <c r="A332" t="s">
        <v>28</v>
      </c>
      <c r="B332" t="s">
        <v>262</v>
      </c>
      <c r="C332" t="s">
        <v>11</v>
      </c>
      <c r="D332" t="s">
        <v>12</v>
      </c>
      <c r="E332" t="s">
        <v>13</v>
      </c>
      <c r="F332" t="s">
        <v>14</v>
      </c>
      <c r="G332" t="s">
        <v>37</v>
      </c>
      <c r="H332" t="s">
        <v>16</v>
      </c>
      <c r="I332" s="9">
        <v>45990</v>
      </c>
      <c r="U332" s="9"/>
    </row>
    <row r="333" spans="1:21" x14ac:dyDescent="0.3">
      <c r="A333" t="s">
        <v>9</v>
      </c>
      <c r="B333" t="s">
        <v>17</v>
      </c>
      <c r="C333" t="s">
        <v>11</v>
      </c>
      <c r="D333" t="s">
        <v>12</v>
      </c>
      <c r="E333" t="s">
        <v>13</v>
      </c>
      <c r="F333" t="s">
        <v>14</v>
      </c>
      <c r="G333" t="s">
        <v>15</v>
      </c>
      <c r="H333" t="s">
        <v>16</v>
      </c>
      <c r="I333" s="9">
        <v>37990</v>
      </c>
      <c r="U333" s="9"/>
    </row>
    <row r="334" spans="1:21" x14ac:dyDescent="0.3">
      <c r="A334" t="s">
        <v>9</v>
      </c>
      <c r="B334" t="s">
        <v>32</v>
      </c>
      <c r="C334" t="s">
        <v>30</v>
      </c>
      <c r="D334" t="s">
        <v>12</v>
      </c>
      <c r="E334" t="s">
        <v>13</v>
      </c>
      <c r="F334" t="s">
        <v>14</v>
      </c>
      <c r="G334" t="s">
        <v>15</v>
      </c>
      <c r="H334" t="s">
        <v>16</v>
      </c>
      <c r="I334" s="9">
        <v>46990</v>
      </c>
      <c r="U334" s="9"/>
    </row>
    <row r="335" spans="1:21" x14ac:dyDescent="0.3">
      <c r="A335" t="s">
        <v>28</v>
      </c>
      <c r="B335" t="s">
        <v>263</v>
      </c>
      <c r="C335" t="s">
        <v>11</v>
      </c>
      <c r="D335" t="s">
        <v>12</v>
      </c>
      <c r="E335" t="s">
        <v>13</v>
      </c>
      <c r="F335" t="s">
        <v>14</v>
      </c>
      <c r="G335" t="s">
        <v>37</v>
      </c>
      <c r="H335" t="s">
        <v>16</v>
      </c>
      <c r="I335" s="9">
        <v>45500</v>
      </c>
      <c r="U335" s="9"/>
    </row>
    <row r="336" spans="1:21" x14ac:dyDescent="0.3">
      <c r="A336" t="s">
        <v>28</v>
      </c>
      <c r="B336" t="s">
        <v>29</v>
      </c>
      <c r="C336" t="s">
        <v>30</v>
      </c>
      <c r="D336" t="s">
        <v>12</v>
      </c>
      <c r="E336" t="s">
        <v>13</v>
      </c>
      <c r="F336" t="s">
        <v>14</v>
      </c>
      <c r="G336" t="s">
        <v>15</v>
      </c>
      <c r="H336" t="s">
        <v>16</v>
      </c>
      <c r="I336" s="9">
        <v>45116</v>
      </c>
      <c r="U336" s="9"/>
    </row>
    <row r="337" spans="1:21" x14ac:dyDescent="0.3">
      <c r="A337" t="s">
        <v>9</v>
      </c>
      <c r="B337" t="s">
        <v>10</v>
      </c>
      <c r="C337" t="s">
        <v>11</v>
      </c>
      <c r="D337" t="s">
        <v>12</v>
      </c>
      <c r="E337" t="s">
        <v>13</v>
      </c>
      <c r="F337" t="s">
        <v>14</v>
      </c>
      <c r="G337" t="s">
        <v>15</v>
      </c>
      <c r="H337" t="s">
        <v>16</v>
      </c>
      <c r="I337" s="9">
        <v>38990</v>
      </c>
      <c r="U337" s="9"/>
    </row>
    <row r="338" spans="1:21" x14ac:dyDescent="0.3">
      <c r="A338" t="s">
        <v>9</v>
      </c>
      <c r="B338" t="s">
        <v>36</v>
      </c>
      <c r="C338" t="s">
        <v>30</v>
      </c>
      <c r="D338" t="s">
        <v>12</v>
      </c>
      <c r="E338" t="s">
        <v>13</v>
      </c>
      <c r="F338" t="s">
        <v>27</v>
      </c>
      <c r="G338" t="s">
        <v>37</v>
      </c>
      <c r="H338" t="s">
        <v>16</v>
      </c>
      <c r="I338" s="9">
        <v>53990</v>
      </c>
      <c r="U338" s="9"/>
    </row>
    <row r="339" spans="1:21" x14ac:dyDescent="0.3">
      <c r="A339" t="s">
        <v>24</v>
      </c>
      <c r="B339" t="s">
        <v>62</v>
      </c>
      <c r="C339" t="s">
        <v>11</v>
      </c>
      <c r="D339" t="s">
        <v>12</v>
      </c>
      <c r="E339" t="s">
        <v>22</v>
      </c>
      <c r="F339" t="s">
        <v>14</v>
      </c>
      <c r="G339" t="s">
        <v>15</v>
      </c>
      <c r="H339" t="s">
        <v>16</v>
      </c>
      <c r="I339" s="9">
        <v>32490</v>
      </c>
      <c r="U339" s="9"/>
    </row>
    <row r="340" spans="1:21" x14ac:dyDescent="0.3">
      <c r="A340" t="s">
        <v>24</v>
      </c>
      <c r="B340" t="s">
        <v>187</v>
      </c>
      <c r="C340" t="s">
        <v>96</v>
      </c>
      <c r="D340" t="s">
        <v>81</v>
      </c>
      <c r="E340" t="s">
        <v>13</v>
      </c>
      <c r="F340" t="s">
        <v>14</v>
      </c>
      <c r="G340" t="s">
        <v>15</v>
      </c>
      <c r="H340" t="s">
        <v>16</v>
      </c>
      <c r="I340" s="9">
        <v>27990</v>
      </c>
      <c r="U340" s="9"/>
    </row>
    <row r="341" spans="1:21" x14ac:dyDescent="0.3">
      <c r="A341" t="s">
        <v>58</v>
      </c>
      <c r="B341" t="s">
        <v>264</v>
      </c>
      <c r="C341" t="s">
        <v>26</v>
      </c>
      <c r="D341" t="s">
        <v>12</v>
      </c>
      <c r="E341" t="s">
        <v>13</v>
      </c>
      <c r="F341" t="s">
        <v>27</v>
      </c>
      <c r="G341" t="s">
        <v>99</v>
      </c>
      <c r="H341" t="s">
        <v>82</v>
      </c>
      <c r="I341" s="9">
        <v>153990</v>
      </c>
      <c r="U341" s="9"/>
    </row>
    <row r="342" spans="1:21" x14ac:dyDescent="0.3">
      <c r="A342" t="s">
        <v>41</v>
      </c>
      <c r="B342" t="s">
        <v>265</v>
      </c>
      <c r="C342" t="s">
        <v>35</v>
      </c>
      <c r="D342" t="s">
        <v>12</v>
      </c>
      <c r="E342" t="s">
        <v>13</v>
      </c>
      <c r="F342" t="s">
        <v>14</v>
      </c>
      <c r="G342" t="s">
        <v>69</v>
      </c>
      <c r="H342" t="s">
        <v>16</v>
      </c>
      <c r="I342" s="9">
        <v>38990</v>
      </c>
      <c r="U342" s="9"/>
    </row>
    <row r="343" spans="1:21" x14ac:dyDescent="0.3">
      <c r="A343" t="s">
        <v>9</v>
      </c>
      <c r="B343" t="s">
        <v>38</v>
      </c>
      <c r="C343" t="s">
        <v>30</v>
      </c>
      <c r="D343" t="s">
        <v>12</v>
      </c>
      <c r="E343" t="s">
        <v>39</v>
      </c>
      <c r="F343" t="s">
        <v>27</v>
      </c>
      <c r="G343" t="s">
        <v>40</v>
      </c>
      <c r="H343" t="s">
        <v>16</v>
      </c>
      <c r="I343" s="9">
        <v>66999</v>
      </c>
      <c r="U343" s="9"/>
    </row>
    <row r="344" spans="1:21" x14ac:dyDescent="0.3">
      <c r="A344" t="s">
        <v>9</v>
      </c>
      <c r="B344" t="s">
        <v>48</v>
      </c>
      <c r="C344" t="s">
        <v>30</v>
      </c>
      <c r="D344" t="s">
        <v>12</v>
      </c>
      <c r="E344" t="s">
        <v>13</v>
      </c>
      <c r="F344" t="s">
        <v>14</v>
      </c>
      <c r="G344" t="s">
        <v>15</v>
      </c>
      <c r="H344" t="s">
        <v>16</v>
      </c>
      <c r="I344" s="9">
        <v>49990</v>
      </c>
      <c r="U344" s="9"/>
    </row>
    <row r="345" spans="1:21" x14ac:dyDescent="0.3">
      <c r="A345" t="s">
        <v>52</v>
      </c>
      <c r="B345" t="s">
        <v>266</v>
      </c>
      <c r="C345" t="s">
        <v>30</v>
      </c>
      <c r="D345" t="s">
        <v>12</v>
      </c>
      <c r="E345" t="s">
        <v>13</v>
      </c>
      <c r="F345" t="s">
        <v>14</v>
      </c>
      <c r="G345" t="s">
        <v>37</v>
      </c>
      <c r="H345" t="s">
        <v>16</v>
      </c>
      <c r="I345" s="9">
        <v>48990</v>
      </c>
      <c r="U345" s="9"/>
    </row>
    <row r="346" spans="1:21" x14ac:dyDescent="0.3">
      <c r="A346" t="s">
        <v>52</v>
      </c>
      <c r="B346" t="s">
        <v>267</v>
      </c>
      <c r="C346" t="s">
        <v>30</v>
      </c>
      <c r="D346" t="s">
        <v>12</v>
      </c>
      <c r="E346" t="s">
        <v>13</v>
      </c>
      <c r="F346" t="s">
        <v>14</v>
      </c>
      <c r="G346" t="s">
        <v>37</v>
      </c>
      <c r="H346" t="s">
        <v>82</v>
      </c>
      <c r="I346" s="9">
        <v>39349</v>
      </c>
      <c r="U346" s="9"/>
    </row>
    <row r="347" spans="1:21" x14ac:dyDescent="0.3">
      <c r="A347" t="s">
        <v>28</v>
      </c>
      <c r="B347" t="s">
        <v>49</v>
      </c>
      <c r="C347" t="s">
        <v>50</v>
      </c>
      <c r="D347" t="s">
        <v>12</v>
      </c>
      <c r="E347" t="s">
        <v>13</v>
      </c>
      <c r="F347" t="s">
        <v>27</v>
      </c>
      <c r="G347" t="s">
        <v>15</v>
      </c>
      <c r="H347" t="s">
        <v>16</v>
      </c>
      <c r="I347" s="9">
        <v>77990</v>
      </c>
      <c r="U347" s="9"/>
    </row>
    <row r="348" spans="1:21" x14ac:dyDescent="0.3">
      <c r="A348" t="s">
        <v>9</v>
      </c>
      <c r="B348" t="s">
        <v>55</v>
      </c>
      <c r="C348" t="s">
        <v>35</v>
      </c>
      <c r="D348" t="s">
        <v>12</v>
      </c>
      <c r="E348" t="s">
        <v>13</v>
      </c>
      <c r="F348" t="s">
        <v>27</v>
      </c>
      <c r="G348" t="s">
        <v>40</v>
      </c>
      <c r="H348" t="s">
        <v>16</v>
      </c>
      <c r="I348" s="9">
        <v>54990</v>
      </c>
      <c r="U348" s="9"/>
    </row>
    <row r="349" spans="1:21" x14ac:dyDescent="0.3">
      <c r="A349" t="s">
        <v>24</v>
      </c>
      <c r="B349" t="s">
        <v>268</v>
      </c>
      <c r="C349" t="s">
        <v>269</v>
      </c>
      <c r="D349" t="s">
        <v>128</v>
      </c>
      <c r="E349" t="s">
        <v>85</v>
      </c>
      <c r="F349" t="s">
        <v>14</v>
      </c>
      <c r="G349" t="s">
        <v>40</v>
      </c>
      <c r="H349" t="s">
        <v>16</v>
      </c>
      <c r="I349" s="9">
        <v>20990</v>
      </c>
      <c r="U349" s="9"/>
    </row>
    <row r="350" spans="1:21" x14ac:dyDescent="0.3">
      <c r="A350" t="s">
        <v>9</v>
      </c>
      <c r="B350" t="s">
        <v>270</v>
      </c>
      <c r="C350" t="s">
        <v>26</v>
      </c>
      <c r="D350" t="s">
        <v>12</v>
      </c>
      <c r="E350" t="s">
        <v>13</v>
      </c>
      <c r="F350" t="s">
        <v>27</v>
      </c>
      <c r="G350" t="s">
        <v>40</v>
      </c>
      <c r="H350" t="s">
        <v>82</v>
      </c>
      <c r="I350" s="9">
        <v>89990</v>
      </c>
      <c r="U350" s="9"/>
    </row>
    <row r="351" spans="1:21" x14ac:dyDescent="0.3">
      <c r="A351" t="s">
        <v>9</v>
      </c>
      <c r="B351" t="s">
        <v>271</v>
      </c>
      <c r="C351" t="s">
        <v>30</v>
      </c>
      <c r="D351" t="s">
        <v>12</v>
      </c>
      <c r="E351" t="s">
        <v>13</v>
      </c>
      <c r="F351" t="s">
        <v>14</v>
      </c>
      <c r="G351" t="s">
        <v>69</v>
      </c>
      <c r="H351" t="s">
        <v>16</v>
      </c>
      <c r="I351" s="9">
        <v>60990</v>
      </c>
      <c r="U351" s="9"/>
    </row>
    <row r="352" spans="1:21" x14ac:dyDescent="0.3">
      <c r="A352" t="s">
        <v>24</v>
      </c>
      <c r="B352" t="s">
        <v>137</v>
      </c>
      <c r="C352" t="s">
        <v>96</v>
      </c>
      <c r="D352" t="s">
        <v>12</v>
      </c>
      <c r="E352" t="s">
        <v>13</v>
      </c>
      <c r="F352" t="s">
        <v>14</v>
      </c>
      <c r="G352" t="s">
        <v>37</v>
      </c>
      <c r="H352" t="s">
        <v>16</v>
      </c>
      <c r="I352" s="9">
        <v>33999</v>
      </c>
      <c r="U352" s="9"/>
    </row>
    <row r="353" spans="1:21" x14ac:dyDescent="0.3">
      <c r="A353" t="s">
        <v>9</v>
      </c>
      <c r="B353" t="s">
        <v>10</v>
      </c>
      <c r="C353" t="s">
        <v>11</v>
      </c>
      <c r="D353" t="s">
        <v>12</v>
      </c>
      <c r="E353" t="s">
        <v>13</v>
      </c>
      <c r="F353" t="s">
        <v>14</v>
      </c>
      <c r="G353" t="s">
        <v>15</v>
      </c>
      <c r="H353" t="s">
        <v>16</v>
      </c>
      <c r="I353" s="9">
        <v>38990</v>
      </c>
      <c r="U353" s="9"/>
    </row>
    <row r="354" spans="1:21" x14ac:dyDescent="0.3">
      <c r="A354" t="s">
        <v>9</v>
      </c>
      <c r="B354" t="s">
        <v>17</v>
      </c>
      <c r="C354" t="s">
        <v>11</v>
      </c>
      <c r="D354" t="s">
        <v>12</v>
      </c>
      <c r="E354" t="s">
        <v>13</v>
      </c>
      <c r="F354" t="s">
        <v>14</v>
      </c>
      <c r="G354" t="s">
        <v>15</v>
      </c>
      <c r="H354" t="s">
        <v>16</v>
      </c>
      <c r="I354" s="9">
        <v>37990</v>
      </c>
      <c r="U354" s="9"/>
    </row>
    <row r="355" spans="1:21" x14ac:dyDescent="0.3">
      <c r="A355" t="s">
        <v>28</v>
      </c>
      <c r="B355" t="s">
        <v>272</v>
      </c>
      <c r="C355" t="s">
        <v>96</v>
      </c>
      <c r="D355" t="s">
        <v>12</v>
      </c>
      <c r="E355" t="s">
        <v>13</v>
      </c>
      <c r="F355" t="s">
        <v>14</v>
      </c>
      <c r="G355" t="s">
        <v>69</v>
      </c>
      <c r="H355" t="s">
        <v>16</v>
      </c>
      <c r="I355" s="9">
        <v>34490</v>
      </c>
      <c r="U355" s="9"/>
    </row>
    <row r="356" spans="1:21" x14ac:dyDescent="0.3">
      <c r="A356" t="s">
        <v>75</v>
      </c>
      <c r="B356" t="s">
        <v>253</v>
      </c>
      <c r="C356" t="s">
        <v>26</v>
      </c>
      <c r="D356" t="s">
        <v>12</v>
      </c>
      <c r="E356" t="s">
        <v>13</v>
      </c>
      <c r="F356" t="s">
        <v>27</v>
      </c>
      <c r="G356" t="s">
        <v>40</v>
      </c>
      <c r="H356" t="s">
        <v>16</v>
      </c>
      <c r="I356" s="9">
        <v>48990</v>
      </c>
      <c r="U356" s="9"/>
    </row>
    <row r="357" spans="1:21" x14ac:dyDescent="0.3">
      <c r="A357" t="s">
        <v>9</v>
      </c>
      <c r="B357" t="s">
        <v>32</v>
      </c>
      <c r="C357" t="s">
        <v>30</v>
      </c>
      <c r="D357" t="s">
        <v>12</v>
      </c>
      <c r="E357" t="s">
        <v>13</v>
      </c>
      <c r="F357" t="s">
        <v>14</v>
      </c>
      <c r="G357" t="s">
        <v>15</v>
      </c>
      <c r="H357" t="s">
        <v>16</v>
      </c>
      <c r="I357" s="9">
        <v>46990</v>
      </c>
      <c r="U357" s="9"/>
    </row>
    <row r="358" spans="1:21" x14ac:dyDescent="0.3">
      <c r="A358" t="s">
        <v>9</v>
      </c>
      <c r="B358" t="s">
        <v>36</v>
      </c>
      <c r="C358" t="s">
        <v>30</v>
      </c>
      <c r="D358" t="s">
        <v>12</v>
      </c>
      <c r="E358" t="s">
        <v>13</v>
      </c>
      <c r="F358" t="s">
        <v>27</v>
      </c>
      <c r="G358" t="s">
        <v>37</v>
      </c>
      <c r="H358" t="s">
        <v>16</v>
      </c>
      <c r="I358" s="9">
        <v>53990</v>
      </c>
      <c r="U358" s="9"/>
    </row>
    <row r="359" spans="1:21" x14ac:dyDescent="0.3">
      <c r="A359" t="s">
        <v>41</v>
      </c>
      <c r="B359" t="s">
        <v>247</v>
      </c>
      <c r="C359" t="s">
        <v>80</v>
      </c>
      <c r="D359" t="s">
        <v>177</v>
      </c>
      <c r="E359" t="s">
        <v>39</v>
      </c>
      <c r="F359" t="s">
        <v>14</v>
      </c>
      <c r="G359" t="s">
        <v>37</v>
      </c>
      <c r="H359" t="s">
        <v>16</v>
      </c>
      <c r="I359" s="9">
        <v>35855</v>
      </c>
      <c r="U359" s="9"/>
    </row>
    <row r="360" spans="1:21" x14ac:dyDescent="0.3">
      <c r="A360" t="s">
        <v>9</v>
      </c>
      <c r="B360" t="s">
        <v>273</v>
      </c>
      <c r="C360" t="s">
        <v>35</v>
      </c>
      <c r="D360" t="s">
        <v>185</v>
      </c>
      <c r="E360" t="s">
        <v>13</v>
      </c>
      <c r="F360" t="s">
        <v>14</v>
      </c>
      <c r="G360" t="s">
        <v>69</v>
      </c>
      <c r="H360" t="s">
        <v>16</v>
      </c>
      <c r="I360" s="9">
        <v>53200</v>
      </c>
      <c r="U360" s="9"/>
    </row>
    <row r="361" spans="1:21" x14ac:dyDescent="0.3">
      <c r="A361" t="s">
        <v>41</v>
      </c>
      <c r="B361" t="s">
        <v>265</v>
      </c>
      <c r="C361" t="s">
        <v>35</v>
      </c>
      <c r="D361" t="s">
        <v>12</v>
      </c>
      <c r="E361" t="s">
        <v>13</v>
      </c>
      <c r="F361" t="s">
        <v>27</v>
      </c>
      <c r="G361" t="s">
        <v>69</v>
      </c>
      <c r="H361" t="s">
        <v>16</v>
      </c>
      <c r="I361" s="9">
        <v>50990</v>
      </c>
      <c r="U361" s="9"/>
    </row>
    <row r="362" spans="1:21" x14ac:dyDescent="0.3">
      <c r="A362" t="s">
        <v>9</v>
      </c>
      <c r="B362" t="s">
        <v>274</v>
      </c>
      <c r="C362" t="s">
        <v>11</v>
      </c>
      <c r="D362" t="s">
        <v>12</v>
      </c>
      <c r="E362" t="s">
        <v>44</v>
      </c>
      <c r="F362" t="s">
        <v>14</v>
      </c>
      <c r="G362" t="s">
        <v>15</v>
      </c>
      <c r="H362" t="s">
        <v>16</v>
      </c>
      <c r="I362" s="9">
        <v>37490</v>
      </c>
      <c r="U362" s="9"/>
    </row>
    <row r="363" spans="1:21" x14ac:dyDescent="0.3">
      <c r="A363" t="s">
        <v>9</v>
      </c>
      <c r="B363" t="s">
        <v>38</v>
      </c>
      <c r="C363" t="s">
        <v>30</v>
      </c>
      <c r="D363" t="s">
        <v>12</v>
      </c>
      <c r="E363" t="s">
        <v>39</v>
      </c>
      <c r="F363" t="s">
        <v>27</v>
      </c>
      <c r="G363" t="s">
        <v>40</v>
      </c>
      <c r="H363" t="s">
        <v>16</v>
      </c>
      <c r="I363" s="9">
        <v>66999</v>
      </c>
      <c r="U363" s="9"/>
    </row>
    <row r="364" spans="1:21" x14ac:dyDescent="0.3">
      <c r="A364" t="s">
        <v>9</v>
      </c>
      <c r="B364" t="s">
        <v>48</v>
      </c>
      <c r="C364" t="s">
        <v>30</v>
      </c>
      <c r="D364" t="s">
        <v>12</v>
      </c>
      <c r="E364" t="s">
        <v>13</v>
      </c>
      <c r="F364" t="s">
        <v>14</v>
      </c>
      <c r="G364" t="s">
        <v>15</v>
      </c>
      <c r="H364" t="s">
        <v>16</v>
      </c>
      <c r="I364" s="9">
        <v>49990</v>
      </c>
      <c r="U364" s="9"/>
    </row>
    <row r="365" spans="1:21" x14ac:dyDescent="0.3">
      <c r="A365" t="s">
        <v>52</v>
      </c>
      <c r="B365" t="s">
        <v>275</v>
      </c>
      <c r="C365" t="s">
        <v>35</v>
      </c>
      <c r="D365" t="s">
        <v>12</v>
      </c>
      <c r="E365" t="s">
        <v>13</v>
      </c>
      <c r="F365" t="s">
        <v>14</v>
      </c>
      <c r="G365" t="s">
        <v>69</v>
      </c>
      <c r="H365" t="s">
        <v>16</v>
      </c>
      <c r="I365" s="9">
        <v>54990</v>
      </c>
      <c r="U365" s="9"/>
    </row>
    <row r="366" spans="1:21" x14ac:dyDescent="0.3">
      <c r="A366" t="s">
        <v>9</v>
      </c>
      <c r="B366" t="s">
        <v>164</v>
      </c>
      <c r="C366" t="s">
        <v>30</v>
      </c>
      <c r="D366" t="s">
        <v>12</v>
      </c>
      <c r="E366" t="s">
        <v>13</v>
      </c>
      <c r="F366" t="s">
        <v>27</v>
      </c>
      <c r="G366" t="s">
        <v>37</v>
      </c>
      <c r="H366" t="s">
        <v>16</v>
      </c>
      <c r="I366" s="9">
        <v>57990</v>
      </c>
      <c r="U366" s="9"/>
    </row>
    <row r="367" spans="1:21" x14ac:dyDescent="0.3">
      <c r="A367" t="s">
        <v>28</v>
      </c>
      <c r="B367" t="s">
        <v>49</v>
      </c>
      <c r="C367" t="s">
        <v>50</v>
      </c>
      <c r="D367" t="s">
        <v>12</v>
      </c>
      <c r="E367" t="s">
        <v>13</v>
      </c>
      <c r="F367" t="s">
        <v>27</v>
      </c>
      <c r="G367" t="s">
        <v>15</v>
      </c>
      <c r="H367" t="s">
        <v>16</v>
      </c>
      <c r="I367" s="9">
        <v>77990</v>
      </c>
      <c r="U367" s="9"/>
    </row>
    <row r="368" spans="1:21" x14ac:dyDescent="0.3">
      <c r="A368" t="s">
        <v>9</v>
      </c>
      <c r="B368" t="s">
        <v>55</v>
      </c>
      <c r="C368" t="s">
        <v>35</v>
      </c>
      <c r="D368" t="s">
        <v>12</v>
      </c>
      <c r="E368" t="s">
        <v>13</v>
      </c>
      <c r="F368" t="s">
        <v>27</v>
      </c>
      <c r="G368" t="s">
        <v>40</v>
      </c>
      <c r="H368" t="s">
        <v>16</v>
      </c>
      <c r="I368" s="9">
        <v>54990</v>
      </c>
      <c r="U368" s="9"/>
    </row>
    <row r="369" spans="1:21" x14ac:dyDescent="0.3">
      <c r="A369" t="s">
        <v>28</v>
      </c>
      <c r="B369" t="s">
        <v>276</v>
      </c>
      <c r="C369" t="s">
        <v>11</v>
      </c>
      <c r="D369" t="s">
        <v>12</v>
      </c>
      <c r="E369" t="s">
        <v>31</v>
      </c>
      <c r="F369" t="s">
        <v>14</v>
      </c>
      <c r="G369" t="s">
        <v>15</v>
      </c>
      <c r="H369" t="s">
        <v>82</v>
      </c>
      <c r="I369" s="9">
        <v>38990</v>
      </c>
      <c r="U369" s="9"/>
    </row>
    <row r="370" spans="1:21" x14ac:dyDescent="0.3">
      <c r="A370" t="s">
        <v>67</v>
      </c>
      <c r="B370" t="s">
        <v>277</v>
      </c>
      <c r="C370" t="s">
        <v>30</v>
      </c>
      <c r="D370" t="s">
        <v>12</v>
      </c>
      <c r="E370" t="s">
        <v>78</v>
      </c>
      <c r="F370" t="s">
        <v>14</v>
      </c>
      <c r="G370" t="s">
        <v>15</v>
      </c>
      <c r="H370" t="s">
        <v>16</v>
      </c>
      <c r="I370" s="9">
        <v>72990</v>
      </c>
      <c r="U370" s="9"/>
    </row>
    <row r="371" spans="1:21" x14ac:dyDescent="0.3">
      <c r="A371" t="s">
        <v>9</v>
      </c>
      <c r="B371" t="s">
        <v>254</v>
      </c>
      <c r="C371" t="s">
        <v>50</v>
      </c>
      <c r="D371" t="s">
        <v>12</v>
      </c>
      <c r="E371" t="s">
        <v>39</v>
      </c>
      <c r="F371" t="s">
        <v>27</v>
      </c>
      <c r="G371" t="s">
        <v>66</v>
      </c>
      <c r="H371" t="s">
        <v>16</v>
      </c>
      <c r="I371" s="9">
        <v>110990</v>
      </c>
      <c r="U371" s="9"/>
    </row>
    <row r="372" spans="1:21" x14ac:dyDescent="0.3">
      <c r="A372" t="s">
        <v>9</v>
      </c>
      <c r="B372" t="s">
        <v>56</v>
      </c>
      <c r="C372" t="s">
        <v>30</v>
      </c>
      <c r="D372" t="s">
        <v>12</v>
      </c>
      <c r="E372" t="s">
        <v>13</v>
      </c>
      <c r="F372" t="s">
        <v>27</v>
      </c>
      <c r="G372" t="s">
        <v>15</v>
      </c>
      <c r="H372" t="s">
        <v>16</v>
      </c>
      <c r="I372" s="9">
        <v>66990</v>
      </c>
      <c r="U372" s="9"/>
    </row>
    <row r="373" spans="1:21" x14ac:dyDescent="0.3">
      <c r="A373" t="s">
        <v>9</v>
      </c>
      <c r="B373" t="s">
        <v>74</v>
      </c>
      <c r="C373" t="s">
        <v>30</v>
      </c>
      <c r="D373" t="s">
        <v>12</v>
      </c>
      <c r="E373" t="s">
        <v>13</v>
      </c>
      <c r="F373" t="s">
        <v>14</v>
      </c>
      <c r="G373" t="s">
        <v>37</v>
      </c>
      <c r="H373" t="s">
        <v>16</v>
      </c>
      <c r="I373" s="9">
        <v>53990</v>
      </c>
      <c r="U373" s="9"/>
    </row>
    <row r="374" spans="1:21" x14ac:dyDescent="0.3">
      <c r="A374" t="s">
        <v>24</v>
      </c>
      <c r="B374" t="s">
        <v>278</v>
      </c>
      <c r="C374" t="s">
        <v>11</v>
      </c>
      <c r="D374" t="s">
        <v>12</v>
      </c>
      <c r="E374" t="s">
        <v>13</v>
      </c>
      <c r="F374" t="s">
        <v>14</v>
      </c>
      <c r="G374" t="s">
        <v>69</v>
      </c>
      <c r="H374" t="s">
        <v>16</v>
      </c>
      <c r="I374" s="9">
        <v>34990</v>
      </c>
      <c r="U374" s="9"/>
    </row>
    <row r="375" spans="1:21" x14ac:dyDescent="0.3">
      <c r="A375" t="s">
        <v>41</v>
      </c>
      <c r="B375" t="s">
        <v>230</v>
      </c>
      <c r="C375" t="s">
        <v>50</v>
      </c>
      <c r="D375" t="s">
        <v>12</v>
      </c>
      <c r="E375" t="s">
        <v>13</v>
      </c>
      <c r="F375" t="s">
        <v>27</v>
      </c>
      <c r="G375" t="s">
        <v>61</v>
      </c>
      <c r="H375" t="s">
        <v>16</v>
      </c>
      <c r="I375" s="9">
        <v>93003</v>
      </c>
      <c r="U375" s="9"/>
    </row>
    <row r="376" spans="1:21" x14ac:dyDescent="0.3">
      <c r="A376" t="s">
        <v>91</v>
      </c>
      <c r="B376" t="s">
        <v>245</v>
      </c>
      <c r="C376" t="s">
        <v>30</v>
      </c>
      <c r="D376" t="s">
        <v>12</v>
      </c>
      <c r="E376" t="s">
        <v>39</v>
      </c>
      <c r="F376" t="s">
        <v>27</v>
      </c>
      <c r="G376" t="s">
        <v>40</v>
      </c>
      <c r="H376" t="s">
        <v>16</v>
      </c>
      <c r="I376" s="9">
        <v>32990</v>
      </c>
      <c r="U376" s="9"/>
    </row>
    <row r="377" spans="1:21" x14ac:dyDescent="0.3">
      <c r="A377" t="s">
        <v>9</v>
      </c>
      <c r="B377" t="s">
        <v>10</v>
      </c>
      <c r="C377" t="s">
        <v>11</v>
      </c>
      <c r="D377" t="s">
        <v>12</v>
      </c>
      <c r="E377" t="s">
        <v>13</v>
      </c>
      <c r="F377" t="s">
        <v>14</v>
      </c>
      <c r="G377" t="s">
        <v>15</v>
      </c>
      <c r="H377" t="s">
        <v>16</v>
      </c>
      <c r="I377" s="9">
        <v>38990</v>
      </c>
      <c r="U377" s="9"/>
    </row>
    <row r="378" spans="1:21" x14ac:dyDescent="0.3">
      <c r="A378" t="s">
        <v>9</v>
      </c>
      <c r="B378" t="s">
        <v>279</v>
      </c>
      <c r="C378" t="s">
        <v>30</v>
      </c>
      <c r="D378" t="s">
        <v>12</v>
      </c>
      <c r="E378" t="s">
        <v>13</v>
      </c>
      <c r="F378" t="s">
        <v>27</v>
      </c>
      <c r="G378" t="s">
        <v>40</v>
      </c>
      <c r="H378" t="s">
        <v>82</v>
      </c>
      <c r="I378" s="9">
        <v>65499</v>
      </c>
      <c r="U378" s="9"/>
    </row>
    <row r="379" spans="1:21" x14ac:dyDescent="0.3">
      <c r="A379" t="s">
        <v>41</v>
      </c>
      <c r="B379" t="s">
        <v>280</v>
      </c>
      <c r="C379" t="s">
        <v>30</v>
      </c>
      <c r="D379" t="s">
        <v>12</v>
      </c>
      <c r="E379" t="s">
        <v>39</v>
      </c>
      <c r="F379" t="s">
        <v>14</v>
      </c>
      <c r="G379" t="s">
        <v>40</v>
      </c>
      <c r="H379" t="s">
        <v>82</v>
      </c>
      <c r="I379" s="9">
        <v>67890</v>
      </c>
      <c r="U379" s="9"/>
    </row>
    <row r="380" spans="1:21" x14ac:dyDescent="0.3">
      <c r="A380" t="s">
        <v>41</v>
      </c>
      <c r="B380" t="s">
        <v>57</v>
      </c>
      <c r="C380" t="s">
        <v>11</v>
      </c>
      <c r="D380" t="s">
        <v>12</v>
      </c>
      <c r="E380" t="s">
        <v>13</v>
      </c>
      <c r="F380" t="s">
        <v>14</v>
      </c>
      <c r="G380" t="s">
        <v>15</v>
      </c>
      <c r="H380" t="s">
        <v>16</v>
      </c>
      <c r="I380" s="9">
        <v>37886</v>
      </c>
      <c r="U380" s="9"/>
    </row>
    <row r="381" spans="1:21" x14ac:dyDescent="0.3">
      <c r="A381" t="s">
        <v>41</v>
      </c>
      <c r="B381" t="s">
        <v>281</v>
      </c>
      <c r="C381" t="s">
        <v>30</v>
      </c>
      <c r="D381" t="s">
        <v>12</v>
      </c>
      <c r="E381" t="s">
        <v>13</v>
      </c>
      <c r="F381" t="s">
        <v>14</v>
      </c>
      <c r="G381" t="s">
        <v>40</v>
      </c>
      <c r="H381" t="s">
        <v>82</v>
      </c>
      <c r="I381" s="9">
        <v>54490</v>
      </c>
      <c r="U381" s="9"/>
    </row>
    <row r="382" spans="1:21" x14ac:dyDescent="0.3">
      <c r="A382" t="s">
        <v>9</v>
      </c>
      <c r="B382" t="s">
        <v>17</v>
      </c>
      <c r="C382" t="s">
        <v>11</v>
      </c>
      <c r="D382" t="s">
        <v>12</v>
      </c>
      <c r="E382" t="s">
        <v>13</v>
      </c>
      <c r="F382" t="s">
        <v>14</v>
      </c>
      <c r="G382" t="s">
        <v>15</v>
      </c>
      <c r="H382" t="s">
        <v>16</v>
      </c>
      <c r="I382" s="9">
        <v>37990</v>
      </c>
      <c r="U382" s="9"/>
    </row>
    <row r="383" spans="1:21" x14ac:dyDescent="0.3">
      <c r="A383" t="s">
        <v>9</v>
      </c>
      <c r="B383" t="s">
        <v>32</v>
      </c>
      <c r="C383" t="s">
        <v>30</v>
      </c>
      <c r="D383" t="s">
        <v>12</v>
      </c>
      <c r="E383" t="s">
        <v>13</v>
      </c>
      <c r="F383" t="s">
        <v>14</v>
      </c>
      <c r="G383" t="s">
        <v>15</v>
      </c>
      <c r="H383" t="s">
        <v>16</v>
      </c>
      <c r="I383" s="9">
        <v>46990</v>
      </c>
      <c r="U383" s="9"/>
    </row>
    <row r="384" spans="1:21" x14ac:dyDescent="0.3">
      <c r="A384" t="s">
        <v>28</v>
      </c>
      <c r="B384" t="s">
        <v>251</v>
      </c>
      <c r="C384" t="s">
        <v>11</v>
      </c>
      <c r="D384" t="s">
        <v>12</v>
      </c>
      <c r="E384" t="s">
        <v>13</v>
      </c>
      <c r="F384" t="s">
        <v>14</v>
      </c>
      <c r="G384" t="s">
        <v>37</v>
      </c>
      <c r="H384" t="s">
        <v>16</v>
      </c>
      <c r="I384" s="9">
        <v>33990</v>
      </c>
      <c r="U384" s="9"/>
    </row>
    <row r="385" spans="1:21" x14ac:dyDescent="0.3">
      <c r="A385" t="s">
        <v>52</v>
      </c>
      <c r="B385" t="s">
        <v>266</v>
      </c>
      <c r="C385" t="s">
        <v>30</v>
      </c>
      <c r="D385" t="s">
        <v>12</v>
      </c>
      <c r="E385" t="s">
        <v>13</v>
      </c>
      <c r="F385" t="s">
        <v>14</v>
      </c>
      <c r="G385" t="s">
        <v>37</v>
      </c>
      <c r="H385" t="s">
        <v>16</v>
      </c>
      <c r="I385" s="9">
        <v>48990</v>
      </c>
      <c r="U385" s="9"/>
    </row>
    <row r="386" spans="1:21" x14ac:dyDescent="0.3">
      <c r="A386" t="s">
        <v>9</v>
      </c>
      <c r="B386" t="s">
        <v>36</v>
      </c>
      <c r="C386" t="s">
        <v>30</v>
      </c>
      <c r="D386" t="s">
        <v>12</v>
      </c>
      <c r="E386" t="s">
        <v>13</v>
      </c>
      <c r="F386" t="s">
        <v>27</v>
      </c>
      <c r="G386" t="s">
        <v>37</v>
      </c>
      <c r="H386" t="s">
        <v>16</v>
      </c>
      <c r="I386" s="9">
        <v>53990</v>
      </c>
      <c r="U386" s="9"/>
    </row>
    <row r="387" spans="1:21" x14ac:dyDescent="0.3">
      <c r="A387" t="s">
        <v>9</v>
      </c>
      <c r="B387" t="s">
        <v>48</v>
      </c>
      <c r="C387" t="s">
        <v>30</v>
      </c>
      <c r="D387" t="s">
        <v>12</v>
      </c>
      <c r="E387" t="s">
        <v>13</v>
      </c>
      <c r="F387" t="s">
        <v>14</v>
      </c>
      <c r="G387" t="s">
        <v>15</v>
      </c>
      <c r="H387" t="s">
        <v>16</v>
      </c>
      <c r="I387" s="9">
        <v>49990</v>
      </c>
      <c r="U387" s="9"/>
    </row>
    <row r="388" spans="1:21" x14ac:dyDescent="0.3">
      <c r="A388" t="s">
        <v>9</v>
      </c>
      <c r="B388" t="s">
        <v>270</v>
      </c>
      <c r="C388" t="s">
        <v>26</v>
      </c>
      <c r="D388" t="s">
        <v>12</v>
      </c>
      <c r="E388" t="s">
        <v>13</v>
      </c>
      <c r="F388" t="s">
        <v>27</v>
      </c>
      <c r="G388" t="s">
        <v>40</v>
      </c>
      <c r="H388" t="s">
        <v>82</v>
      </c>
      <c r="I388" s="9">
        <v>89990</v>
      </c>
      <c r="U388" s="9"/>
    </row>
    <row r="389" spans="1:21" x14ac:dyDescent="0.3">
      <c r="A389" t="s">
        <v>41</v>
      </c>
      <c r="B389" t="s">
        <v>121</v>
      </c>
      <c r="C389" t="s">
        <v>11</v>
      </c>
      <c r="D389" t="s">
        <v>12</v>
      </c>
      <c r="E389" t="s">
        <v>39</v>
      </c>
      <c r="F389" t="s">
        <v>14</v>
      </c>
      <c r="G389" t="s">
        <v>61</v>
      </c>
      <c r="H389" t="s">
        <v>16</v>
      </c>
      <c r="I389" s="9">
        <v>38499</v>
      </c>
      <c r="U389" s="9"/>
    </row>
    <row r="390" spans="1:21" x14ac:dyDescent="0.3">
      <c r="A390" t="s">
        <v>28</v>
      </c>
      <c r="B390" t="s">
        <v>282</v>
      </c>
      <c r="C390" t="s">
        <v>283</v>
      </c>
      <c r="D390" t="s">
        <v>12</v>
      </c>
      <c r="E390" t="s">
        <v>13</v>
      </c>
      <c r="F390" t="s">
        <v>27</v>
      </c>
      <c r="G390" t="s">
        <v>212</v>
      </c>
      <c r="H390" t="s">
        <v>82</v>
      </c>
      <c r="I390" s="9">
        <v>59990</v>
      </c>
      <c r="U390" s="9"/>
    </row>
    <row r="391" spans="1:21" x14ac:dyDescent="0.3">
      <c r="A391" t="s">
        <v>52</v>
      </c>
      <c r="B391" t="s">
        <v>284</v>
      </c>
      <c r="C391" t="s">
        <v>35</v>
      </c>
      <c r="D391" t="s">
        <v>185</v>
      </c>
      <c r="E391" t="s">
        <v>39</v>
      </c>
      <c r="F391" t="s">
        <v>14</v>
      </c>
      <c r="G391" t="s">
        <v>15</v>
      </c>
      <c r="H391" t="s">
        <v>16</v>
      </c>
      <c r="I391" s="9">
        <v>62990</v>
      </c>
      <c r="U391" s="9"/>
    </row>
    <row r="392" spans="1:21" x14ac:dyDescent="0.3">
      <c r="A392" t="s">
        <v>9</v>
      </c>
      <c r="B392" t="s">
        <v>38</v>
      </c>
      <c r="C392" t="s">
        <v>30</v>
      </c>
      <c r="D392" t="s">
        <v>12</v>
      </c>
      <c r="E392" t="s">
        <v>39</v>
      </c>
      <c r="F392" t="s">
        <v>27</v>
      </c>
      <c r="G392" t="s">
        <v>40</v>
      </c>
      <c r="H392" t="s">
        <v>16</v>
      </c>
      <c r="I392" s="9">
        <v>66999</v>
      </c>
      <c r="U392" s="9"/>
    </row>
    <row r="393" spans="1:21" x14ac:dyDescent="0.3">
      <c r="A393" t="s">
        <v>9</v>
      </c>
      <c r="B393" t="s">
        <v>55</v>
      </c>
      <c r="C393" t="s">
        <v>35</v>
      </c>
      <c r="D393" t="s">
        <v>12</v>
      </c>
      <c r="E393" t="s">
        <v>13</v>
      </c>
      <c r="F393" t="s">
        <v>27</v>
      </c>
      <c r="G393" t="s">
        <v>40</v>
      </c>
      <c r="H393" t="s">
        <v>16</v>
      </c>
      <c r="I393" s="9">
        <v>54990</v>
      </c>
      <c r="U393" s="9"/>
    </row>
    <row r="394" spans="1:21" x14ac:dyDescent="0.3">
      <c r="A394" t="s">
        <v>9</v>
      </c>
      <c r="B394" t="s">
        <v>285</v>
      </c>
      <c r="C394" t="s">
        <v>30</v>
      </c>
      <c r="D394" t="s">
        <v>12</v>
      </c>
      <c r="E394" t="s">
        <v>13</v>
      </c>
      <c r="F394" t="s">
        <v>14</v>
      </c>
      <c r="G394" t="s">
        <v>37</v>
      </c>
      <c r="H394" t="s">
        <v>16</v>
      </c>
      <c r="I394" s="9">
        <v>49749</v>
      </c>
      <c r="U394" s="9"/>
    </row>
    <row r="395" spans="1:21" x14ac:dyDescent="0.3">
      <c r="A395" t="s">
        <v>28</v>
      </c>
      <c r="B395" t="s">
        <v>286</v>
      </c>
      <c r="C395" t="s">
        <v>46</v>
      </c>
      <c r="D395" t="s">
        <v>128</v>
      </c>
      <c r="E395" t="s">
        <v>85</v>
      </c>
      <c r="F395" t="s">
        <v>47</v>
      </c>
      <c r="G395" t="s">
        <v>15</v>
      </c>
      <c r="H395" t="s">
        <v>16</v>
      </c>
      <c r="I395" s="9">
        <v>16990</v>
      </c>
      <c r="U395" s="9"/>
    </row>
    <row r="396" spans="1:21" x14ac:dyDescent="0.3">
      <c r="A396" t="s">
        <v>28</v>
      </c>
      <c r="B396" t="s">
        <v>49</v>
      </c>
      <c r="C396" t="s">
        <v>50</v>
      </c>
      <c r="D396" t="s">
        <v>12</v>
      </c>
      <c r="E396" t="s">
        <v>13</v>
      </c>
      <c r="F396" t="s">
        <v>27</v>
      </c>
      <c r="G396" t="s">
        <v>15</v>
      </c>
      <c r="H396" t="s">
        <v>16</v>
      </c>
      <c r="I396" s="9">
        <v>77990</v>
      </c>
      <c r="U396" s="9"/>
    </row>
    <row r="397" spans="1:21" x14ac:dyDescent="0.3">
      <c r="A397" t="s">
        <v>9</v>
      </c>
      <c r="B397" t="s">
        <v>56</v>
      </c>
      <c r="C397" t="s">
        <v>30</v>
      </c>
      <c r="D397" t="s">
        <v>12</v>
      </c>
      <c r="E397" t="s">
        <v>13</v>
      </c>
      <c r="F397" t="s">
        <v>27</v>
      </c>
      <c r="G397" t="s">
        <v>15</v>
      </c>
      <c r="H397" t="s">
        <v>16</v>
      </c>
      <c r="I397" s="9">
        <v>66990</v>
      </c>
      <c r="U397" s="9"/>
    </row>
    <row r="398" spans="1:21" x14ac:dyDescent="0.3">
      <c r="A398" t="s">
        <v>28</v>
      </c>
      <c r="B398" t="s">
        <v>287</v>
      </c>
      <c r="C398" t="s">
        <v>30</v>
      </c>
      <c r="D398" t="s">
        <v>12</v>
      </c>
      <c r="E398" t="s">
        <v>13</v>
      </c>
      <c r="F398" t="s">
        <v>27</v>
      </c>
      <c r="G398" t="s">
        <v>69</v>
      </c>
      <c r="H398" t="s">
        <v>16</v>
      </c>
      <c r="I398" s="9">
        <v>59990</v>
      </c>
      <c r="U398" s="9"/>
    </row>
    <row r="399" spans="1:21" x14ac:dyDescent="0.3">
      <c r="A399" t="s">
        <v>24</v>
      </c>
      <c r="B399" t="s">
        <v>148</v>
      </c>
      <c r="C399" t="s">
        <v>50</v>
      </c>
      <c r="D399" t="s">
        <v>12</v>
      </c>
      <c r="E399" t="s">
        <v>13</v>
      </c>
      <c r="F399" t="s">
        <v>27</v>
      </c>
      <c r="G399" t="s">
        <v>15</v>
      </c>
      <c r="H399" t="s">
        <v>16</v>
      </c>
      <c r="I399" s="9">
        <v>83990</v>
      </c>
      <c r="U399" s="9"/>
    </row>
    <row r="400" spans="1:21" x14ac:dyDescent="0.3">
      <c r="A400" t="s">
        <v>24</v>
      </c>
      <c r="B400" t="s">
        <v>105</v>
      </c>
      <c r="C400" t="s">
        <v>35</v>
      </c>
      <c r="D400" t="s">
        <v>12</v>
      </c>
      <c r="E400" t="s">
        <v>13</v>
      </c>
      <c r="F400" t="s">
        <v>14</v>
      </c>
      <c r="G400" t="s">
        <v>37</v>
      </c>
      <c r="H400" t="s">
        <v>16</v>
      </c>
      <c r="I400" s="9">
        <v>52890</v>
      </c>
      <c r="U400" s="9"/>
    </row>
    <row r="401" spans="1:21" x14ac:dyDescent="0.3">
      <c r="A401" t="s">
        <v>41</v>
      </c>
      <c r="B401" t="s">
        <v>288</v>
      </c>
      <c r="C401" t="s">
        <v>30</v>
      </c>
      <c r="D401" t="s">
        <v>12</v>
      </c>
      <c r="E401" t="s">
        <v>13</v>
      </c>
      <c r="F401" t="s">
        <v>14</v>
      </c>
      <c r="G401" t="s">
        <v>37</v>
      </c>
      <c r="H401" t="s">
        <v>82</v>
      </c>
      <c r="I401" s="9">
        <v>45990</v>
      </c>
      <c r="U401" s="9"/>
    </row>
    <row r="402" spans="1:21" x14ac:dyDescent="0.3">
      <c r="A402" t="s">
        <v>9</v>
      </c>
      <c r="B402" t="s">
        <v>36</v>
      </c>
      <c r="C402" t="s">
        <v>30</v>
      </c>
      <c r="D402" t="s">
        <v>12</v>
      </c>
      <c r="E402" t="s">
        <v>13</v>
      </c>
      <c r="F402" t="s">
        <v>27</v>
      </c>
      <c r="G402" t="s">
        <v>37</v>
      </c>
      <c r="H402" t="s">
        <v>16</v>
      </c>
      <c r="I402" s="9">
        <v>53990</v>
      </c>
      <c r="U402" s="9"/>
    </row>
    <row r="403" spans="1:21" x14ac:dyDescent="0.3">
      <c r="A403" t="s">
        <v>9</v>
      </c>
      <c r="B403" t="s">
        <v>17</v>
      </c>
      <c r="C403" t="s">
        <v>11</v>
      </c>
      <c r="D403" t="s">
        <v>12</v>
      </c>
      <c r="E403" t="s">
        <v>13</v>
      </c>
      <c r="F403" t="s">
        <v>14</v>
      </c>
      <c r="G403" t="s">
        <v>15</v>
      </c>
      <c r="H403" t="s">
        <v>16</v>
      </c>
      <c r="I403" s="9">
        <v>37990</v>
      </c>
      <c r="U403" s="9"/>
    </row>
    <row r="404" spans="1:21" x14ac:dyDescent="0.3">
      <c r="A404" t="s">
        <v>67</v>
      </c>
      <c r="B404" t="s">
        <v>289</v>
      </c>
      <c r="C404" t="s">
        <v>26</v>
      </c>
      <c r="D404" t="s">
        <v>12</v>
      </c>
      <c r="E404" t="s">
        <v>39</v>
      </c>
      <c r="F404" t="s">
        <v>27</v>
      </c>
      <c r="G404" t="s">
        <v>37</v>
      </c>
      <c r="H404" t="s">
        <v>16</v>
      </c>
      <c r="I404" s="9">
        <v>147743</v>
      </c>
      <c r="U404" s="9"/>
    </row>
    <row r="405" spans="1:21" x14ac:dyDescent="0.3">
      <c r="A405" t="s">
        <v>52</v>
      </c>
      <c r="B405" t="s">
        <v>290</v>
      </c>
      <c r="C405" t="s">
        <v>46</v>
      </c>
      <c r="D405" t="s">
        <v>128</v>
      </c>
      <c r="E405" t="s">
        <v>85</v>
      </c>
      <c r="F405" t="s">
        <v>14</v>
      </c>
      <c r="G405" t="s">
        <v>40</v>
      </c>
      <c r="H405" t="s">
        <v>16</v>
      </c>
      <c r="I405" s="9">
        <v>23990</v>
      </c>
      <c r="U405" s="9"/>
    </row>
    <row r="406" spans="1:21" x14ac:dyDescent="0.3">
      <c r="A406" t="s">
        <v>9</v>
      </c>
      <c r="B406" t="s">
        <v>32</v>
      </c>
      <c r="C406" t="s">
        <v>30</v>
      </c>
      <c r="D406" t="s">
        <v>12</v>
      </c>
      <c r="E406" t="s">
        <v>13</v>
      </c>
      <c r="F406" t="s">
        <v>14</v>
      </c>
      <c r="G406" t="s">
        <v>15</v>
      </c>
      <c r="H406" t="s">
        <v>16</v>
      </c>
      <c r="I406" s="9">
        <v>46990</v>
      </c>
      <c r="U406" s="9"/>
    </row>
    <row r="407" spans="1:21" x14ac:dyDescent="0.3">
      <c r="A407" t="s">
        <v>9</v>
      </c>
      <c r="B407" t="s">
        <v>10</v>
      </c>
      <c r="C407" t="s">
        <v>11</v>
      </c>
      <c r="D407" t="s">
        <v>12</v>
      </c>
      <c r="E407" t="s">
        <v>13</v>
      </c>
      <c r="F407" t="s">
        <v>14</v>
      </c>
      <c r="G407" t="s">
        <v>15</v>
      </c>
      <c r="H407" t="s">
        <v>16</v>
      </c>
      <c r="I407" s="9">
        <v>38990</v>
      </c>
      <c r="U407" s="9"/>
    </row>
    <row r="408" spans="1:21" x14ac:dyDescent="0.3">
      <c r="A408" t="s">
        <v>28</v>
      </c>
      <c r="B408" t="s">
        <v>291</v>
      </c>
      <c r="C408" t="s">
        <v>26</v>
      </c>
      <c r="D408" t="s">
        <v>12</v>
      </c>
      <c r="E408" t="s">
        <v>13</v>
      </c>
      <c r="F408" t="s">
        <v>27</v>
      </c>
      <c r="G408" t="s">
        <v>15</v>
      </c>
      <c r="H408" t="s">
        <v>16</v>
      </c>
      <c r="I408" s="9">
        <v>119990</v>
      </c>
      <c r="U408" s="9"/>
    </row>
    <row r="409" spans="1:21" x14ac:dyDescent="0.3">
      <c r="A409" t="s">
        <v>75</v>
      </c>
      <c r="B409" t="s">
        <v>118</v>
      </c>
      <c r="C409" t="s">
        <v>119</v>
      </c>
      <c r="D409" t="s">
        <v>12</v>
      </c>
      <c r="E409" t="s">
        <v>85</v>
      </c>
      <c r="F409" t="s">
        <v>47</v>
      </c>
      <c r="G409" t="s">
        <v>15</v>
      </c>
      <c r="H409" t="s">
        <v>16</v>
      </c>
      <c r="I409" s="9">
        <v>20990</v>
      </c>
      <c r="U409" s="9"/>
    </row>
    <row r="410" spans="1:21" x14ac:dyDescent="0.3">
      <c r="A410" t="s">
        <v>28</v>
      </c>
      <c r="B410" t="s">
        <v>292</v>
      </c>
      <c r="C410" t="s">
        <v>30</v>
      </c>
      <c r="D410" t="s">
        <v>12</v>
      </c>
      <c r="E410" t="s">
        <v>13</v>
      </c>
      <c r="F410" t="s">
        <v>14</v>
      </c>
      <c r="G410" t="s">
        <v>37</v>
      </c>
      <c r="H410" t="s">
        <v>16</v>
      </c>
      <c r="I410" s="9">
        <v>49990</v>
      </c>
      <c r="U410" s="9"/>
    </row>
    <row r="411" spans="1:21" x14ac:dyDescent="0.3">
      <c r="A411" t="s">
        <v>9</v>
      </c>
      <c r="B411" t="s">
        <v>293</v>
      </c>
      <c r="C411" t="s">
        <v>50</v>
      </c>
      <c r="D411" t="s">
        <v>12</v>
      </c>
      <c r="E411" t="s">
        <v>13</v>
      </c>
      <c r="F411" t="s">
        <v>27</v>
      </c>
      <c r="G411" t="s">
        <v>37</v>
      </c>
      <c r="H411" t="s">
        <v>82</v>
      </c>
      <c r="I411" s="9">
        <v>64600</v>
      </c>
      <c r="U411" s="9"/>
    </row>
    <row r="412" spans="1:21" x14ac:dyDescent="0.3">
      <c r="A412" t="s">
        <v>9</v>
      </c>
      <c r="B412" t="s">
        <v>48</v>
      </c>
      <c r="C412" t="s">
        <v>30</v>
      </c>
      <c r="D412" t="s">
        <v>12</v>
      </c>
      <c r="E412" t="s">
        <v>13</v>
      </c>
      <c r="F412" t="s">
        <v>14</v>
      </c>
      <c r="G412" t="s">
        <v>15</v>
      </c>
      <c r="H412" t="s">
        <v>16</v>
      </c>
      <c r="I412" s="9">
        <v>49990</v>
      </c>
      <c r="U412" s="9"/>
    </row>
    <row r="413" spans="1:21" x14ac:dyDescent="0.3">
      <c r="A413" t="s">
        <v>9</v>
      </c>
      <c r="B413" t="s">
        <v>38</v>
      </c>
      <c r="C413" t="s">
        <v>30</v>
      </c>
      <c r="D413" t="s">
        <v>12</v>
      </c>
      <c r="E413" t="s">
        <v>39</v>
      </c>
      <c r="F413" t="s">
        <v>27</v>
      </c>
      <c r="G413" t="s">
        <v>40</v>
      </c>
      <c r="H413" t="s">
        <v>16</v>
      </c>
      <c r="I413" s="9">
        <v>66999</v>
      </c>
      <c r="U413" s="9"/>
    </row>
    <row r="414" spans="1:21" x14ac:dyDescent="0.3">
      <c r="A414" t="s">
        <v>294</v>
      </c>
      <c r="B414" t="s">
        <v>295</v>
      </c>
      <c r="C414" t="s">
        <v>30</v>
      </c>
      <c r="D414" t="s">
        <v>12</v>
      </c>
      <c r="E414" t="s">
        <v>13</v>
      </c>
      <c r="F414" t="s">
        <v>27</v>
      </c>
      <c r="G414" t="s">
        <v>15</v>
      </c>
      <c r="H414" t="s">
        <v>16</v>
      </c>
      <c r="I414" s="9">
        <v>72990</v>
      </c>
      <c r="U414" s="9"/>
    </row>
    <row r="415" spans="1:21" x14ac:dyDescent="0.3">
      <c r="A415" t="s">
        <v>24</v>
      </c>
      <c r="B415" t="s">
        <v>94</v>
      </c>
      <c r="C415" t="s">
        <v>11</v>
      </c>
      <c r="D415" t="s">
        <v>12</v>
      </c>
      <c r="E415" t="s">
        <v>22</v>
      </c>
      <c r="F415" t="s">
        <v>14</v>
      </c>
      <c r="G415" t="s">
        <v>15</v>
      </c>
      <c r="H415" t="s">
        <v>16</v>
      </c>
      <c r="I415" s="9">
        <v>34490</v>
      </c>
      <c r="U415" s="9"/>
    </row>
    <row r="416" spans="1:21" x14ac:dyDescent="0.3">
      <c r="A416" t="s">
        <v>9</v>
      </c>
      <c r="B416" t="s">
        <v>55</v>
      </c>
      <c r="C416" t="s">
        <v>35</v>
      </c>
      <c r="D416" t="s">
        <v>12</v>
      </c>
      <c r="E416" t="s">
        <v>13</v>
      </c>
      <c r="F416" t="s">
        <v>27</v>
      </c>
      <c r="G416" t="s">
        <v>40</v>
      </c>
      <c r="H416" t="s">
        <v>16</v>
      </c>
      <c r="I416" s="9">
        <v>54990</v>
      </c>
      <c r="U416" s="9"/>
    </row>
    <row r="417" spans="1:21" x14ac:dyDescent="0.3">
      <c r="A417" t="s">
        <v>28</v>
      </c>
      <c r="B417" t="s">
        <v>49</v>
      </c>
      <c r="C417" t="s">
        <v>50</v>
      </c>
      <c r="D417" t="s">
        <v>12</v>
      </c>
      <c r="E417" t="s">
        <v>13</v>
      </c>
      <c r="F417" t="s">
        <v>27</v>
      </c>
      <c r="G417" t="s">
        <v>15</v>
      </c>
      <c r="H417" t="s">
        <v>16</v>
      </c>
      <c r="I417" s="9">
        <v>77990</v>
      </c>
      <c r="U417" s="9"/>
    </row>
    <row r="418" spans="1:21" x14ac:dyDescent="0.3">
      <c r="A418" t="s">
        <v>28</v>
      </c>
      <c r="B418" t="s">
        <v>296</v>
      </c>
      <c r="C418" t="s">
        <v>11</v>
      </c>
      <c r="D418" t="s">
        <v>12</v>
      </c>
      <c r="E418" t="s">
        <v>13</v>
      </c>
      <c r="F418" t="s">
        <v>14</v>
      </c>
      <c r="G418" t="s">
        <v>37</v>
      </c>
      <c r="H418" t="s">
        <v>16</v>
      </c>
      <c r="I418" s="9">
        <v>37990</v>
      </c>
      <c r="U418" s="9"/>
    </row>
    <row r="419" spans="1:21" x14ac:dyDescent="0.3">
      <c r="A419" t="s">
        <v>28</v>
      </c>
      <c r="B419" t="s">
        <v>297</v>
      </c>
      <c r="C419" t="s">
        <v>260</v>
      </c>
      <c r="D419" t="s">
        <v>12</v>
      </c>
      <c r="E419" t="s">
        <v>39</v>
      </c>
      <c r="F419" t="s">
        <v>27</v>
      </c>
      <c r="G419" t="s">
        <v>298</v>
      </c>
      <c r="H419" t="s">
        <v>82</v>
      </c>
      <c r="I419" s="9">
        <v>199990</v>
      </c>
      <c r="U419" s="9"/>
    </row>
    <row r="420" spans="1:21" x14ac:dyDescent="0.3">
      <c r="A420" t="s">
        <v>67</v>
      </c>
      <c r="B420" t="s">
        <v>299</v>
      </c>
      <c r="C420" t="s">
        <v>30</v>
      </c>
      <c r="D420" t="s">
        <v>12</v>
      </c>
      <c r="E420" t="s">
        <v>78</v>
      </c>
      <c r="F420" t="s">
        <v>27</v>
      </c>
      <c r="G420" t="s">
        <v>15</v>
      </c>
      <c r="H420" t="s">
        <v>16</v>
      </c>
      <c r="I420" s="9">
        <v>48990</v>
      </c>
      <c r="U420" s="9"/>
    </row>
    <row r="421" spans="1:21" x14ac:dyDescent="0.3">
      <c r="A421" t="s">
        <v>24</v>
      </c>
      <c r="B421" t="s">
        <v>300</v>
      </c>
      <c r="C421" t="s">
        <v>50</v>
      </c>
      <c r="D421" t="s">
        <v>12</v>
      </c>
      <c r="E421" t="s">
        <v>39</v>
      </c>
      <c r="F421" t="s">
        <v>27</v>
      </c>
      <c r="G421" t="s">
        <v>99</v>
      </c>
      <c r="H421" t="s">
        <v>16</v>
      </c>
      <c r="I421" s="9">
        <v>109990</v>
      </c>
      <c r="U421" s="9"/>
    </row>
    <row r="422" spans="1:21" x14ac:dyDescent="0.3">
      <c r="A422" t="s">
        <v>9</v>
      </c>
      <c r="B422" t="s">
        <v>56</v>
      </c>
      <c r="C422" t="s">
        <v>30</v>
      </c>
      <c r="D422" t="s">
        <v>12</v>
      </c>
      <c r="E422" t="s">
        <v>13</v>
      </c>
      <c r="F422" t="s">
        <v>27</v>
      </c>
      <c r="G422" t="s">
        <v>15</v>
      </c>
      <c r="H422" t="s">
        <v>16</v>
      </c>
      <c r="I422" s="9">
        <v>66990</v>
      </c>
      <c r="U422" s="9"/>
    </row>
    <row r="423" spans="1:21" x14ac:dyDescent="0.3">
      <c r="A423" t="s">
        <v>9</v>
      </c>
      <c r="B423" t="s">
        <v>74</v>
      </c>
      <c r="C423" t="s">
        <v>30</v>
      </c>
      <c r="D423" t="s">
        <v>12</v>
      </c>
      <c r="E423" t="s">
        <v>13</v>
      </c>
      <c r="F423" t="s">
        <v>14</v>
      </c>
      <c r="G423" t="s">
        <v>37</v>
      </c>
      <c r="H423" t="s">
        <v>16</v>
      </c>
      <c r="I423" s="9">
        <v>53990</v>
      </c>
      <c r="U423" s="9"/>
    </row>
    <row r="424" spans="1:21" x14ac:dyDescent="0.3">
      <c r="A424" t="s">
        <v>24</v>
      </c>
      <c r="B424" t="s">
        <v>301</v>
      </c>
      <c r="C424" t="s">
        <v>35</v>
      </c>
      <c r="D424" t="s">
        <v>12</v>
      </c>
      <c r="E424" t="s">
        <v>13</v>
      </c>
      <c r="F424" t="s">
        <v>27</v>
      </c>
      <c r="G424" t="s">
        <v>40</v>
      </c>
      <c r="H424" t="s">
        <v>16</v>
      </c>
      <c r="I424" s="9">
        <v>66388</v>
      </c>
      <c r="U424" s="9"/>
    </row>
    <row r="425" spans="1:21" x14ac:dyDescent="0.3">
      <c r="A425" t="s">
        <v>52</v>
      </c>
      <c r="B425" t="s">
        <v>302</v>
      </c>
      <c r="C425" t="s">
        <v>30</v>
      </c>
      <c r="D425" t="s">
        <v>12</v>
      </c>
      <c r="E425" t="s">
        <v>13</v>
      </c>
      <c r="F425" t="s">
        <v>14</v>
      </c>
      <c r="G425" t="s">
        <v>15</v>
      </c>
      <c r="H425" t="s">
        <v>16</v>
      </c>
      <c r="I425" s="9">
        <v>58500</v>
      </c>
      <c r="U425" s="9"/>
    </row>
    <row r="426" spans="1:21" x14ac:dyDescent="0.3">
      <c r="A426" t="s">
        <v>9</v>
      </c>
      <c r="B426" t="s">
        <v>10</v>
      </c>
      <c r="C426" t="s">
        <v>11</v>
      </c>
      <c r="D426" t="s">
        <v>12</v>
      </c>
      <c r="E426" t="s">
        <v>13</v>
      </c>
      <c r="F426" t="s">
        <v>14</v>
      </c>
      <c r="G426" t="s">
        <v>15</v>
      </c>
      <c r="H426" t="s">
        <v>16</v>
      </c>
      <c r="I426" s="9">
        <v>38990</v>
      </c>
      <c r="U426" s="9"/>
    </row>
    <row r="427" spans="1:21" x14ac:dyDescent="0.3">
      <c r="A427" t="s">
        <v>9</v>
      </c>
      <c r="B427" t="s">
        <v>17</v>
      </c>
      <c r="C427" t="s">
        <v>11</v>
      </c>
      <c r="D427" t="s">
        <v>12</v>
      </c>
      <c r="E427" t="s">
        <v>13</v>
      </c>
      <c r="F427" t="s">
        <v>14</v>
      </c>
      <c r="G427" t="s">
        <v>15</v>
      </c>
      <c r="H427" t="s">
        <v>16</v>
      </c>
      <c r="I427" s="9">
        <v>37990</v>
      </c>
      <c r="U427" s="9"/>
    </row>
    <row r="428" spans="1:21" x14ac:dyDescent="0.3">
      <c r="A428" t="s">
        <v>303</v>
      </c>
      <c r="B428" t="s">
        <v>304</v>
      </c>
      <c r="C428" t="s">
        <v>30</v>
      </c>
      <c r="D428" t="s">
        <v>12</v>
      </c>
      <c r="E428" t="s">
        <v>13</v>
      </c>
      <c r="F428" t="s">
        <v>27</v>
      </c>
      <c r="G428" t="s">
        <v>40</v>
      </c>
      <c r="H428" t="s">
        <v>16</v>
      </c>
      <c r="I428" s="9">
        <v>56999</v>
      </c>
      <c r="U428" s="9"/>
    </row>
    <row r="429" spans="1:21" x14ac:dyDescent="0.3">
      <c r="A429" t="s">
        <v>9</v>
      </c>
      <c r="B429" t="s">
        <v>305</v>
      </c>
      <c r="C429" t="s">
        <v>35</v>
      </c>
      <c r="D429" t="s">
        <v>12</v>
      </c>
      <c r="E429" t="s">
        <v>13</v>
      </c>
      <c r="F429" t="s">
        <v>27</v>
      </c>
      <c r="G429" t="s">
        <v>15</v>
      </c>
      <c r="H429" t="s">
        <v>82</v>
      </c>
      <c r="I429" s="9">
        <v>78890</v>
      </c>
      <c r="U429" s="9"/>
    </row>
    <row r="430" spans="1:21" x14ac:dyDescent="0.3">
      <c r="A430" t="s">
        <v>24</v>
      </c>
      <c r="B430" t="s">
        <v>306</v>
      </c>
      <c r="C430" t="s">
        <v>30</v>
      </c>
      <c r="D430" t="s">
        <v>185</v>
      </c>
      <c r="E430" t="s">
        <v>39</v>
      </c>
      <c r="F430" t="s">
        <v>27</v>
      </c>
      <c r="G430" t="s">
        <v>169</v>
      </c>
      <c r="H430" t="s">
        <v>16</v>
      </c>
      <c r="I430" s="9">
        <v>58890</v>
      </c>
      <c r="U430" s="9"/>
    </row>
    <row r="431" spans="1:21" x14ac:dyDescent="0.3">
      <c r="A431" t="s">
        <v>9</v>
      </c>
      <c r="B431" t="s">
        <v>307</v>
      </c>
      <c r="C431" t="s">
        <v>35</v>
      </c>
      <c r="D431" t="s">
        <v>12</v>
      </c>
      <c r="E431" t="s">
        <v>13</v>
      </c>
      <c r="F431" t="s">
        <v>27</v>
      </c>
      <c r="G431" t="s">
        <v>37</v>
      </c>
      <c r="H431" t="s">
        <v>16</v>
      </c>
      <c r="I431" s="9">
        <v>46150</v>
      </c>
      <c r="U431" s="9"/>
    </row>
    <row r="432" spans="1:21" x14ac:dyDescent="0.3">
      <c r="A432" t="s">
        <v>9</v>
      </c>
      <c r="B432" t="s">
        <v>32</v>
      </c>
      <c r="C432" t="s">
        <v>30</v>
      </c>
      <c r="D432" t="s">
        <v>12</v>
      </c>
      <c r="E432" t="s">
        <v>13</v>
      </c>
      <c r="F432" t="s">
        <v>14</v>
      </c>
      <c r="G432" t="s">
        <v>15</v>
      </c>
      <c r="H432" t="s">
        <v>16</v>
      </c>
      <c r="I432" s="9">
        <v>46990</v>
      </c>
      <c r="U432" s="9"/>
    </row>
    <row r="433" spans="1:21" x14ac:dyDescent="0.3">
      <c r="A433" t="s">
        <v>9</v>
      </c>
      <c r="B433" t="s">
        <v>36</v>
      </c>
      <c r="C433" t="s">
        <v>30</v>
      </c>
      <c r="D433" t="s">
        <v>12</v>
      </c>
      <c r="E433" t="s">
        <v>13</v>
      </c>
      <c r="F433" t="s">
        <v>27</v>
      </c>
      <c r="G433" t="s">
        <v>37</v>
      </c>
      <c r="H433" t="s">
        <v>16</v>
      </c>
      <c r="I433" s="9">
        <v>53990</v>
      </c>
      <c r="U433" s="9"/>
    </row>
    <row r="434" spans="1:21" x14ac:dyDescent="0.3">
      <c r="A434" t="s">
        <v>28</v>
      </c>
      <c r="B434" t="s">
        <v>308</v>
      </c>
      <c r="C434" t="s">
        <v>30</v>
      </c>
      <c r="D434" t="s">
        <v>12</v>
      </c>
      <c r="E434" t="s">
        <v>13</v>
      </c>
      <c r="F434" t="s">
        <v>27</v>
      </c>
      <c r="G434" t="s">
        <v>69</v>
      </c>
      <c r="H434" t="s">
        <v>16</v>
      </c>
      <c r="I434" s="9">
        <v>64990</v>
      </c>
      <c r="U434" s="9"/>
    </row>
    <row r="435" spans="1:21" x14ac:dyDescent="0.3">
      <c r="A435" t="s">
        <v>28</v>
      </c>
      <c r="B435" t="s">
        <v>292</v>
      </c>
      <c r="C435" t="s">
        <v>30</v>
      </c>
      <c r="D435" t="s">
        <v>12</v>
      </c>
      <c r="E435" t="s">
        <v>13</v>
      </c>
      <c r="F435" t="s">
        <v>14</v>
      </c>
      <c r="G435" t="s">
        <v>37</v>
      </c>
      <c r="H435" t="s">
        <v>16</v>
      </c>
      <c r="I435" s="9">
        <v>49990</v>
      </c>
      <c r="U435" s="9"/>
    </row>
    <row r="436" spans="1:21" x14ac:dyDescent="0.3">
      <c r="A436" t="s">
        <v>9</v>
      </c>
      <c r="B436" t="s">
        <v>38</v>
      </c>
      <c r="C436" t="s">
        <v>30</v>
      </c>
      <c r="D436" t="s">
        <v>12</v>
      </c>
      <c r="E436" t="s">
        <v>39</v>
      </c>
      <c r="F436" t="s">
        <v>27</v>
      </c>
      <c r="G436" t="s">
        <v>40</v>
      </c>
      <c r="H436" t="s">
        <v>16</v>
      </c>
      <c r="I436" s="9">
        <v>66999</v>
      </c>
      <c r="U436" s="9"/>
    </row>
    <row r="437" spans="1:21" x14ac:dyDescent="0.3">
      <c r="A437" t="s">
        <v>9</v>
      </c>
      <c r="B437" t="s">
        <v>48</v>
      </c>
      <c r="C437" t="s">
        <v>30</v>
      </c>
      <c r="D437" t="s">
        <v>12</v>
      </c>
      <c r="E437" t="s">
        <v>13</v>
      </c>
      <c r="F437" t="s">
        <v>14</v>
      </c>
      <c r="G437" t="s">
        <v>15</v>
      </c>
      <c r="H437" t="s">
        <v>16</v>
      </c>
      <c r="I437" s="9">
        <v>49990</v>
      </c>
      <c r="U437" s="9"/>
    </row>
    <row r="438" spans="1:21" x14ac:dyDescent="0.3">
      <c r="A438" t="s">
        <v>28</v>
      </c>
      <c r="B438" t="s">
        <v>309</v>
      </c>
      <c r="C438" t="s">
        <v>260</v>
      </c>
      <c r="D438" t="s">
        <v>12</v>
      </c>
      <c r="E438" t="s">
        <v>39</v>
      </c>
      <c r="F438" t="s">
        <v>231</v>
      </c>
      <c r="G438" t="s">
        <v>15</v>
      </c>
      <c r="H438" t="s">
        <v>16</v>
      </c>
      <c r="I438" s="9">
        <v>179990</v>
      </c>
      <c r="U438" s="9"/>
    </row>
    <row r="439" spans="1:21" x14ac:dyDescent="0.3">
      <c r="A439" t="s">
        <v>67</v>
      </c>
      <c r="B439" t="s">
        <v>310</v>
      </c>
      <c r="C439" t="s">
        <v>26</v>
      </c>
      <c r="D439" t="s">
        <v>12</v>
      </c>
      <c r="E439" t="s">
        <v>13</v>
      </c>
      <c r="F439" t="s">
        <v>27</v>
      </c>
      <c r="G439" t="s">
        <v>69</v>
      </c>
      <c r="H439" t="s">
        <v>16</v>
      </c>
      <c r="I439" s="9">
        <v>64990</v>
      </c>
      <c r="U439" s="9"/>
    </row>
    <row r="440" spans="1:21" x14ac:dyDescent="0.3">
      <c r="A440" t="s">
        <v>28</v>
      </c>
      <c r="B440" t="s">
        <v>311</v>
      </c>
      <c r="C440" t="s">
        <v>30</v>
      </c>
      <c r="D440" t="s">
        <v>12</v>
      </c>
      <c r="E440" t="s">
        <v>39</v>
      </c>
      <c r="F440" t="s">
        <v>27</v>
      </c>
      <c r="G440" t="s">
        <v>99</v>
      </c>
      <c r="H440" t="s">
        <v>16</v>
      </c>
      <c r="I440" s="9">
        <v>144990</v>
      </c>
      <c r="U440" s="9"/>
    </row>
    <row r="441" spans="1:21" x14ac:dyDescent="0.3">
      <c r="A441" t="s">
        <v>52</v>
      </c>
      <c r="B441" t="s">
        <v>87</v>
      </c>
      <c r="C441" t="s">
        <v>30</v>
      </c>
      <c r="D441" t="s">
        <v>12</v>
      </c>
      <c r="E441" t="s">
        <v>13</v>
      </c>
      <c r="F441" t="s">
        <v>27</v>
      </c>
      <c r="G441" t="s">
        <v>15</v>
      </c>
      <c r="H441" t="s">
        <v>16</v>
      </c>
      <c r="I441" s="9">
        <v>54990</v>
      </c>
      <c r="U441" s="9"/>
    </row>
    <row r="442" spans="1:21" x14ac:dyDescent="0.3">
      <c r="A442" t="s">
        <v>28</v>
      </c>
      <c r="B442" t="s">
        <v>49</v>
      </c>
      <c r="C442" t="s">
        <v>50</v>
      </c>
      <c r="D442" t="s">
        <v>12</v>
      </c>
      <c r="E442" t="s">
        <v>13</v>
      </c>
      <c r="F442" t="s">
        <v>27</v>
      </c>
      <c r="G442" t="s">
        <v>15</v>
      </c>
      <c r="H442" t="s">
        <v>16</v>
      </c>
      <c r="I442" s="9">
        <v>77990</v>
      </c>
      <c r="U442" s="9"/>
    </row>
    <row r="443" spans="1:21" x14ac:dyDescent="0.3">
      <c r="A443" t="s">
        <v>9</v>
      </c>
      <c r="B443" t="s">
        <v>55</v>
      </c>
      <c r="C443" t="s">
        <v>35</v>
      </c>
      <c r="D443" t="s">
        <v>12</v>
      </c>
      <c r="E443" t="s">
        <v>13</v>
      </c>
      <c r="F443" t="s">
        <v>27</v>
      </c>
      <c r="G443" t="s">
        <v>40</v>
      </c>
      <c r="H443" t="s">
        <v>16</v>
      </c>
      <c r="I443" s="9">
        <v>54990</v>
      </c>
      <c r="U443" s="9"/>
    </row>
    <row r="444" spans="1:21" x14ac:dyDescent="0.3">
      <c r="A444" t="s">
        <v>58</v>
      </c>
      <c r="B444" t="s">
        <v>312</v>
      </c>
      <c r="C444" t="s">
        <v>26</v>
      </c>
      <c r="D444" t="s">
        <v>12</v>
      </c>
      <c r="E444" t="s">
        <v>13</v>
      </c>
      <c r="F444" t="s">
        <v>27</v>
      </c>
      <c r="G444" t="s">
        <v>69</v>
      </c>
      <c r="H444" t="s">
        <v>16</v>
      </c>
      <c r="I444" s="9">
        <v>124990</v>
      </c>
      <c r="U444" s="9"/>
    </row>
    <row r="445" spans="1:21" x14ac:dyDescent="0.3">
      <c r="A445" t="s">
        <v>294</v>
      </c>
      <c r="B445" t="s">
        <v>295</v>
      </c>
      <c r="C445" t="s">
        <v>30</v>
      </c>
      <c r="D445" t="s">
        <v>12</v>
      </c>
      <c r="E445" t="s">
        <v>13</v>
      </c>
      <c r="F445" t="s">
        <v>27</v>
      </c>
      <c r="G445" t="s">
        <v>15</v>
      </c>
      <c r="H445" t="s">
        <v>16</v>
      </c>
      <c r="I445" s="9">
        <v>72990</v>
      </c>
      <c r="U445" s="9"/>
    </row>
    <row r="446" spans="1:21" x14ac:dyDescent="0.3">
      <c r="A446" t="s">
        <v>9</v>
      </c>
      <c r="B446" t="s">
        <v>56</v>
      </c>
      <c r="C446" t="s">
        <v>30</v>
      </c>
      <c r="D446" t="s">
        <v>12</v>
      </c>
      <c r="E446" t="s">
        <v>13</v>
      </c>
      <c r="F446" t="s">
        <v>27</v>
      </c>
      <c r="G446" t="s">
        <v>15</v>
      </c>
      <c r="H446" t="s">
        <v>16</v>
      </c>
      <c r="I446" s="9">
        <v>66990</v>
      </c>
      <c r="U446" s="9"/>
    </row>
    <row r="447" spans="1:21" x14ac:dyDescent="0.3">
      <c r="A447" t="s">
        <v>9</v>
      </c>
      <c r="B447" t="s">
        <v>74</v>
      </c>
      <c r="C447" t="s">
        <v>30</v>
      </c>
      <c r="D447" t="s">
        <v>12</v>
      </c>
      <c r="E447" t="s">
        <v>13</v>
      </c>
      <c r="F447" t="s">
        <v>14</v>
      </c>
      <c r="G447" t="s">
        <v>37</v>
      </c>
      <c r="H447" t="s">
        <v>16</v>
      </c>
      <c r="I447" s="9">
        <v>53990</v>
      </c>
      <c r="U447" s="9"/>
    </row>
    <row r="448" spans="1:21" x14ac:dyDescent="0.3">
      <c r="A448" t="s">
        <v>144</v>
      </c>
      <c r="B448" t="s">
        <v>313</v>
      </c>
      <c r="C448" t="s">
        <v>11</v>
      </c>
      <c r="D448" t="s">
        <v>12</v>
      </c>
      <c r="E448" t="s">
        <v>13</v>
      </c>
      <c r="F448" t="s">
        <v>14</v>
      </c>
      <c r="G448" t="s">
        <v>15</v>
      </c>
      <c r="H448" t="s">
        <v>16</v>
      </c>
      <c r="I448" s="9">
        <v>25990</v>
      </c>
      <c r="U448" s="9"/>
    </row>
    <row r="449" spans="1:21" x14ac:dyDescent="0.3">
      <c r="A449" t="s">
        <v>9</v>
      </c>
      <c r="B449" t="s">
        <v>314</v>
      </c>
      <c r="C449" t="s">
        <v>30</v>
      </c>
      <c r="D449" t="s">
        <v>12</v>
      </c>
      <c r="E449" t="s">
        <v>13</v>
      </c>
      <c r="F449" t="s">
        <v>27</v>
      </c>
      <c r="G449" t="s">
        <v>15</v>
      </c>
      <c r="H449" t="s">
        <v>16</v>
      </c>
      <c r="I449" s="9">
        <v>74900</v>
      </c>
      <c r="U449" s="9"/>
    </row>
    <row r="450" spans="1:21" x14ac:dyDescent="0.3">
      <c r="A450" t="s">
        <v>75</v>
      </c>
      <c r="B450" t="s">
        <v>118</v>
      </c>
      <c r="C450" t="s">
        <v>119</v>
      </c>
      <c r="D450" t="s">
        <v>12</v>
      </c>
      <c r="E450" t="s">
        <v>85</v>
      </c>
      <c r="F450" t="s">
        <v>47</v>
      </c>
      <c r="G450" t="s">
        <v>15</v>
      </c>
      <c r="H450" t="s">
        <v>16</v>
      </c>
      <c r="I450" s="9">
        <v>20990</v>
      </c>
      <c r="U450" s="9"/>
    </row>
    <row r="451" spans="1:21" x14ac:dyDescent="0.3">
      <c r="A451" t="s">
        <v>28</v>
      </c>
      <c r="B451" t="s">
        <v>315</v>
      </c>
      <c r="C451" t="s">
        <v>35</v>
      </c>
      <c r="D451" t="s">
        <v>12</v>
      </c>
      <c r="E451" t="s">
        <v>13</v>
      </c>
      <c r="F451" t="s">
        <v>27</v>
      </c>
      <c r="G451" t="s">
        <v>117</v>
      </c>
      <c r="H451" t="s">
        <v>16</v>
      </c>
      <c r="I451" s="9">
        <v>53890</v>
      </c>
      <c r="U451" s="9"/>
    </row>
    <row r="452" spans="1:21" x14ac:dyDescent="0.3">
      <c r="A452" t="s">
        <v>9</v>
      </c>
      <c r="B452" t="s">
        <v>17</v>
      </c>
      <c r="C452" t="s">
        <v>11</v>
      </c>
      <c r="D452" t="s">
        <v>12</v>
      </c>
      <c r="E452" t="s">
        <v>13</v>
      </c>
      <c r="F452" t="s">
        <v>14</v>
      </c>
      <c r="G452" t="s">
        <v>15</v>
      </c>
      <c r="H452" t="s">
        <v>16</v>
      </c>
      <c r="I452" s="9">
        <v>37990</v>
      </c>
      <c r="U452" s="9"/>
    </row>
    <row r="453" spans="1:21" x14ac:dyDescent="0.3">
      <c r="A453" t="s">
        <v>9</v>
      </c>
      <c r="B453" t="s">
        <v>316</v>
      </c>
      <c r="C453" t="s">
        <v>26</v>
      </c>
      <c r="D453" t="s">
        <v>12</v>
      </c>
      <c r="E453" t="s">
        <v>13</v>
      </c>
      <c r="F453" t="s">
        <v>27</v>
      </c>
      <c r="G453" t="s">
        <v>40</v>
      </c>
      <c r="H453" t="s">
        <v>82</v>
      </c>
      <c r="I453" s="9">
        <v>85999</v>
      </c>
      <c r="U453" s="9"/>
    </row>
    <row r="454" spans="1:21" x14ac:dyDescent="0.3">
      <c r="A454" t="s">
        <v>9</v>
      </c>
      <c r="B454" t="s">
        <v>32</v>
      </c>
      <c r="C454" t="s">
        <v>30</v>
      </c>
      <c r="D454" t="s">
        <v>12</v>
      </c>
      <c r="E454" t="s">
        <v>13</v>
      </c>
      <c r="F454" t="s">
        <v>14</v>
      </c>
      <c r="G454" t="s">
        <v>15</v>
      </c>
      <c r="H454" t="s">
        <v>16</v>
      </c>
      <c r="I454" s="9">
        <v>46990</v>
      </c>
      <c r="U454" s="9"/>
    </row>
    <row r="455" spans="1:21" x14ac:dyDescent="0.3">
      <c r="A455" t="s">
        <v>9</v>
      </c>
      <c r="B455" t="s">
        <v>36</v>
      </c>
      <c r="C455" t="s">
        <v>30</v>
      </c>
      <c r="D455" t="s">
        <v>12</v>
      </c>
      <c r="E455" t="s">
        <v>13</v>
      </c>
      <c r="F455" t="s">
        <v>27</v>
      </c>
      <c r="G455" t="s">
        <v>37</v>
      </c>
      <c r="H455" t="s">
        <v>16</v>
      </c>
      <c r="I455" s="9">
        <v>53990</v>
      </c>
      <c r="U455" s="9"/>
    </row>
    <row r="456" spans="1:21" x14ac:dyDescent="0.3">
      <c r="A456" t="s">
        <v>24</v>
      </c>
      <c r="B456" t="s">
        <v>166</v>
      </c>
      <c r="C456" t="s">
        <v>30</v>
      </c>
      <c r="D456" t="s">
        <v>12</v>
      </c>
      <c r="E456" t="s">
        <v>13</v>
      </c>
      <c r="F456" t="s">
        <v>14</v>
      </c>
      <c r="G456" t="s">
        <v>15</v>
      </c>
      <c r="H456" t="s">
        <v>16</v>
      </c>
      <c r="I456" s="9">
        <v>47990</v>
      </c>
      <c r="U456" s="9"/>
    </row>
    <row r="457" spans="1:21" x14ac:dyDescent="0.3">
      <c r="A457" t="s">
        <v>294</v>
      </c>
      <c r="B457" t="s">
        <v>317</v>
      </c>
      <c r="C457" t="s">
        <v>30</v>
      </c>
      <c r="D457" t="s">
        <v>12</v>
      </c>
      <c r="E457" t="s">
        <v>13</v>
      </c>
      <c r="F457" t="s">
        <v>14</v>
      </c>
      <c r="G457" t="s">
        <v>37</v>
      </c>
      <c r="H457" t="s">
        <v>16</v>
      </c>
      <c r="I457" s="9">
        <v>57990</v>
      </c>
      <c r="U457" s="9"/>
    </row>
    <row r="458" spans="1:21" x14ac:dyDescent="0.3">
      <c r="A458" t="s">
        <v>9</v>
      </c>
      <c r="B458" t="s">
        <v>17</v>
      </c>
      <c r="C458" t="s">
        <v>11</v>
      </c>
      <c r="D458" t="s">
        <v>12</v>
      </c>
      <c r="E458" t="s">
        <v>13</v>
      </c>
      <c r="F458" t="s">
        <v>14</v>
      </c>
      <c r="G458" t="s">
        <v>15</v>
      </c>
      <c r="H458" t="s">
        <v>16</v>
      </c>
      <c r="I458" s="9">
        <v>37990</v>
      </c>
      <c r="U458" s="9"/>
    </row>
    <row r="459" spans="1:21" x14ac:dyDescent="0.3">
      <c r="A459" t="s">
        <v>9</v>
      </c>
      <c r="B459" t="s">
        <v>318</v>
      </c>
      <c r="C459" t="s">
        <v>30</v>
      </c>
      <c r="D459" t="s">
        <v>12</v>
      </c>
      <c r="E459" t="s">
        <v>13</v>
      </c>
      <c r="F459" t="s">
        <v>27</v>
      </c>
      <c r="G459" t="s">
        <v>40</v>
      </c>
      <c r="H459" t="s">
        <v>82</v>
      </c>
      <c r="I459" s="9">
        <v>78468</v>
      </c>
      <c r="U459" s="9"/>
    </row>
    <row r="460" spans="1:21" x14ac:dyDescent="0.3">
      <c r="A460" t="s">
        <v>75</v>
      </c>
      <c r="B460" t="s">
        <v>319</v>
      </c>
      <c r="C460" t="s">
        <v>11</v>
      </c>
      <c r="D460" t="s">
        <v>12</v>
      </c>
      <c r="E460" t="s">
        <v>22</v>
      </c>
      <c r="F460" t="s">
        <v>14</v>
      </c>
      <c r="G460" t="s">
        <v>40</v>
      </c>
      <c r="H460" t="s">
        <v>16</v>
      </c>
      <c r="I460" s="9">
        <v>37999</v>
      </c>
      <c r="U460" s="9"/>
    </row>
    <row r="461" spans="1:21" x14ac:dyDescent="0.3">
      <c r="A461" t="s">
        <v>9</v>
      </c>
      <c r="B461" t="s">
        <v>320</v>
      </c>
      <c r="C461" t="s">
        <v>30</v>
      </c>
      <c r="D461" t="s">
        <v>12</v>
      </c>
      <c r="E461" t="s">
        <v>13</v>
      </c>
      <c r="F461" t="s">
        <v>27</v>
      </c>
      <c r="G461" t="s">
        <v>15</v>
      </c>
      <c r="H461" t="s">
        <v>82</v>
      </c>
      <c r="I461" s="9">
        <v>99999</v>
      </c>
      <c r="U461" s="9"/>
    </row>
    <row r="462" spans="1:21" x14ac:dyDescent="0.3">
      <c r="A462" t="s">
        <v>9</v>
      </c>
      <c r="B462" t="s">
        <v>321</v>
      </c>
      <c r="C462" t="s">
        <v>26</v>
      </c>
      <c r="D462" t="s">
        <v>12</v>
      </c>
      <c r="E462" t="s">
        <v>39</v>
      </c>
      <c r="F462" t="s">
        <v>27</v>
      </c>
      <c r="G462" t="s">
        <v>322</v>
      </c>
      <c r="H462" t="s">
        <v>82</v>
      </c>
      <c r="I462" s="9">
        <v>138490</v>
      </c>
      <c r="U462" s="9"/>
    </row>
    <row r="463" spans="1:21" x14ac:dyDescent="0.3">
      <c r="A463" t="s">
        <v>9</v>
      </c>
      <c r="B463" t="s">
        <v>32</v>
      </c>
      <c r="C463" t="s">
        <v>30</v>
      </c>
      <c r="D463" t="s">
        <v>12</v>
      </c>
      <c r="E463" t="s">
        <v>13</v>
      </c>
      <c r="F463" t="s">
        <v>14</v>
      </c>
      <c r="G463" t="s">
        <v>15</v>
      </c>
      <c r="H463" t="s">
        <v>16</v>
      </c>
      <c r="I463" s="9">
        <v>46990</v>
      </c>
      <c r="U463" s="9"/>
    </row>
    <row r="464" spans="1:21" x14ac:dyDescent="0.3">
      <c r="A464" t="s">
        <v>9</v>
      </c>
      <c r="B464" t="s">
        <v>36</v>
      </c>
      <c r="C464" t="s">
        <v>30</v>
      </c>
      <c r="D464" t="s">
        <v>12</v>
      </c>
      <c r="E464" t="s">
        <v>13</v>
      </c>
      <c r="F464" t="s">
        <v>27</v>
      </c>
      <c r="G464" t="s">
        <v>37</v>
      </c>
      <c r="H464" t="s">
        <v>16</v>
      </c>
      <c r="I464" s="9">
        <v>53990</v>
      </c>
      <c r="U464" s="9"/>
    </row>
    <row r="465" spans="1:21" x14ac:dyDescent="0.3">
      <c r="A465" t="s">
        <v>24</v>
      </c>
      <c r="B465" t="s">
        <v>323</v>
      </c>
      <c r="C465" t="s">
        <v>11</v>
      </c>
      <c r="D465" t="s">
        <v>12</v>
      </c>
      <c r="E465" t="s">
        <v>13</v>
      </c>
      <c r="F465" t="s">
        <v>14</v>
      </c>
      <c r="G465" t="s">
        <v>37</v>
      </c>
      <c r="H465" t="s">
        <v>82</v>
      </c>
      <c r="I465" s="9">
        <v>44400</v>
      </c>
      <c r="U465" s="9"/>
    </row>
    <row r="466" spans="1:21" x14ac:dyDescent="0.3">
      <c r="A466" t="s">
        <v>9</v>
      </c>
      <c r="B466" t="s">
        <v>38</v>
      </c>
      <c r="C466" t="s">
        <v>30</v>
      </c>
      <c r="D466" t="s">
        <v>12</v>
      </c>
      <c r="E466" t="s">
        <v>39</v>
      </c>
      <c r="F466" t="s">
        <v>27</v>
      </c>
      <c r="G466" t="s">
        <v>40</v>
      </c>
      <c r="H466" t="s">
        <v>16</v>
      </c>
      <c r="I466" s="9">
        <v>66999</v>
      </c>
      <c r="U466" s="9"/>
    </row>
    <row r="467" spans="1:21" x14ac:dyDescent="0.3">
      <c r="A467" t="s">
        <v>9</v>
      </c>
      <c r="B467" t="s">
        <v>48</v>
      </c>
      <c r="C467" t="s">
        <v>30</v>
      </c>
      <c r="D467" t="s">
        <v>12</v>
      </c>
      <c r="E467" t="s">
        <v>13</v>
      </c>
      <c r="F467" t="s">
        <v>14</v>
      </c>
      <c r="G467" t="s">
        <v>15</v>
      </c>
      <c r="H467" t="s">
        <v>16</v>
      </c>
      <c r="I467" s="9">
        <v>49990</v>
      </c>
      <c r="U467" s="9"/>
    </row>
    <row r="468" spans="1:21" x14ac:dyDescent="0.3">
      <c r="A468" t="s">
        <v>28</v>
      </c>
      <c r="B468" t="s">
        <v>324</v>
      </c>
      <c r="C468" t="s">
        <v>50</v>
      </c>
      <c r="D468" t="s">
        <v>12</v>
      </c>
      <c r="E468" t="s">
        <v>13</v>
      </c>
      <c r="F468" t="s">
        <v>27</v>
      </c>
      <c r="G468" t="s">
        <v>15</v>
      </c>
      <c r="H468" t="s">
        <v>16</v>
      </c>
      <c r="I468" s="9">
        <v>67990</v>
      </c>
      <c r="U468" s="9"/>
    </row>
    <row r="469" spans="1:21" x14ac:dyDescent="0.3">
      <c r="A469" t="s">
        <v>24</v>
      </c>
      <c r="B469" t="s">
        <v>325</v>
      </c>
      <c r="C469" t="s">
        <v>30</v>
      </c>
      <c r="D469" t="s">
        <v>12</v>
      </c>
      <c r="E469" t="s">
        <v>13</v>
      </c>
      <c r="F469" t="s">
        <v>14</v>
      </c>
      <c r="G469" t="s">
        <v>40</v>
      </c>
      <c r="H469" t="s">
        <v>82</v>
      </c>
      <c r="I469" s="9">
        <v>46980</v>
      </c>
      <c r="U469" s="9"/>
    </row>
    <row r="470" spans="1:21" x14ac:dyDescent="0.3">
      <c r="A470" t="s">
        <v>52</v>
      </c>
      <c r="B470" t="s">
        <v>159</v>
      </c>
      <c r="C470" t="s">
        <v>11</v>
      </c>
      <c r="D470" t="s">
        <v>12</v>
      </c>
      <c r="E470" t="s">
        <v>13</v>
      </c>
      <c r="F470" t="s">
        <v>14</v>
      </c>
      <c r="G470" t="s">
        <v>37</v>
      </c>
      <c r="H470" t="s">
        <v>16</v>
      </c>
      <c r="I470" s="9">
        <v>36990</v>
      </c>
      <c r="U470" s="9"/>
    </row>
    <row r="471" spans="1:21" x14ac:dyDescent="0.3">
      <c r="A471" t="s">
        <v>9</v>
      </c>
      <c r="B471" t="s">
        <v>79</v>
      </c>
      <c r="C471" t="s">
        <v>132</v>
      </c>
      <c r="D471" t="s">
        <v>12</v>
      </c>
      <c r="E471" t="s">
        <v>22</v>
      </c>
      <c r="F471" t="s">
        <v>14</v>
      </c>
      <c r="G471" t="s">
        <v>37</v>
      </c>
      <c r="H471" t="s">
        <v>82</v>
      </c>
      <c r="I471" s="9">
        <v>24399</v>
      </c>
      <c r="U471" s="9"/>
    </row>
    <row r="472" spans="1:21" x14ac:dyDescent="0.3">
      <c r="A472" t="s">
        <v>28</v>
      </c>
      <c r="B472" t="s">
        <v>49</v>
      </c>
      <c r="C472" t="s">
        <v>50</v>
      </c>
      <c r="D472" t="s">
        <v>12</v>
      </c>
      <c r="E472" t="s">
        <v>13</v>
      </c>
      <c r="F472" t="s">
        <v>27</v>
      </c>
      <c r="G472" t="s">
        <v>15</v>
      </c>
      <c r="H472" t="s">
        <v>16</v>
      </c>
      <c r="I472" s="9">
        <v>77990</v>
      </c>
      <c r="U472" s="9"/>
    </row>
    <row r="473" spans="1:21" x14ac:dyDescent="0.3">
      <c r="A473" t="s">
        <v>9</v>
      </c>
      <c r="B473" t="s">
        <v>55</v>
      </c>
      <c r="C473" t="s">
        <v>35</v>
      </c>
      <c r="D473" t="s">
        <v>12</v>
      </c>
      <c r="E473" t="s">
        <v>13</v>
      </c>
      <c r="F473" t="s">
        <v>27</v>
      </c>
      <c r="G473" t="s">
        <v>40</v>
      </c>
      <c r="H473" t="s">
        <v>16</v>
      </c>
      <c r="I473" s="9">
        <v>54990</v>
      </c>
      <c r="U473" s="9"/>
    </row>
    <row r="474" spans="1:21" x14ac:dyDescent="0.3">
      <c r="A474" t="s">
        <v>67</v>
      </c>
      <c r="B474" t="s">
        <v>326</v>
      </c>
      <c r="C474" t="s">
        <v>26</v>
      </c>
      <c r="D474" t="s">
        <v>12</v>
      </c>
      <c r="E474" t="s">
        <v>39</v>
      </c>
      <c r="F474" t="s">
        <v>231</v>
      </c>
      <c r="G474" t="s">
        <v>99</v>
      </c>
      <c r="H474" t="s">
        <v>82</v>
      </c>
      <c r="I474" s="9">
        <v>159990</v>
      </c>
      <c r="U474" s="9"/>
    </row>
    <row r="475" spans="1:21" x14ac:dyDescent="0.3">
      <c r="A475" t="s">
        <v>28</v>
      </c>
      <c r="B475" t="s">
        <v>327</v>
      </c>
      <c r="C475" t="s">
        <v>11</v>
      </c>
      <c r="D475" t="s">
        <v>12</v>
      </c>
      <c r="E475" t="s">
        <v>44</v>
      </c>
      <c r="F475" t="s">
        <v>14</v>
      </c>
      <c r="G475" t="s">
        <v>69</v>
      </c>
      <c r="H475" t="s">
        <v>16</v>
      </c>
      <c r="I475" s="9">
        <v>32500</v>
      </c>
      <c r="U475" s="9"/>
    </row>
    <row r="476" spans="1:21" x14ac:dyDescent="0.3">
      <c r="A476" t="s">
        <v>9</v>
      </c>
      <c r="B476" t="s">
        <v>56</v>
      </c>
      <c r="C476" t="s">
        <v>30</v>
      </c>
      <c r="D476" t="s">
        <v>12</v>
      </c>
      <c r="E476" t="s">
        <v>13</v>
      </c>
      <c r="F476" t="s">
        <v>27</v>
      </c>
      <c r="G476" t="s">
        <v>15</v>
      </c>
      <c r="H476" t="s">
        <v>16</v>
      </c>
      <c r="I476" s="9">
        <v>66990</v>
      </c>
      <c r="U476" s="9"/>
    </row>
    <row r="477" spans="1:21" x14ac:dyDescent="0.3">
      <c r="A477" t="s">
        <v>9</v>
      </c>
      <c r="B477" t="s">
        <v>74</v>
      </c>
      <c r="C477" t="s">
        <v>30</v>
      </c>
      <c r="D477" t="s">
        <v>12</v>
      </c>
      <c r="E477" t="s">
        <v>13</v>
      </c>
      <c r="F477" t="s">
        <v>14</v>
      </c>
      <c r="G477" t="s">
        <v>37</v>
      </c>
      <c r="H477" t="s">
        <v>16</v>
      </c>
      <c r="I477" s="9">
        <v>53990</v>
      </c>
      <c r="U477" s="9"/>
    </row>
    <row r="478" spans="1:21" x14ac:dyDescent="0.3">
      <c r="A478" t="s">
        <v>75</v>
      </c>
      <c r="B478" t="s">
        <v>152</v>
      </c>
      <c r="C478" t="s">
        <v>30</v>
      </c>
      <c r="D478" t="s">
        <v>12</v>
      </c>
      <c r="E478" t="s">
        <v>13</v>
      </c>
      <c r="F478" t="s">
        <v>14</v>
      </c>
      <c r="G478" t="s">
        <v>37</v>
      </c>
      <c r="H478" t="s">
        <v>16</v>
      </c>
      <c r="I478" s="9">
        <v>29990</v>
      </c>
      <c r="U478" s="9"/>
    </row>
    <row r="479" spans="1:21" x14ac:dyDescent="0.3">
      <c r="A479" t="s">
        <v>52</v>
      </c>
      <c r="B479" t="s">
        <v>328</v>
      </c>
      <c r="C479" t="s">
        <v>50</v>
      </c>
      <c r="D479" t="s">
        <v>12</v>
      </c>
      <c r="E479" t="s">
        <v>13</v>
      </c>
      <c r="F479" t="s">
        <v>27</v>
      </c>
      <c r="G479" t="s">
        <v>15</v>
      </c>
      <c r="H479" t="s">
        <v>16</v>
      </c>
      <c r="I479" s="9">
        <v>77790</v>
      </c>
      <c r="U479" s="9"/>
    </row>
    <row r="480" spans="1:21" x14ac:dyDescent="0.3">
      <c r="A480" t="s">
        <v>9</v>
      </c>
      <c r="B480" t="s">
        <v>329</v>
      </c>
      <c r="C480" t="s">
        <v>50</v>
      </c>
      <c r="D480" t="s">
        <v>12</v>
      </c>
      <c r="E480" t="s">
        <v>13</v>
      </c>
      <c r="F480" t="s">
        <v>14</v>
      </c>
      <c r="G480" t="s">
        <v>169</v>
      </c>
      <c r="H480" t="s">
        <v>82</v>
      </c>
      <c r="I480" s="9">
        <v>61400</v>
      </c>
      <c r="U480" s="9"/>
    </row>
    <row r="481" spans="1:21" x14ac:dyDescent="0.3">
      <c r="A481" t="s">
        <v>75</v>
      </c>
      <c r="B481" t="s">
        <v>330</v>
      </c>
      <c r="C481" t="s">
        <v>26</v>
      </c>
      <c r="D481" t="s">
        <v>12</v>
      </c>
      <c r="E481" t="s">
        <v>13</v>
      </c>
      <c r="F481" t="s">
        <v>27</v>
      </c>
      <c r="G481" t="s">
        <v>69</v>
      </c>
      <c r="H481" t="s">
        <v>16</v>
      </c>
      <c r="I481" s="9">
        <v>54990</v>
      </c>
      <c r="U481" s="9"/>
    </row>
    <row r="482" spans="1:21" x14ac:dyDescent="0.3">
      <c r="A482" t="s">
        <v>9</v>
      </c>
      <c r="B482" t="s">
        <v>10</v>
      </c>
      <c r="C482" t="s">
        <v>11</v>
      </c>
      <c r="D482" t="s">
        <v>12</v>
      </c>
      <c r="E482" t="s">
        <v>13</v>
      </c>
      <c r="F482" t="s">
        <v>14</v>
      </c>
      <c r="G482" t="s">
        <v>15</v>
      </c>
      <c r="H482" t="s">
        <v>16</v>
      </c>
      <c r="I482" s="9">
        <v>38990</v>
      </c>
      <c r="U482" s="9"/>
    </row>
    <row r="483" spans="1:21" x14ac:dyDescent="0.3">
      <c r="A483" t="s">
        <v>9</v>
      </c>
      <c r="B483" t="s">
        <v>17</v>
      </c>
      <c r="C483" t="s">
        <v>11</v>
      </c>
      <c r="D483" t="s">
        <v>12</v>
      </c>
      <c r="E483" t="s">
        <v>13</v>
      </c>
      <c r="F483" t="s">
        <v>14</v>
      </c>
      <c r="G483" t="s">
        <v>15</v>
      </c>
      <c r="H483" t="s">
        <v>16</v>
      </c>
      <c r="I483" s="9">
        <v>37990</v>
      </c>
      <c r="U483" s="9"/>
    </row>
    <row r="484" spans="1:21" x14ac:dyDescent="0.3">
      <c r="A484" t="s">
        <v>9</v>
      </c>
      <c r="B484" t="s">
        <v>331</v>
      </c>
      <c r="C484" t="s">
        <v>11</v>
      </c>
      <c r="D484" t="s">
        <v>332</v>
      </c>
      <c r="E484" t="s">
        <v>13</v>
      </c>
      <c r="F484" t="s">
        <v>14</v>
      </c>
      <c r="G484" t="s">
        <v>40</v>
      </c>
      <c r="H484" t="s">
        <v>82</v>
      </c>
      <c r="I484" s="9">
        <v>34490</v>
      </c>
      <c r="U484" s="9"/>
    </row>
    <row r="485" spans="1:21" x14ac:dyDescent="0.3">
      <c r="A485" t="s">
        <v>28</v>
      </c>
      <c r="B485" t="s">
        <v>333</v>
      </c>
      <c r="C485" t="s">
        <v>50</v>
      </c>
      <c r="D485" t="s">
        <v>12</v>
      </c>
      <c r="E485" t="s">
        <v>13</v>
      </c>
      <c r="F485" t="s">
        <v>27</v>
      </c>
      <c r="G485" t="s">
        <v>15</v>
      </c>
      <c r="H485" t="s">
        <v>16</v>
      </c>
      <c r="I485" s="9">
        <v>63990</v>
      </c>
      <c r="U485" s="9"/>
    </row>
    <row r="486" spans="1:21" x14ac:dyDescent="0.3">
      <c r="A486" t="s">
        <v>9</v>
      </c>
      <c r="B486" t="s">
        <v>32</v>
      </c>
      <c r="C486" t="s">
        <v>30</v>
      </c>
      <c r="D486" t="s">
        <v>12</v>
      </c>
      <c r="E486" t="s">
        <v>13</v>
      </c>
      <c r="F486" t="s">
        <v>14</v>
      </c>
      <c r="G486" t="s">
        <v>15</v>
      </c>
      <c r="H486" t="s">
        <v>16</v>
      </c>
      <c r="I486" s="9">
        <v>46990</v>
      </c>
      <c r="U486" s="9"/>
    </row>
    <row r="487" spans="1:21" x14ac:dyDescent="0.3">
      <c r="A487" t="s">
        <v>9</v>
      </c>
      <c r="B487" t="s">
        <v>36</v>
      </c>
      <c r="C487" t="s">
        <v>30</v>
      </c>
      <c r="D487" t="s">
        <v>12</v>
      </c>
      <c r="E487" t="s">
        <v>13</v>
      </c>
      <c r="F487" t="s">
        <v>27</v>
      </c>
      <c r="G487" t="s">
        <v>37</v>
      </c>
      <c r="H487" t="s">
        <v>16</v>
      </c>
      <c r="I487" s="9">
        <v>53990</v>
      </c>
      <c r="U487" s="9"/>
    </row>
    <row r="488" spans="1:21" x14ac:dyDescent="0.3">
      <c r="A488" t="s">
        <v>334</v>
      </c>
      <c r="B488" t="s">
        <v>335</v>
      </c>
      <c r="C488" t="s">
        <v>30</v>
      </c>
      <c r="D488" t="s">
        <v>12</v>
      </c>
      <c r="E488" t="s">
        <v>22</v>
      </c>
      <c r="F488" t="s">
        <v>14</v>
      </c>
      <c r="G488" t="s">
        <v>336</v>
      </c>
      <c r="H488" t="s">
        <v>82</v>
      </c>
      <c r="I488" s="9">
        <v>113990</v>
      </c>
      <c r="U488" s="9"/>
    </row>
    <row r="489" spans="1:21" x14ac:dyDescent="0.3">
      <c r="A489" t="s">
        <v>9</v>
      </c>
      <c r="B489" t="s">
        <v>337</v>
      </c>
      <c r="C489" t="s">
        <v>30</v>
      </c>
      <c r="D489" t="s">
        <v>12</v>
      </c>
      <c r="E489" t="s">
        <v>13</v>
      </c>
      <c r="F489" t="s">
        <v>27</v>
      </c>
      <c r="G489" t="s">
        <v>37</v>
      </c>
      <c r="H489" t="s">
        <v>16</v>
      </c>
      <c r="I489" s="9">
        <v>68400</v>
      </c>
      <c r="U489" s="9"/>
    </row>
    <row r="490" spans="1:21" x14ac:dyDescent="0.3">
      <c r="A490" t="s">
        <v>9</v>
      </c>
      <c r="B490" t="s">
        <v>338</v>
      </c>
      <c r="C490" t="s">
        <v>30</v>
      </c>
      <c r="D490" t="s">
        <v>12</v>
      </c>
      <c r="E490" t="s">
        <v>13</v>
      </c>
      <c r="F490" t="s">
        <v>14</v>
      </c>
      <c r="G490" t="s">
        <v>15</v>
      </c>
      <c r="H490" t="s">
        <v>16</v>
      </c>
      <c r="I490" s="9">
        <v>60490</v>
      </c>
      <c r="U490" s="9"/>
    </row>
    <row r="491" spans="1:21" x14ac:dyDescent="0.3">
      <c r="A491" t="s">
        <v>9</v>
      </c>
      <c r="B491" t="s">
        <v>38</v>
      </c>
      <c r="C491" t="s">
        <v>30</v>
      </c>
      <c r="D491" t="s">
        <v>12</v>
      </c>
      <c r="E491" t="s">
        <v>39</v>
      </c>
      <c r="F491" t="s">
        <v>27</v>
      </c>
      <c r="G491" t="s">
        <v>40</v>
      </c>
      <c r="H491" t="s">
        <v>16</v>
      </c>
      <c r="I491" s="9">
        <v>66999</v>
      </c>
      <c r="U491" s="9"/>
    </row>
    <row r="492" spans="1:21" x14ac:dyDescent="0.3">
      <c r="A492" t="s">
        <v>9</v>
      </c>
      <c r="B492" t="s">
        <v>48</v>
      </c>
      <c r="C492" t="s">
        <v>30</v>
      </c>
      <c r="D492" t="s">
        <v>12</v>
      </c>
      <c r="E492" t="s">
        <v>13</v>
      </c>
      <c r="F492" t="s">
        <v>14</v>
      </c>
      <c r="G492" t="s">
        <v>15</v>
      </c>
      <c r="H492" t="s">
        <v>16</v>
      </c>
      <c r="I492" s="9">
        <v>49990</v>
      </c>
      <c r="U492" s="9"/>
    </row>
    <row r="493" spans="1:21" x14ac:dyDescent="0.3">
      <c r="A493" t="s">
        <v>24</v>
      </c>
      <c r="B493" t="s">
        <v>339</v>
      </c>
      <c r="C493" t="s">
        <v>30</v>
      </c>
      <c r="D493" t="s">
        <v>12</v>
      </c>
      <c r="E493" t="s">
        <v>13</v>
      </c>
      <c r="F493" t="s">
        <v>27</v>
      </c>
      <c r="G493" t="s">
        <v>117</v>
      </c>
      <c r="H493" t="s">
        <v>16</v>
      </c>
      <c r="I493" s="9">
        <v>69990</v>
      </c>
      <c r="U493" s="9"/>
    </row>
    <row r="494" spans="1:21" x14ac:dyDescent="0.3">
      <c r="A494" t="s">
        <v>41</v>
      </c>
      <c r="B494" t="s">
        <v>230</v>
      </c>
      <c r="C494" t="s">
        <v>50</v>
      </c>
      <c r="D494" t="s">
        <v>12</v>
      </c>
      <c r="E494" t="s">
        <v>13</v>
      </c>
      <c r="F494" t="s">
        <v>27</v>
      </c>
      <c r="G494" t="s">
        <v>15</v>
      </c>
      <c r="H494" t="s">
        <v>16</v>
      </c>
      <c r="I494" s="9">
        <v>93831</v>
      </c>
      <c r="U494" s="9"/>
    </row>
    <row r="495" spans="1:21" x14ac:dyDescent="0.3">
      <c r="A495" t="s">
        <v>28</v>
      </c>
      <c r="B495" t="s">
        <v>49</v>
      </c>
      <c r="C495" t="s">
        <v>50</v>
      </c>
      <c r="D495" t="s">
        <v>12</v>
      </c>
      <c r="E495" t="s">
        <v>13</v>
      </c>
      <c r="F495" t="s">
        <v>27</v>
      </c>
      <c r="G495" t="s">
        <v>15</v>
      </c>
      <c r="H495" t="s">
        <v>16</v>
      </c>
      <c r="I495" s="9">
        <v>77990</v>
      </c>
      <c r="U495" s="9"/>
    </row>
    <row r="496" spans="1:21" x14ac:dyDescent="0.3">
      <c r="A496" t="s">
        <v>9</v>
      </c>
      <c r="B496" t="s">
        <v>55</v>
      </c>
      <c r="C496" t="s">
        <v>35</v>
      </c>
      <c r="D496" t="s">
        <v>12</v>
      </c>
      <c r="E496" t="s">
        <v>13</v>
      </c>
      <c r="F496" t="s">
        <v>27</v>
      </c>
      <c r="G496" t="s">
        <v>40</v>
      </c>
      <c r="H496" t="s">
        <v>16</v>
      </c>
      <c r="I496" s="9">
        <v>54990</v>
      </c>
      <c r="U496" s="9"/>
    </row>
    <row r="497" spans="1:21" x14ac:dyDescent="0.3">
      <c r="A497" t="s">
        <v>67</v>
      </c>
      <c r="B497" t="s">
        <v>326</v>
      </c>
      <c r="C497" t="s">
        <v>26</v>
      </c>
      <c r="D497" t="s">
        <v>12</v>
      </c>
      <c r="E497" t="s">
        <v>39</v>
      </c>
      <c r="F497" t="s">
        <v>231</v>
      </c>
      <c r="G497" t="s">
        <v>99</v>
      </c>
      <c r="H497" t="s">
        <v>82</v>
      </c>
      <c r="I497" s="9">
        <v>159990</v>
      </c>
      <c r="U497" s="9"/>
    </row>
    <row r="498" spans="1:21" x14ac:dyDescent="0.3">
      <c r="A498" t="s">
        <v>41</v>
      </c>
      <c r="B498" t="s">
        <v>340</v>
      </c>
      <c r="C498" t="s">
        <v>341</v>
      </c>
      <c r="D498" t="s">
        <v>12</v>
      </c>
      <c r="E498" t="s">
        <v>22</v>
      </c>
      <c r="F498" t="s">
        <v>14</v>
      </c>
      <c r="G498" t="s">
        <v>15</v>
      </c>
      <c r="H498" t="s">
        <v>16</v>
      </c>
      <c r="I498" s="9">
        <v>32990</v>
      </c>
      <c r="U498" s="9"/>
    </row>
    <row r="499" spans="1:21" x14ac:dyDescent="0.3">
      <c r="A499" t="s">
        <v>9</v>
      </c>
      <c r="B499" t="s">
        <v>235</v>
      </c>
      <c r="C499" t="s">
        <v>11</v>
      </c>
      <c r="D499" t="s">
        <v>12</v>
      </c>
      <c r="E499" t="s">
        <v>13</v>
      </c>
      <c r="F499" t="s">
        <v>14</v>
      </c>
      <c r="G499" t="s">
        <v>37</v>
      </c>
      <c r="H499" t="s">
        <v>82</v>
      </c>
      <c r="I499" s="9">
        <v>38500</v>
      </c>
      <c r="U499" s="9"/>
    </row>
    <row r="500" spans="1:21" x14ac:dyDescent="0.3">
      <c r="A500" t="s">
        <v>75</v>
      </c>
      <c r="B500" t="s">
        <v>152</v>
      </c>
      <c r="C500" t="s">
        <v>30</v>
      </c>
      <c r="D500" t="s">
        <v>12</v>
      </c>
      <c r="E500" t="s">
        <v>13</v>
      </c>
      <c r="F500" t="s">
        <v>14</v>
      </c>
      <c r="G500" t="s">
        <v>37</v>
      </c>
      <c r="H500" t="s">
        <v>16</v>
      </c>
      <c r="I500" s="9">
        <v>29990</v>
      </c>
      <c r="U500" s="9"/>
    </row>
    <row r="501" spans="1:21" x14ac:dyDescent="0.3">
      <c r="A501" t="s">
        <v>9</v>
      </c>
      <c r="B501" t="s">
        <v>56</v>
      </c>
      <c r="C501" t="s">
        <v>30</v>
      </c>
      <c r="D501" t="s">
        <v>12</v>
      </c>
      <c r="E501" t="s">
        <v>13</v>
      </c>
      <c r="F501" t="s">
        <v>27</v>
      </c>
      <c r="G501" t="s">
        <v>15</v>
      </c>
      <c r="H501" t="s">
        <v>16</v>
      </c>
      <c r="I501" s="9">
        <v>66990</v>
      </c>
      <c r="U501" s="9"/>
    </row>
    <row r="502" spans="1:21" x14ac:dyDescent="0.3">
      <c r="A502" t="s">
        <v>9</v>
      </c>
      <c r="B502" t="s">
        <v>74</v>
      </c>
      <c r="C502" t="s">
        <v>30</v>
      </c>
      <c r="D502" t="s">
        <v>12</v>
      </c>
      <c r="E502" t="s">
        <v>13</v>
      </c>
      <c r="F502" t="s">
        <v>14</v>
      </c>
      <c r="G502" t="s">
        <v>37</v>
      </c>
      <c r="H502" t="s">
        <v>16</v>
      </c>
      <c r="I502" s="9">
        <v>53990</v>
      </c>
      <c r="U502" s="9"/>
    </row>
    <row r="503" spans="1:21" x14ac:dyDescent="0.3">
      <c r="A503" t="s">
        <v>9</v>
      </c>
      <c r="B503" t="s">
        <v>342</v>
      </c>
      <c r="C503" t="s">
        <v>30</v>
      </c>
      <c r="D503" t="s">
        <v>12</v>
      </c>
      <c r="E503" t="s">
        <v>13</v>
      </c>
      <c r="F503" t="s">
        <v>14</v>
      </c>
      <c r="G503" t="s">
        <v>37</v>
      </c>
      <c r="H503" t="s">
        <v>16</v>
      </c>
      <c r="I503" s="9">
        <v>57990</v>
      </c>
      <c r="U503" s="9"/>
    </row>
    <row r="504" spans="1:21" x14ac:dyDescent="0.3">
      <c r="A504" t="s">
        <v>41</v>
      </c>
      <c r="B504" t="s">
        <v>343</v>
      </c>
      <c r="C504" t="s">
        <v>30</v>
      </c>
      <c r="D504" t="s">
        <v>185</v>
      </c>
      <c r="E504" t="s">
        <v>22</v>
      </c>
      <c r="F504" t="s">
        <v>14</v>
      </c>
      <c r="G504" t="s">
        <v>23</v>
      </c>
      <c r="H504" t="s">
        <v>82</v>
      </c>
      <c r="I504" s="9">
        <v>70290</v>
      </c>
      <c r="U504" s="9"/>
    </row>
    <row r="505" spans="1:21" x14ac:dyDescent="0.3">
      <c r="A505" t="s">
        <v>9</v>
      </c>
      <c r="B505" t="s">
        <v>10</v>
      </c>
      <c r="C505" t="s">
        <v>11</v>
      </c>
      <c r="D505" t="s">
        <v>12</v>
      </c>
      <c r="E505" t="s">
        <v>13</v>
      </c>
      <c r="F505" t="s">
        <v>14</v>
      </c>
      <c r="G505" t="s">
        <v>15</v>
      </c>
      <c r="H505" t="s">
        <v>16</v>
      </c>
      <c r="I505" s="9">
        <v>38990</v>
      </c>
      <c r="U505" s="9"/>
    </row>
    <row r="506" spans="1:21" x14ac:dyDescent="0.3">
      <c r="A506" t="s">
        <v>9</v>
      </c>
      <c r="B506" t="s">
        <v>17</v>
      </c>
      <c r="C506" t="s">
        <v>11</v>
      </c>
      <c r="D506" t="s">
        <v>12</v>
      </c>
      <c r="E506" t="s">
        <v>13</v>
      </c>
      <c r="F506" t="s">
        <v>14</v>
      </c>
      <c r="G506" t="s">
        <v>15</v>
      </c>
      <c r="H506" t="s">
        <v>16</v>
      </c>
      <c r="I506" s="9">
        <v>37990</v>
      </c>
      <c r="U506" s="9"/>
    </row>
    <row r="507" spans="1:21" x14ac:dyDescent="0.3">
      <c r="A507" t="s">
        <v>28</v>
      </c>
      <c r="B507" t="s">
        <v>344</v>
      </c>
      <c r="C507" t="s">
        <v>35</v>
      </c>
      <c r="D507" t="s">
        <v>12</v>
      </c>
      <c r="E507" t="s">
        <v>13</v>
      </c>
      <c r="F507" t="s">
        <v>27</v>
      </c>
      <c r="G507" t="s">
        <v>15</v>
      </c>
      <c r="H507" t="s">
        <v>16</v>
      </c>
      <c r="I507" s="9">
        <v>58990</v>
      </c>
      <c r="U507" s="9"/>
    </row>
    <row r="508" spans="1:21" x14ac:dyDescent="0.3">
      <c r="A508" t="s">
        <v>58</v>
      </c>
      <c r="B508" t="s">
        <v>345</v>
      </c>
      <c r="C508" t="s">
        <v>26</v>
      </c>
      <c r="D508" t="s">
        <v>12</v>
      </c>
      <c r="E508" t="s">
        <v>39</v>
      </c>
      <c r="F508" t="s">
        <v>27</v>
      </c>
      <c r="G508" t="s">
        <v>103</v>
      </c>
      <c r="H508" t="s">
        <v>82</v>
      </c>
      <c r="I508" s="9">
        <v>133990</v>
      </c>
      <c r="U508" s="9"/>
    </row>
    <row r="509" spans="1:21" x14ac:dyDescent="0.3">
      <c r="A509" t="s">
        <v>28</v>
      </c>
      <c r="B509" t="s">
        <v>346</v>
      </c>
      <c r="C509" t="s">
        <v>347</v>
      </c>
      <c r="D509" t="s">
        <v>12</v>
      </c>
      <c r="E509" t="s">
        <v>13</v>
      </c>
      <c r="F509" t="s">
        <v>27</v>
      </c>
      <c r="G509" t="s">
        <v>37</v>
      </c>
      <c r="H509" t="s">
        <v>82</v>
      </c>
      <c r="I509" s="9">
        <v>60943</v>
      </c>
      <c r="U509" s="9"/>
    </row>
    <row r="510" spans="1:21" x14ac:dyDescent="0.3">
      <c r="A510" t="s">
        <v>28</v>
      </c>
      <c r="B510" t="s">
        <v>348</v>
      </c>
      <c r="C510" t="s">
        <v>46</v>
      </c>
      <c r="D510" t="s">
        <v>128</v>
      </c>
      <c r="E510" t="s">
        <v>147</v>
      </c>
      <c r="F510" t="s">
        <v>47</v>
      </c>
      <c r="G510" t="s">
        <v>69</v>
      </c>
      <c r="H510" t="s">
        <v>82</v>
      </c>
      <c r="I510" s="9">
        <v>25751</v>
      </c>
      <c r="U510" s="9"/>
    </row>
    <row r="511" spans="1:21" x14ac:dyDescent="0.3">
      <c r="A511" t="s">
        <v>9</v>
      </c>
      <c r="B511" t="s">
        <v>32</v>
      </c>
      <c r="C511" t="s">
        <v>30</v>
      </c>
      <c r="D511" t="s">
        <v>12</v>
      </c>
      <c r="E511" t="s">
        <v>13</v>
      </c>
      <c r="F511" t="s">
        <v>14</v>
      </c>
      <c r="G511" t="s">
        <v>15</v>
      </c>
      <c r="H511" t="s">
        <v>16</v>
      </c>
      <c r="I511" s="9">
        <v>46990</v>
      </c>
      <c r="U511" s="9"/>
    </row>
    <row r="512" spans="1:21" x14ac:dyDescent="0.3">
      <c r="A512" t="s">
        <v>9</v>
      </c>
      <c r="B512" t="s">
        <v>36</v>
      </c>
      <c r="C512" t="s">
        <v>30</v>
      </c>
      <c r="D512" t="s">
        <v>12</v>
      </c>
      <c r="E512" t="s">
        <v>13</v>
      </c>
      <c r="F512" t="s">
        <v>27</v>
      </c>
      <c r="G512" t="s">
        <v>37</v>
      </c>
      <c r="H512" t="s">
        <v>16</v>
      </c>
      <c r="I512" s="9">
        <v>53990</v>
      </c>
      <c r="U512" s="9"/>
    </row>
    <row r="513" spans="1:21" x14ac:dyDescent="0.3">
      <c r="A513" t="s">
        <v>52</v>
      </c>
      <c r="B513" t="s">
        <v>349</v>
      </c>
      <c r="C513" t="s">
        <v>30</v>
      </c>
      <c r="D513" t="s">
        <v>12</v>
      </c>
      <c r="E513" t="s">
        <v>13</v>
      </c>
      <c r="F513" t="s">
        <v>14</v>
      </c>
      <c r="G513" t="s">
        <v>37</v>
      </c>
      <c r="H513" t="s">
        <v>16</v>
      </c>
      <c r="I513" s="9">
        <v>54990</v>
      </c>
      <c r="U513" s="9"/>
    </row>
    <row r="514" spans="1:21" x14ac:dyDescent="0.3">
      <c r="A514" t="s">
        <v>9</v>
      </c>
      <c r="B514" t="s">
        <v>350</v>
      </c>
      <c r="C514" t="s">
        <v>11</v>
      </c>
      <c r="D514" t="s">
        <v>12</v>
      </c>
      <c r="E514" t="s">
        <v>13</v>
      </c>
      <c r="F514" t="s">
        <v>14</v>
      </c>
      <c r="G514" t="s">
        <v>37</v>
      </c>
      <c r="H514" t="s">
        <v>16</v>
      </c>
      <c r="I514" s="9">
        <v>45899</v>
      </c>
      <c r="U514" s="9"/>
    </row>
    <row r="515" spans="1:21" x14ac:dyDescent="0.3">
      <c r="A515" t="s">
        <v>9</v>
      </c>
      <c r="B515" t="s">
        <v>32</v>
      </c>
      <c r="C515" t="s">
        <v>30</v>
      </c>
      <c r="D515" t="s">
        <v>12</v>
      </c>
      <c r="E515" t="s">
        <v>13</v>
      </c>
      <c r="F515" t="s">
        <v>14</v>
      </c>
      <c r="G515" t="s">
        <v>15</v>
      </c>
      <c r="H515" t="s">
        <v>16</v>
      </c>
      <c r="I515" s="9">
        <v>46990</v>
      </c>
      <c r="U515" s="9"/>
    </row>
    <row r="516" spans="1:21" x14ac:dyDescent="0.3">
      <c r="A516" t="s">
        <v>52</v>
      </c>
      <c r="B516" t="s">
        <v>275</v>
      </c>
      <c r="C516" t="s">
        <v>35</v>
      </c>
      <c r="D516" t="s">
        <v>12</v>
      </c>
      <c r="E516" t="s">
        <v>13</v>
      </c>
      <c r="F516" t="s">
        <v>14</v>
      </c>
      <c r="G516" t="s">
        <v>69</v>
      </c>
      <c r="H516" t="s">
        <v>16</v>
      </c>
      <c r="I516" s="9">
        <v>47990</v>
      </c>
      <c r="U516" s="9"/>
    </row>
    <row r="517" spans="1:21" x14ac:dyDescent="0.3">
      <c r="A517" t="s">
        <v>52</v>
      </c>
      <c r="B517" t="s">
        <v>351</v>
      </c>
      <c r="C517" t="s">
        <v>30</v>
      </c>
      <c r="D517" t="s">
        <v>12</v>
      </c>
      <c r="E517" t="s">
        <v>13</v>
      </c>
      <c r="F517" t="s">
        <v>14</v>
      </c>
      <c r="G517" t="s">
        <v>37</v>
      </c>
      <c r="H517" t="s">
        <v>16</v>
      </c>
      <c r="I517" s="9">
        <v>69990</v>
      </c>
      <c r="U517" s="9"/>
    </row>
    <row r="518" spans="1:21" x14ac:dyDescent="0.3">
      <c r="A518" t="s">
        <v>9</v>
      </c>
      <c r="B518" t="s">
        <v>10</v>
      </c>
      <c r="C518" t="s">
        <v>11</v>
      </c>
      <c r="D518" t="s">
        <v>12</v>
      </c>
      <c r="E518" t="s">
        <v>13</v>
      </c>
      <c r="F518" t="s">
        <v>14</v>
      </c>
      <c r="G518" t="s">
        <v>15</v>
      </c>
      <c r="H518" t="s">
        <v>16</v>
      </c>
      <c r="I518" s="9">
        <v>38990</v>
      </c>
      <c r="U518" s="9"/>
    </row>
    <row r="519" spans="1:21" x14ac:dyDescent="0.3">
      <c r="A519" t="s">
        <v>9</v>
      </c>
      <c r="B519" t="s">
        <v>36</v>
      </c>
      <c r="C519" t="s">
        <v>30</v>
      </c>
      <c r="D519" t="s">
        <v>12</v>
      </c>
      <c r="E519" t="s">
        <v>13</v>
      </c>
      <c r="F519" t="s">
        <v>27</v>
      </c>
      <c r="G519" t="s">
        <v>37</v>
      </c>
      <c r="H519" t="s">
        <v>16</v>
      </c>
      <c r="I519" s="9">
        <v>53990</v>
      </c>
      <c r="U519" s="9"/>
    </row>
    <row r="520" spans="1:21" x14ac:dyDescent="0.3">
      <c r="A520" t="s">
        <v>9</v>
      </c>
      <c r="B520" t="s">
        <v>352</v>
      </c>
      <c r="C520" t="s">
        <v>96</v>
      </c>
      <c r="D520" t="s">
        <v>12</v>
      </c>
      <c r="E520" t="s">
        <v>13</v>
      </c>
      <c r="F520" t="s">
        <v>14</v>
      </c>
      <c r="G520" t="s">
        <v>15</v>
      </c>
      <c r="H520" t="s">
        <v>16</v>
      </c>
      <c r="I520" s="9">
        <v>36990</v>
      </c>
      <c r="U520" s="9"/>
    </row>
    <row r="521" spans="1:21" x14ac:dyDescent="0.3">
      <c r="A521" t="s">
        <v>28</v>
      </c>
      <c r="B521" t="s">
        <v>353</v>
      </c>
      <c r="C521" t="s">
        <v>35</v>
      </c>
      <c r="D521" t="s">
        <v>12</v>
      </c>
      <c r="E521" t="s">
        <v>13</v>
      </c>
      <c r="F521" t="s">
        <v>27</v>
      </c>
      <c r="G521" t="s">
        <v>69</v>
      </c>
      <c r="H521" t="s">
        <v>16</v>
      </c>
      <c r="I521" s="9">
        <v>69990</v>
      </c>
      <c r="U521" s="9"/>
    </row>
    <row r="522" spans="1:21" x14ac:dyDescent="0.3">
      <c r="A522" t="s">
        <v>24</v>
      </c>
      <c r="B522" t="s">
        <v>354</v>
      </c>
      <c r="C522" t="s">
        <v>132</v>
      </c>
      <c r="D522" t="s">
        <v>81</v>
      </c>
      <c r="E522" t="s">
        <v>31</v>
      </c>
      <c r="F522" t="s">
        <v>47</v>
      </c>
      <c r="G522" t="s">
        <v>69</v>
      </c>
      <c r="H522" t="s">
        <v>16</v>
      </c>
      <c r="I522" s="9">
        <v>20990</v>
      </c>
      <c r="U522" s="9"/>
    </row>
    <row r="523" spans="1:21" x14ac:dyDescent="0.3">
      <c r="A523" t="s">
        <v>9</v>
      </c>
      <c r="B523" t="s">
        <v>355</v>
      </c>
      <c r="C523" t="s">
        <v>54</v>
      </c>
      <c r="D523" t="s">
        <v>12</v>
      </c>
      <c r="E523" t="s">
        <v>13</v>
      </c>
      <c r="F523" t="s">
        <v>14</v>
      </c>
      <c r="G523" t="s">
        <v>69</v>
      </c>
      <c r="H523" t="s">
        <v>82</v>
      </c>
      <c r="I523" s="9">
        <v>41000</v>
      </c>
      <c r="U523" s="9"/>
    </row>
    <row r="524" spans="1:21" x14ac:dyDescent="0.3">
      <c r="A524" t="s">
        <v>9</v>
      </c>
      <c r="B524" t="s">
        <v>48</v>
      </c>
      <c r="C524" t="s">
        <v>30</v>
      </c>
      <c r="D524" t="s">
        <v>12</v>
      </c>
      <c r="E524" t="s">
        <v>13</v>
      </c>
      <c r="F524" t="s">
        <v>14</v>
      </c>
      <c r="G524" t="s">
        <v>15</v>
      </c>
      <c r="H524" t="s">
        <v>16</v>
      </c>
      <c r="I524" s="9">
        <v>49990</v>
      </c>
      <c r="U524" s="9"/>
    </row>
    <row r="525" spans="1:21" x14ac:dyDescent="0.3">
      <c r="A525" t="s">
        <v>28</v>
      </c>
      <c r="B525" t="s">
        <v>356</v>
      </c>
      <c r="C525" t="s">
        <v>30</v>
      </c>
      <c r="D525" t="s">
        <v>12</v>
      </c>
      <c r="E525" t="s">
        <v>39</v>
      </c>
      <c r="F525" t="s">
        <v>14</v>
      </c>
      <c r="G525" t="s">
        <v>37</v>
      </c>
      <c r="H525" t="s">
        <v>82</v>
      </c>
      <c r="I525" s="9">
        <v>55990</v>
      </c>
      <c r="U525" s="9"/>
    </row>
    <row r="526" spans="1:21" x14ac:dyDescent="0.3">
      <c r="A526" t="s">
        <v>28</v>
      </c>
      <c r="B526" t="s">
        <v>357</v>
      </c>
      <c r="C526" t="s">
        <v>26</v>
      </c>
      <c r="D526" t="s">
        <v>12</v>
      </c>
      <c r="E526" t="s">
        <v>13</v>
      </c>
      <c r="F526" t="s">
        <v>27</v>
      </c>
      <c r="G526" t="s">
        <v>37</v>
      </c>
      <c r="H526" t="s">
        <v>16</v>
      </c>
      <c r="I526" s="9">
        <v>59990</v>
      </c>
      <c r="U526" s="9"/>
    </row>
    <row r="527" spans="1:21" x14ac:dyDescent="0.3">
      <c r="A527" t="s">
        <v>28</v>
      </c>
      <c r="B527" t="s">
        <v>49</v>
      </c>
      <c r="C527" t="s">
        <v>50</v>
      </c>
      <c r="D527" t="s">
        <v>12</v>
      </c>
      <c r="E527" t="s">
        <v>13</v>
      </c>
      <c r="F527" t="s">
        <v>27</v>
      </c>
      <c r="G527" t="s">
        <v>15</v>
      </c>
      <c r="H527" t="s">
        <v>16</v>
      </c>
      <c r="I527" s="9">
        <v>77990</v>
      </c>
      <c r="U527" s="9"/>
    </row>
    <row r="528" spans="1:21" x14ac:dyDescent="0.3">
      <c r="A528" t="s">
        <v>9</v>
      </c>
      <c r="B528" t="s">
        <v>55</v>
      </c>
      <c r="C528" t="s">
        <v>35</v>
      </c>
      <c r="D528" t="s">
        <v>12</v>
      </c>
      <c r="E528" t="s">
        <v>13</v>
      </c>
      <c r="F528" t="s">
        <v>27</v>
      </c>
      <c r="G528" t="s">
        <v>40</v>
      </c>
      <c r="H528" t="s">
        <v>16</v>
      </c>
      <c r="I528" s="9">
        <v>54990</v>
      </c>
      <c r="U528" s="9"/>
    </row>
    <row r="529" spans="1:21" x14ac:dyDescent="0.3">
      <c r="A529" t="s">
        <v>41</v>
      </c>
      <c r="B529" t="s">
        <v>358</v>
      </c>
      <c r="C529" t="s">
        <v>30</v>
      </c>
      <c r="D529" t="s">
        <v>359</v>
      </c>
      <c r="E529" t="s">
        <v>13</v>
      </c>
      <c r="F529" t="s">
        <v>14</v>
      </c>
      <c r="G529" t="s">
        <v>40</v>
      </c>
      <c r="H529" t="s">
        <v>82</v>
      </c>
      <c r="I529" s="9">
        <v>44490</v>
      </c>
      <c r="U529" s="9"/>
    </row>
    <row r="530" spans="1:21" x14ac:dyDescent="0.3">
      <c r="A530" t="s">
        <v>75</v>
      </c>
      <c r="B530" t="s">
        <v>118</v>
      </c>
      <c r="C530" t="s">
        <v>119</v>
      </c>
      <c r="D530" t="s">
        <v>12</v>
      </c>
      <c r="E530" t="s">
        <v>85</v>
      </c>
      <c r="F530" t="s">
        <v>47</v>
      </c>
      <c r="G530" t="s">
        <v>15</v>
      </c>
      <c r="H530" t="s">
        <v>16</v>
      </c>
      <c r="I530" s="9">
        <v>20990</v>
      </c>
      <c r="U530" s="9"/>
    </row>
    <row r="531" spans="1:21" x14ac:dyDescent="0.3">
      <c r="A531" t="s">
        <v>24</v>
      </c>
      <c r="B531" t="s">
        <v>360</v>
      </c>
      <c r="C531" t="s">
        <v>50</v>
      </c>
      <c r="D531" t="s">
        <v>12</v>
      </c>
      <c r="E531" t="s">
        <v>13</v>
      </c>
      <c r="F531" t="s">
        <v>27</v>
      </c>
      <c r="G531" t="s">
        <v>117</v>
      </c>
      <c r="H531" t="s">
        <v>16</v>
      </c>
      <c r="I531" s="9">
        <v>113990</v>
      </c>
      <c r="U531" s="9"/>
    </row>
    <row r="532" spans="1:21" x14ac:dyDescent="0.3">
      <c r="A532" t="s">
        <v>28</v>
      </c>
      <c r="B532" t="s">
        <v>361</v>
      </c>
      <c r="C532" t="s">
        <v>35</v>
      </c>
      <c r="D532" t="s">
        <v>12</v>
      </c>
      <c r="E532" t="s">
        <v>13</v>
      </c>
      <c r="F532" t="s">
        <v>27</v>
      </c>
      <c r="G532" t="s">
        <v>37</v>
      </c>
      <c r="H532" t="s">
        <v>16</v>
      </c>
      <c r="I532" s="9">
        <v>71000</v>
      </c>
      <c r="U532" s="9"/>
    </row>
    <row r="533" spans="1:21" x14ac:dyDescent="0.3">
      <c r="A533" t="s">
        <v>9</v>
      </c>
      <c r="B533" t="s">
        <v>56</v>
      </c>
      <c r="C533" t="s">
        <v>30</v>
      </c>
      <c r="D533" t="s">
        <v>12</v>
      </c>
      <c r="E533" t="s">
        <v>13</v>
      </c>
      <c r="F533" t="s">
        <v>27</v>
      </c>
      <c r="G533" t="s">
        <v>15</v>
      </c>
      <c r="H533" t="s">
        <v>16</v>
      </c>
      <c r="I533" s="9">
        <v>66990</v>
      </c>
      <c r="U533" s="9"/>
    </row>
    <row r="534" spans="1:21" x14ac:dyDescent="0.3">
      <c r="A534" t="s">
        <v>9</v>
      </c>
      <c r="B534" t="s">
        <v>74</v>
      </c>
      <c r="C534" t="s">
        <v>30</v>
      </c>
      <c r="D534" t="s">
        <v>12</v>
      </c>
      <c r="E534" t="s">
        <v>13</v>
      </c>
      <c r="F534" t="s">
        <v>14</v>
      </c>
      <c r="G534" t="s">
        <v>37</v>
      </c>
      <c r="H534" t="s">
        <v>16</v>
      </c>
      <c r="I534" s="9">
        <v>53990</v>
      </c>
      <c r="U534" s="9"/>
    </row>
    <row r="535" spans="1:21" x14ac:dyDescent="0.3">
      <c r="A535" t="s">
        <v>41</v>
      </c>
      <c r="B535" t="s">
        <v>362</v>
      </c>
      <c r="C535" t="s">
        <v>30</v>
      </c>
      <c r="D535" t="s">
        <v>12</v>
      </c>
      <c r="E535" t="s">
        <v>13</v>
      </c>
      <c r="F535" t="s">
        <v>27</v>
      </c>
      <c r="G535" t="s">
        <v>15</v>
      </c>
      <c r="H535" t="s">
        <v>16</v>
      </c>
      <c r="I535" s="9">
        <v>89649</v>
      </c>
      <c r="U535" s="9"/>
    </row>
    <row r="536" spans="1:21" x14ac:dyDescent="0.3">
      <c r="A536" t="s">
        <v>52</v>
      </c>
      <c r="B536" t="s">
        <v>363</v>
      </c>
      <c r="C536" t="s">
        <v>35</v>
      </c>
      <c r="D536" t="s">
        <v>12</v>
      </c>
      <c r="E536" t="s">
        <v>13</v>
      </c>
      <c r="F536" t="s">
        <v>14</v>
      </c>
      <c r="G536" t="s">
        <v>37</v>
      </c>
      <c r="H536" t="s">
        <v>16</v>
      </c>
      <c r="I536" s="9">
        <v>47750</v>
      </c>
      <c r="U536" s="9"/>
    </row>
    <row r="537" spans="1:21" x14ac:dyDescent="0.3">
      <c r="A537" t="s">
        <v>9</v>
      </c>
      <c r="B537" t="s">
        <v>10</v>
      </c>
      <c r="C537" t="s">
        <v>11</v>
      </c>
      <c r="D537" t="s">
        <v>12</v>
      </c>
      <c r="E537" t="s">
        <v>13</v>
      </c>
      <c r="F537" t="s">
        <v>14</v>
      </c>
      <c r="G537" t="s">
        <v>15</v>
      </c>
      <c r="H537" t="s">
        <v>16</v>
      </c>
      <c r="I537" s="9">
        <v>38990</v>
      </c>
      <c r="U537" s="9"/>
    </row>
    <row r="538" spans="1:21" x14ac:dyDescent="0.3">
      <c r="A538" t="s">
        <v>9</v>
      </c>
      <c r="B538" t="s">
        <v>17</v>
      </c>
      <c r="C538" t="s">
        <v>11</v>
      </c>
      <c r="D538" t="s">
        <v>12</v>
      </c>
      <c r="E538" t="s">
        <v>13</v>
      </c>
      <c r="F538" t="s">
        <v>14</v>
      </c>
      <c r="G538" t="s">
        <v>15</v>
      </c>
      <c r="H538" t="s">
        <v>16</v>
      </c>
      <c r="I538" s="9">
        <v>37990</v>
      </c>
      <c r="U538" s="9"/>
    </row>
    <row r="539" spans="1:21" x14ac:dyDescent="0.3">
      <c r="A539" t="s">
        <v>28</v>
      </c>
      <c r="B539" t="s">
        <v>364</v>
      </c>
      <c r="C539" t="s">
        <v>347</v>
      </c>
      <c r="D539" t="s">
        <v>12</v>
      </c>
      <c r="E539" t="s">
        <v>39</v>
      </c>
      <c r="F539" t="s">
        <v>27</v>
      </c>
      <c r="G539" t="s">
        <v>40</v>
      </c>
      <c r="H539" t="s">
        <v>82</v>
      </c>
      <c r="I539" s="9">
        <v>65391</v>
      </c>
      <c r="U539" s="9"/>
    </row>
    <row r="540" spans="1:21" x14ac:dyDescent="0.3">
      <c r="A540" t="s">
        <v>41</v>
      </c>
      <c r="B540" t="s">
        <v>358</v>
      </c>
      <c r="C540" t="s">
        <v>11</v>
      </c>
      <c r="D540" t="s">
        <v>365</v>
      </c>
      <c r="E540" t="s">
        <v>22</v>
      </c>
      <c r="F540" t="s">
        <v>14</v>
      </c>
      <c r="G540" t="s">
        <v>40</v>
      </c>
      <c r="H540" t="s">
        <v>82</v>
      </c>
      <c r="I540" s="9">
        <v>35990</v>
      </c>
      <c r="U540" s="9"/>
    </row>
    <row r="541" spans="1:21" x14ac:dyDescent="0.3">
      <c r="A541" t="s">
        <v>41</v>
      </c>
      <c r="B541" t="s">
        <v>265</v>
      </c>
      <c r="C541" t="s">
        <v>96</v>
      </c>
      <c r="D541" t="s">
        <v>12</v>
      </c>
      <c r="E541" t="s">
        <v>13</v>
      </c>
      <c r="F541" t="s">
        <v>14</v>
      </c>
      <c r="G541" t="s">
        <v>366</v>
      </c>
      <c r="H541" t="s">
        <v>16</v>
      </c>
      <c r="I541" s="9">
        <v>38198</v>
      </c>
      <c r="U541" s="9"/>
    </row>
    <row r="542" spans="1:21" x14ac:dyDescent="0.3">
      <c r="A542" t="s">
        <v>41</v>
      </c>
      <c r="B542" t="s">
        <v>367</v>
      </c>
      <c r="C542" t="s">
        <v>26</v>
      </c>
      <c r="D542" t="s">
        <v>12</v>
      </c>
      <c r="E542" t="s">
        <v>39</v>
      </c>
      <c r="F542" t="s">
        <v>231</v>
      </c>
      <c r="G542" t="s">
        <v>216</v>
      </c>
      <c r="H542" t="s">
        <v>16</v>
      </c>
      <c r="I542" s="9">
        <v>237890</v>
      </c>
      <c r="U542" s="9"/>
    </row>
    <row r="543" spans="1:21" x14ac:dyDescent="0.3">
      <c r="A543" t="s">
        <v>9</v>
      </c>
      <c r="B543" t="s">
        <v>32</v>
      </c>
      <c r="C543" t="s">
        <v>30</v>
      </c>
      <c r="D543" t="s">
        <v>12</v>
      </c>
      <c r="E543" t="s">
        <v>13</v>
      </c>
      <c r="F543" t="s">
        <v>14</v>
      </c>
      <c r="G543" t="s">
        <v>15</v>
      </c>
      <c r="H543" t="s">
        <v>16</v>
      </c>
      <c r="I543" s="9">
        <v>46990</v>
      </c>
      <c r="U543" s="9"/>
    </row>
    <row r="544" spans="1:21" x14ac:dyDescent="0.3">
      <c r="A544" t="s">
        <v>9</v>
      </c>
      <c r="B544" t="s">
        <v>36</v>
      </c>
      <c r="C544" t="s">
        <v>30</v>
      </c>
      <c r="D544" t="s">
        <v>12</v>
      </c>
      <c r="E544" t="s">
        <v>13</v>
      </c>
      <c r="F544" t="s">
        <v>27</v>
      </c>
      <c r="G544" t="s">
        <v>37</v>
      </c>
      <c r="H544" t="s">
        <v>16</v>
      </c>
      <c r="I544" s="9">
        <v>53990</v>
      </c>
      <c r="U544" s="9"/>
    </row>
    <row r="545" spans="1:21" x14ac:dyDescent="0.3">
      <c r="A545" t="s">
        <v>67</v>
      </c>
      <c r="B545" t="s">
        <v>368</v>
      </c>
      <c r="C545" t="s">
        <v>260</v>
      </c>
      <c r="D545" t="s">
        <v>12</v>
      </c>
      <c r="E545" t="s">
        <v>78</v>
      </c>
      <c r="F545" t="s">
        <v>147</v>
      </c>
      <c r="G545" t="s">
        <v>216</v>
      </c>
      <c r="H545" t="s">
        <v>16</v>
      </c>
      <c r="I545" s="9">
        <v>370890</v>
      </c>
      <c r="U545" s="9"/>
    </row>
    <row r="546" spans="1:21" x14ac:dyDescent="0.3">
      <c r="A546" t="s">
        <v>9</v>
      </c>
      <c r="B546" t="s">
        <v>369</v>
      </c>
      <c r="C546" t="s">
        <v>11</v>
      </c>
      <c r="D546" t="s">
        <v>12</v>
      </c>
      <c r="E546" t="s">
        <v>22</v>
      </c>
      <c r="F546" t="s">
        <v>14</v>
      </c>
      <c r="G546" t="s">
        <v>40</v>
      </c>
      <c r="H546" t="s">
        <v>16</v>
      </c>
      <c r="I546" s="9">
        <v>36690</v>
      </c>
      <c r="U546" s="9"/>
    </row>
    <row r="547" spans="1:21" x14ac:dyDescent="0.3">
      <c r="A547" t="s">
        <v>9</v>
      </c>
      <c r="B547" t="s">
        <v>38</v>
      </c>
      <c r="C547" t="s">
        <v>30</v>
      </c>
      <c r="D547" t="s">
        <v>12</v>
      </c>
      <c r="E547" t="s">
        <v>39</v>
      </c>
      <c r="F547" t="s">
        <v>27</v>
      </c>
      <c r="G547" t="s">
        <v>40</v>
      </c>
      <c r="H547" t="s">
        <v>16</v>
      </c>
      <c r="I547" s="9">
        <v>66999</v>
      </c>
      <c r="U547" s="9"/>
    </row>
    <row r="548" spans="1:21" x14ac:dyDescent="0.3">
      <c r="A548" t="s">
        <v>9</v>
      </c>
      <c r="B548" t="s">
        <v>48</v>
      </c>
      <c r="C548" t="s">
        <v>30</v>
      </c>
      <c r="D548" t="s">
        <v>12</v>
      </c>
      <c r="E548" t="s">
        <v>13</v>
      </c>
      <c r="F548" t="s">
        <v>14</v>
      </c>
      <c r="G548" t="s">
        <v>15</v>
      </c>
      <c r="H548" t="s">
        <v>16</v>
      </c>
      <c r="I548" s="9">
        <v>49990</v>
      </c>
      <c r="U548" s="9"/>
    </row>
    <row r="549" spans="1:21" x14ac:dyDescent="0.3">
      <c r="A549" t="s">
        <v>24</v>
      </c>
      <c r="B549" t="s">
        <v>370</v>
      </c>
      <c r="C549" t="s">
        <v>26</v>
      </c>
      <c r="D549" t="s">
        <v>12</v>
      </c>
      <c r="E549" t="s">
        <v>13</v>
      </c>
      <c r="F549" t="s">
        <v>27</v>
      </c>
      <c r="G549" t="s">
        <v>37</v>
      </c>
      <c r="H549" t="s">
        <v>82</v>
      </c>
      <c r="I549" s="9">
        <v>59390</v>
      </c>
      <c r="U549" s="9"/>
    </row>
    <row r="550" spans="1:21" x14ac:dyDescent="0.3">
      <c r="A550" t="s">
        <v>52</v>
      </c>
      <c r="B550" t="s">
        <v>236</v>
      </c>
      <c r="C550" t="s">
        <v>30</v>
      </c>
      <c r="D550" t="s">
        <v>185</v>
      </c>
      <c r="E550" t="s">
        <v>39</v>
      </c>
      <c r="F550" t="s">
        <v>14</v>
      </c>
      <c r="G550" t="s">
        <v>37</v>
      </c>
      <c r="H550" t="s">
        <v>16</v>
      </c>
      <c r="I550" s="9">
        <v>45991</v>
      </c>
      <c r="U550" s="9"/>
    </row>
    <row r="551" spans="1:21" x14ac:dyDescent="0.3">
      <c r="A551" t="s">
        <v>41</v>
      </c>
      <c r="B551" t="s">
        <v>371</v>
      </c>
      <c r="C551" t="s">
        <v>26</v>
      </c>
      <c r="D551" t="s">
        <v>12</v>
      </c>
      <c r="E551" t="s">
        <v>13</v>
      </c>
      <c r="F551" t="s">
        <v>27</v>
      </c>
      <c r="G551" t="s">
        <v>372</v>
      </c>
      <c r="H551" t="s">
        <v>82</v>
      </c>
      <c r="I551" s="9">
        <v>128990</v>
      </c>
      <c r="U551" s="9"/>
    </row>
    <row r="552" spans="1:21" x14ac:dyDescent="0.3">
      <c r="A552" t="s">
        <v>67</v>
      </c>
      <c r="B552" t="s">
        <v>373</v>
      </c>
      <c r="C552" t="s">
        <v>26</v>
      </c>
      <c r="D552" t="s">
        <v>12</v>
      </c>
      <c r="E552" t="s">
        <v>44</v>
      </c>
      <c r="F552" t="s">
        <v>27</v>
      </c>
      <c r="G552" t="s">
        <v>117</v>
      </c>
      <c r="H552" t="s">
        <v>16</v>
      </c>
      <c r="I552" s="9">
        <v>96867</v>
      </c>
      <c r="U552" s="9"/>
    </row>
    <row r="553" spans="1:21" x14ac:dyDescent="0.3">
      <c r="A553" t="s">
        <v>28</v>
      </c>
      <c r="B553" t="s">
        <v>49</v>
      </c>
      <c r="C553" t="s">
        <v>50</v>
      </c>
      <c r="D553" t="s">
        <v>12</v>
      </c>
      <c r="E553" t="s">
        <v>13</v>
      </c>
      <c r="F553" t="s">
        <v>27</v>
      </c>
      <c r="G553" t="s">
        <v>15</v>
      </c>
      <c r="H553" t="s">
        <v>16</v>
      </c>
      <c r="I553" s="9">
        <v>77990</v>
      </c>
      <c r="U553" s="9"/>
    </row>
    <row r="554" spans="1:21" x14ac:dyDescent="0.3">
      <c r="A554" t="s">
        <v>9</v>
      </c>
      <c r="B554" t="s">
        <v>55</v>
      </c>
      <c r="C554" t="s">
        <v>35</v>
      </c>
      <c r="D554" t="s">
        <v>12</v>
      </c>
      <c r="E554" t="s">
        <v>13</v>
      </c>
      <c r="F554" t="s">
        <v>27</v>
      </c>
      <c r="G554" t="s">
        <v>40</v>
      </c>
      <c r="H554" t="s">
        <v>16</v>
      </c>
      <c r="I554" s="9">
        <v>54990</v>
      </c>
      <c r="U554" s="9"/>
    </row>
    <row r="555" spans="1:21" x14ac:dyDescent="0.3">
      <c r="A555" t="s">
        <v>9</v>
      </c>
      <c r="B555" t="s">
        <v>374</v>
      </c>
      <c r="C555" t="s">
        <v>26</v>
      </c>
      <c r="D555" t="s">
        <v>12</v>
      </c>
      <c r="E555" t="s">
        <v>39</v>
      </c>
      <c r="F555" t="s">
        <v>27</v>
      </c>
      <c r="G555" t="s">
        <v>103</v>
      </c>
      <c r="H555" t="s">
        <v>82</v>
      </c>
      <c r="I555" s="9">
        <v>116390</v>
      </c>
      <c r="U555" s="9"/>
    </row>
    <row r="556" spans="1:21" x14ac:dyDescent="0.3">
      <c r="A556" t="s">
        <v>28</v>
      </c>
      <c r="B556" t="s">
        <v>375</v>
      </c>
      <c r="C556" t="s">
        <v>46</v>
      </c>
      <c r="D556" t="s">
        <v>12</v>
      </c>
      <c r="E556" t="s">
        <v>13</v>
      </c>
      <c r="F556" t="s">
        <v>14</v>
      </c>
      <c r="G556" t="s">
        <v>15</v>
      </c>
      <c r="H556" t="s">
        <v>16</v>
      </c>
      <c r="I556" s="9">
        <v>27990</v>
      </c>
      <c r="U556" s="9"/>
    </row>
    <row r="557" spans="1:21" x14ac:dyDescent="0.3">
      <c r="A557" t="s">
        <v>9</v>
      </c>
      <c r="B557" t="s">
        <v>56</v>
      </c>
      <c r="C557" t="s">
        <v>30</v>
      </c>
      <c r="D557" t="s">
        <v>12</v>
      </c>
      <c r="E557" t="s">
        <v>13</v>
      </c>
      <c r="F557" t="s">
        <v>27</v>
      </c>
      <c r="G557" t="s">
        <v>15</v>
      </c>
      <c r="H557" t="s">
        <v>16</v>
      </c>
      <c r="I557" s="9">
        <v>66990</v>
      </c>
      <c r="U557" s="9"/>
    </row>
    <row r="558" spans="1:21" x14ac:dyDescent="0.3">
      <c r="A558" t="s">
        <v>9</v>
      </c>
      <c r="B558" t="s">
        <v>74</v>
      </c>
      <c r="C558" t="s">
        <v>30</v>
      </c>
      <c r="D558" t="s">
        <v>12</v>
      </c>
      <c r="E558" t="s">
        <v>13</v>
      </c>
      <c r="F558" t="s">
        <v>14</v>
      </c>
      <c r="G558" t="s">
        <v>37</v>
      </c>
      <c r="H558" t="s">
        <v>16</v>
      </c>
      <c r="I558" s="9">
        <v>53990</v>
      </c>
      <c r="U558" s="9"/>
    </row>
    <row r="559" spans="1:21" x14ac:dyDescent="0.3">
      <c r="A559" t="s">
        <v>18</v>
      </c>
      <c r="B559" t="s">
        <v>376</v>
      </c>
      <c r="C559" t="s">
        <v>377</v>
      </c>
      <c r="D559" t="s">
        <v>102</v>
      </c>
      <c r="E559" t="s">
        <v>39</v>
      </c>
      <c r="F559" t="s">
        <v>231</v>
      </c>
      <c r="G559" t="s">
        <v>378</v>
      </c>
      <c r="H559" t="s">
        <v>16</v>
      </c>
      <c r="I559" s="9">
        <v>309490</v>
      </c>
      <c r="U559" s="9"/>
    </row>
    <row r="560" spans="1:21" x14ac:dyDescent="0.3">
      <c r="A560" t="s">
        <v>28</v>
      </c>
      <c r="B560" t="s">
        <v>379</v>
      </c>
      <c r="C560" t="s">
        <v>50</v>
      </c>
      <c r="D560" t="s">
        <v>12</v>
      </c>
      <c r="E560" t="s">
        <v>13</v>
      </c>
      <c r="F560" t="s">
        <v>27</v>
      </c>
      <c r="G560" t="s">
        <v>15</v>
      </c>
      <c r="H560" t="s">
        <v>16</v>
      </c>
      <c r="I560" s="9">
        <v>64990</v>
      </c>
      <c r="U560" s="9"/>
    </row>
    <row r="561" spans="1:21" x14ac:dyDescent="0.3">
      <c r="A561" t="s">
        <v>294</v>
      </c>
      <c r="B561" t="s">
        <v>380</v>
      </c>
      <c r="C561" t="s">
        <v>26</v>
      </c>
      <c r="D561" t="s">
        <v>332</v>
      </c>
      <c r="E561" t="s">
        <v>39</v>
      </c>
      <c r="F561" t="s">
        <v>27</v>
      </c>
      <c r="G561" t="s">
        <v>15</v>
      </c>
      <c r="H561" t="s">
        <v>16</v>
      </c>
      <c r="I561" s="9">
        <v>148990</v>
      </c>
      <c r="U561" s="9"/>
    </row>
    <row r="562" spans="1:21" x14ac:dyDescent="0.3">
      <c r="A562" t="s">
        <v>9</v>
      </c>
      <c r="B562" t="s">
        <v>381</v>
      </c>
      <c r="C562" t="s">
        <v>26</v>
      </c>
      <c r="D562" t="s">
        <v>12</v>
      </c>
      <c r="E562" t="s">
        <v>13</v>
      </c>
      <c r="F562" t="s">
        <v>27</v>
      </c>
      <c r="G562" t="s">
        <v>15</v>
      </c>
      <c r="H562" t="s">
        <v>82</v>
      </c>
      <c r="I562" s="9">
        <v>81990</v>
      </c>
      <c r="U562" s="9"/>
    </row>
    <row r="563" spans="1:21" x14ac:dyDescent="0.3">
      <c r="A563" t="s">
        <v>9</v>
      </c>
      <c r="B563" t="s">
        <v>10</v>
      </c>
      <c r="C563" t="s">
        <v>11</v>
      </c>
      <c r="D563" t="s">
        <v>12</v>
      </c>
      <c r="E563" t="s">
        <v>13</v>
      </c>
      <c r="F563" t="s">
        <v>14</v>
      </c>
      <c r="G563" t="s">
        <v>15</v>
      </c>
      <c r="H563" t="s">
        <v>16</v>
      </c>
      <c r="I563" s="9">
        <v>38990</v>
      </c>
      <c r="U563" s="9"/>
    </row>
    <row r="564" spans="1:21" x14ac:dyDescent="0.3">
      <c r="A564" t="s">
        <v>9</v>
      </c>
      <c r="B564" t="s">
        <v>17</v>
      </c>
      <c r="C564" t="s">
        <v>11</v>
      </c>
      <c r="D564" t="s">
        <v>12</v>
      </c>
      <c r="E564" t="s">
        <v>13</v>
      </c>
      <c r="F564" t="s">
        <v>14</v>
      </c>
      <c r="G564" t="s">
        <v>15</v>
      </c>
      <c r="H564" t="s">
        <v>16</v>
      </c>
      <c r="I564" s="9">
        <v>37990</v>
      </c>
      <c r="U564" s="9"/>
    </row>
    <row r="565" spans="1:21" x14ac:dyDescent="0.3">
      <c r="A565" t="s">
        <v>28</v>
      </c>
      <c r="B565" t="s">
        <v>382</v>
      </c>
      <c r="C565" t="s">
        <v>30</v>
      </c>
      <c r="D565" t="s">
        <v>12</v>
      </c>
      <c r="E565" t="s">
        <v>13</v>
      </c>
      <c r="F565" t="s">
        <v>27</v>
      </c>
      <c r="G565" t="s">
        <v>240</v>
      </c>
      <c r="H565" t="s">
        <v>16</v>
      </c>
      <c r="I565" s="9">
        <v>58800</v>
      </c>
      <c r="U565" s="9"/>
    </row>
    <row r="566" spans="1:21" x14ac:dyDescent="0.3">
      <c r="A566" t="s">
        <v>9</v>
      </c>
      <c r="B566" t="s">
        <v>383</v>
      </c>
      <c r="C566" t="s">
        <v>30</v>
      </c>
      <c r="D566" t="s">
        <v>12</v>
      </c>
      <c r="E566" t="s">
        <v>13</v>
      </c>
      <c r="F566" t="s">
        <v>27</v>
      </c>
      <c r="G566" t="s">
        <v>66</v>
      </c>
      <c r="H566" t="s">
        <v>16</v>
      </c>
      <c r="I566" s="9">
        <v>62990</v>
      </c>
      <c r="U566" s="9"/>
    </row>
    <row r="567" spans="1:21" x14ac:dyDescent="0.3">
      <c r="A567" t="s">
        <v>9</v>
      </c>
      <c r="B567" t="s">
        <v>32</v>
      </c>
      <c r="C567" t="s">
        <v>30</v>
      </c>
      <c r="D567" t="s">
        <v>12</v>
      </c>
      <c r="E567" t="s">
        <v>13</v>
      </c>
      <c r="F567" t="s">
        <v>14</v>
      </c>
      <c r="G567" t="s">
        <v>15</v>
      </c>
      <c r="H567" t="s">
        <v>16</v>
      </c>
      <c r="I567" s="9">
        <v>46990</v>
      </c>
      <c r="U567" s="9"/>
    </row>
    <row r="568" spans="1:21" x14ac:dyDescent="0.3">
      <c r="A568" t="s">
        <v>9</v>
      </c>
      <c r="B568" t="s">
        <v>36</v>
      </c>
      <c r="C568" t="s">
        <v>30</v>
      </c>
      <c r="D568" t="s">
        <v>12</v>
      </c>
      <c r="E568" t="s">
        <v>13</v>
      </c>
      <c r="F568" t="s">
        <v>27</v>
      </c>
      <c r="G568" t="s">
        <v>37</v>
      </c>
      <c r="H568" t="s">
        <v>16</v>
      </c>
      <c r="I568" s="9">
        <v>53990</v>
      </c>
      <c r="U568" s="9"/>
    </row>
    <row r="569" spans="1:21" x14ac:dyDescent="0.3">
      <c r="A569" t="s">
        <v>18</v>
      </c>
      <c r="B569" t="s">
        <v>384</v>
      </c>
      <c r="C569" t="s">
        <v>385</v>
      </c>
      <c r="D569" t="s">
        <v>386</v>
      </c>
      <c r="E569" t="s">
        <v>39</v>
      </c>
      <c r="F569" t="s">
        <v>231</v>
      </c>
      <c r="G569" t="s">
        <v>69</v>
      </c>
      <c r="H569" t="s">
        <v>16</v>
      </c>
      <c r="I569" s="9">
        <v>290990</v>
      </c>
      <c r="U569" s="9"/>
    </row>
    <row r="570" spans="1:21" x14ac:dyDescent="0.3">
      <c r="A570" t="s">
        <v>41</v>
      </c>
      <c r="B570" t="s">
        <v>387</v>
      </c>
      <c r="C570" t="s">
        <v>30</v>
      </c>
      <c r="D570" t="s">
        <v>12</v>
      </c>
      <c r="E570" t="s">
        <v>13</v>
      </c>
      <c r="F570" t="s">
        <v>14</v>
      </c>
      <c r="G570" t="s">
        <v>40</v>
      </c>
      <c r="H570" t="s">
        <v>16</v>
      </c>
      <c r="I570" s="9">
        <v>49999</v>
      </c>
      <c r="U570" s="9"/>
    </row>
    <row r="571" spans="1:21" x14ac:dyDescent="0.3">
      <c r="A571" t="s">
        <v>41</v>
      </c>
      <c r="B571" t="s">
        <v>176</v>
      </c>
      <c r="C571" t="s">
        <v>30</v>
      </c>
      <c r="D571" t="s">
        <v>177</v>
      </c>
      <c r="E571" t="s">
        <v>13</v>
      </c>
      <c r="F571" t="s">
        <v>14</v>
      </c>
      <c r="G571" t="s">
        <v>40</v>
      </c>
      <c r="H571" t="s">
        <v>16</v>
      </c>
      <c r="I571" s="9">
        <v>59590</v>
      </c>
      <c r="U571" s="9"/>
    </row>
    <row r="572" spans="1:21" x14ac:dyDescent="0.3">
      <c r="A572" t="s">
        <v>9</v>
      </c>
      <c r="B572" t="s">
        <v>38</v>
      </c>
      <c r="C572" t="s">
        <v>30</v>
      </c>
      <c r="D572" t="s">
        <v>12</v>
      </c>
      <c r="E572" t="s">
        <v>39</v>
      </c>
      <c r="F572" t="s">
        <v>27</v>
      </c>
      <c r="G572" t="s">
        <v>40</v>
      </c>
      <c r="H572" t="s">
        <v>16</v>
      </c>
      <c r="I572" s="9">
        <v>66999</v>
      </c>
      <c r="U572" s="9"/>
    </row>
    <row r="573" spans="1:21" x14ac:dyDescent="0.3">
      <c r="A573" t="s">
        <v>24</v>
      </c>
      <c r="B573" t="s">
        <v>306</v>
      </c>
      <c r="C573" t="s">
        <v>30</v>
      </c>
      <c r="D573" t="s">
        <v>185</v>
      </c>
      <c r="E573" t="s">
        <v>39</v>
      </c>
      <c r="F573" t="s">
        <v>27</v>
      </c>
      <c r="G573" t="s">
        <v>169</v>
      </c>
      <c r="H573" t="s">
        <v>16</v>
      </c>
      <c r="I573" s="9">
        <v>58890</v>
      </c>
      <c r="U573" s="9"/>
    </row>
    <row r="574" spans="1:21" x14ac:dyDescent="0.3">
      <c r="A574" t="s">
        <v>24</v>
      </c>
      <c r="B574" t="s">
        <v>388</v>
      </c>
      <c r="C574" t="s">
        <v>50</v>
      </c>
      <c r="D574" t="s">
        <v>12</v>
      </c>
      <c r="E574" t="s">
        <v>39</v>
      </c>
      <c r="F574" t="s">
        <v>27</v>
      </c>
      <c r="G574" t="s">
        <v>117</v>
      </c>
      <c r="H574" t="s">
        <v>16</v>
      </c>
      <c r="I574" s="9">
        <v>104990</v>
      </c>
      <c r="U574" s="9"/>
    </row>
    <row r="575" spans="1:21" x14ac:dyDescent="0.3">
      <c r="A575" t="s">
        <v>28</v>
      </c>
      <c r="B575" t="s">
        <v>49</v>
      </c>
      <c r="C575" t="s">
        <v>50</v>
      </c>
      <c r="D575" t="s">
        <v>12</v>
      </c>
      <c r="E575" t="s">
        <v>13</v>
      </c>
      <c r="F575" t="s">
        <v>27</v>
      </c>
      <c r="G575" t="s">
        <v>15</v>
      </c>
      <c r="H575" t="s">
        <v>16</v>
      </c>
      <c r="I575" s="9">
        <v>77990</v>
      </c>
      <c r="U575" s="9"/>
    </row>
    <row r="576" spans="1:21" x14ac:dyDescent="0.3">
      <c r="A576" t="s">
        <v>9</v>
      </c>
      <c r="B576" t="s">
        <v>55</v>
      </c>
      <c r="C576" t="s">
        <v>35</v>
      </c>
      <c r="D576" t="s">
        <v>12</v>
      </c>
      <c r="E576" t="s">
        <v>13</v>
      </c>
      <c r="F576" t="s">
        <v>27</v>
      </c>
      <c r="G576" t="s">
        <v>40</v>
      </c>
      <c r="H576" t="s">
        <v>16</v>
      </c>
      <c r="I576" s="9">
        <v>54990</v>
      </c>
      <c r="U576" s="9"/>
    </row>
    <row r="577" spans="1:21" x14ac:dyDescent="0.3">
      <c r="A577" t="s">
        <v>9</v>
      </c>
      <c r="B577" t="s">
        <v>389</v>
      </c>
      <c r="C577" t="s">
        <v>35</v>
      </c>
      <c r="D577" t="s">
        <v>12</v>
      </c>
      <c r="E577" t="s">
        <v>13</v>
      </c>
      <c r="F577" t="s">
        <v>14</v>
      </c>
      <c r="G577" t="s">
        <v>37</v>
      </c>
      <c r="H577" t="s">
        <v>82</v>
      </c>
      <c r="I577" s="9">
        <v>50990</v>
      </c>
      <c r="U577" s="9"/>
    </row>
    <row r="578" spans="1:21" x14ac:dyDescent="0.3">
      <c r="A578" t="s">
        <v>28</v>
      </c>
      <c r="B578" t="s">
        <v>390</v>
      </c>
      <c r="C578" t="s">
        <v>54</v>
      </c>
      <c r="D578" t="s">
        <v>12</v>
      </c>
      <c r="E578" t="s">
        <v>44</v>
      </c>
      <c r="F578" t="s">
        <v>27</v>
      </c>
      <c r="G578" t="s">
        <v>37</v>
      </c>
      <c r="H578" t="s">
        <v>16</v>
      </c>
      <c r="I578" s="9">
        <v>52990</v>
      </c>
      <c r="U578" s="9"/>
    </row>
    <row r="579" spans="1:21" x14ac:dyDescent="0.3">
      <c r="A579" t="s">
        <v>28</v>
      </c>
      <c r="B579" t="s">
        <v>391</v>
      </c>
      <c r="C579" t="s">
        <v>30</v>
      </c>
      <c r="D579" t="s">
        <v>12</v>
      </c>
      <c r="E579" t="s">
        <v>13</v>
      </c>
      <c r="F579" t="s">
        <v>27</v>
      </c>
      <c r="G579" t="s">
        <v>117</v>
      </c>
      <c r="H579" t="s">
        <v>82</v>
      </c>
      <c r="I579" s="9">
        <v>90990</v>
      </c>
      <c r="U579" s="9"/>
    </row>
    <row r="580" spans="1:21" x14ac:dyDescent="0.3">
      <c r="A580" t="s">
        <v>24</v>
      </c>
      <c r="B580" t="s">
        <v>392</v>
      </c>
      <c r="C580" t="s">
        <v>11</v>
      </c>
      <c r="D580" t="s">
        <v>12</v>
      </c>
      <c r="E580" t="s">
        <v>13</v>
      </c>
      <c r="F580" t="s">
        <v>14</v>
      </c>
      <c r="G580" t="s">
        <v>393</v>
      </c>
      <c r="H580" t="s">
        <v>16</v>
      </c>
      <c r="I580" s="9">
        <v>35880</v>
      </c>
      <c r="U580" s="9"/>
    </row>
    <row r="581" spans="1:21" x14ac:dyDescent="0.3">
      <c r="A581" t="s">
        <v>9</v>
      </c>
      <c r="B581" t="s">
        <v>74</v>
      </c>
      <c r="C581" t="s">
        <v>30</v>
      </c>
      <c r="D581" t="s">
        <v>12</v>
      </c>
      <c r="E581" t="s">
        <v>13</v>
      </c>
      <c r="F581" t="s">
        <v>14</v>
      </c>
      <c r="G581" t="s">
        <v>37</v>
      </c>
      <c r="H581" t="s">
        <v>16</v>
      </c>
      <c r="I581" s="9">
        <v>53990</v>
      </c>
      <c r="U581" s="9"/>
    </row>
    <row r="582" spans="1:21" x14ac:dyDescent="0.3">
      <c r="A582" t="s">
        <v>9</v>
      </c>
      <c r="B582" t="s">
        <v>381</v>
      </c>
      <c r="C582" t="s">
        <v>26</v>
      </c>
      <c r="D582" t="s">
        <v>12</v>
      </c>
      <c r="E582" t="s">
        <v>13</v>
      </c>
      <c r="F582" t="s">
        <v>27</v>
      </c>
      <c r="G582" t="s">
        <v>15</v>
      </c>
      <c r="H582" t="s">
        <v>82</v>
      </c>
      <c r="I582" s="9">
        <v>81990</v>
      </c>
      <c r="U582" s="9"/>
    </row>
    <row r="583" spans="1:21" x14ac:dyDescent="0.3">
      <c r="A583" t="s">
        <v>52</v>
      </c>
      <c r="B583" t="s">
        <v>394</v>
      </c>
      <c r="C583" t="s">
        <v>11</v>
      </c>
      <c r="D583" t="s">
        <v>12</v>
      </c>
      <c r="E583" t="s">
        <v>22</v>
      </c>
      <c r="F583" t="s">
        <v>47</v>
      </c>
      <c r="G583" t="s">
        <v>37</v>
      </c>
      <c r="H583" t="s">
        <v>16</v>
      </c>
      <c r="I583" s="9">
        <v>29500</v>
      </c>
      <c r="U583" s="9"/>
    </row>
    <row r="584" spans="1:21" x14ac:dyDescent="0.3">
      <c r="A584" t="s">
        <v>9</v>
      </c>
      <c r="B584" t="s">
        <v>32</v>
      </c>
      <c r="C584" t="s">
        <v>30</v>
      </c>
      <c r="D584" t="s">
        <v>12</v>
      </c>
      <c r="E584" t="s">
        <v>13</v>
      </c>
      <c r="F584" t="s">
        <v>14</v>
      </c>
      <c r="G584" t="s">
        <v>15</v>
      </c>
      <c r="H584" t="s">
        <v>16</v>
      </c>
      <c r="I584" s="9">
        <v>46990</v>
      </c>
      <c r="U584" s="9"/>
    </row>
    <row r="585" spans="1:21" x14ac:dyDescent="0.3">
      <c r="A585" t="s">
        <v>9</v>
      </c>
      <c r="B585" t="s">
        <v>38</v>
      </c>
      <c r="C585" t="s">
        <v>30</v>
      </c>
      <c r="D585" t="s">
        <v>12</v>
      </c>
      <c r="E585" t="s">
        <v>39</v>
      </c>
      <c r="F585" t="s">
        <v>27</v>
      </c>
      <c r="G585" t="s">
        <v>40</v>
      </c>
      <c r="H585" t="s">
        <v>16</v>
      </c>
      <c r="I585" s="9">
        <v>66999</v>
      </c>
      <c r="U585" s="9"/>
    </row>
    <row r="586" spans="1:21" x14ac:dyDescent="0.3">
      <c r="A586" t="s">
        <v>41</v>
      </c>
      <c r="B586" t="s">
        <v>265</v>
      </c>
      <c r="C586" t="s">
        <v>35</v>
      </c>
      <c r="D586" t="s">
        <v>12</v>
      </c>
      <c r="E586" t="s">
        <v>13</v>
      </c>
      <c r="F586" t="s">
        <v>27</v>
      </c>
      <c r="G586" t="s">
        <v>69</v>
      </c>
      <c r="H586" t="s">
        <v>16</v>
      </c>
      <c r="I586" s="9">
        <v>49500</v>
      </c>
      <c r="U586" s="9"/>
    </row>
    <row r="587" spans="1:21" x14ac:dyDescent="0.3">
      <c r="A587" t="s">
        <v>28</v>
      </c>
      <c r="B587" t="s">
        <v>395</v>
      </c>
      <c r="C587" t="s">
        <v>30</v>
      </c>
      <c r="D587" t="s">
        <v>12</v>
      </c>
      <c r="E587" t="s">
        <v>13</v>
      </c>
      <c r="F587" t="s">
        <v>27</v>
      </c>
      <c r="G587" t="s">
        <v>69</v>
      </c>
      <c r="H587" t="s">
        <v>16</v>
      </c>
      <c r="I587" s="9">
        <v>82990</v>
      </c>
      <c r="U587" s="9"/>
    </row>
    <row r="588" spans="1:21" x14ac:dyDescent="0.3">
      <c r="A588" t="s">
        <v>9</v>
      </c>
      <c r="B588" t="s">
        <v>396</v>
      </c>
      <c r="C588" t="s">
        <v>80</v>
      </c>
      <c r="D588" t="s">
        <v>81</v>
      </c>
      <c r="E588" t="s">
        <v>13</v>
      </c>
      <c r="F588" t="s">
        <v>14</v>
      </c>
      <c r="G588" t="s">
        <v>40</v>
      </c>
      <c r="H588" t="s">
        <v>16</v>
      </c>
      <c r="I588" s="9">
        <v>23990</v>
      </c>
      <c r="U588" s="9"/>
    </row>
    <row r="589" spans="1:21" x14ac:dyDescent="0.3">
      <c r="A589" t="s">
        <v>9</v>
      </c>
      <c r="B589" t="s">
        <v>397</v>
      </c>
      <c r="C589" t="s">
        <v>30</v>
      </c>
      <c r="D589" t="s">
        <v>12</v>
      </c>
      <c r="E589" t="s">
        <v>39</v>
      </c>
      <c r="F589" t="s">
        <v>14</v>
      </c>
      <c r="G589" t="s">
        <v>15</v>
      </c>
      <c r="H589" t="s">
        <v>16</v>
      </c>
      <c r="I589" s="9">
        <v>66247</v>
      </c>
      <c r="U589" s="9"/>
    </row>
    <row r="590" spans="1:21" x14ac:dyDescent="0.3">
      <c r="A590" t="s">
        <v>9</v>
      </c>
      <c r="B590" t="s">
        <v>56</v>
      </c>
      <c r="C590" t="s">
        <v>30</v>
      </c>
      <c r="D590" t="s">
        <v>12</v>
      </c>
      <c r="E590" t="s">
        <v>13</v>
      </c>
      <c r="F590" t="s">
        <v>27</v>
      </c>
      <c r="G590" t="s">
        <v>15</v>
      </c>
      <c r="H590" t="s">
        <v>16</v>
      </c>
      <c r="I590" s="9">
        <v>66990</v>
      </c>
      <c r="U590" s="9"/>
    </row>
    <row r="591" spans="1:21" x14ac:dyDescent="0.3">
      <c r="A591" t="s">
        <v>9</v>
      </c>
      <c r="B591" t="s">
        <v>10</v>
      </c>
      <c r="C591" t="s">
        <v>11</v>
      </c>
      <c r="D591" t="s">
        <v>12</v>
      </c>
      <c r="E591" t="s">
        <v>13</v>
      </c>
      <c r="F591" t="s">
        <v>14</v>
      </c>
      <c r="G591" t="s">
        <v>15</v>
      </c>
      <c r="H591" t="s">
        <v>16</v>
      </c>
      <c r="I591" s="9">
        <v>38990</v>
      </c>
      <c r="U591" s="9"/>
    </row>
    <row r="592" spans="1:21" x14ac:dyDescent="0.3">
      <c r="A592" t="s">
        <v>41</v>
      </c>
      <c r="B592" t="s">
        <v>398</v>
      </c>
      <c r="C592" t="s">
        <v>30</v>
      </c>
      <c r="D592" t="s">
        <v>12</v>
      </c>
      <c r="E592" t="s">
        <v>13</v>
      </c>
      <c r="F592" t="s">
        <v>14</v>
      </c>
      <c r="G592" t="s">
        <v>99</v>
      </c>
      <c r="H592" t="s">
        <v>16</v>
      </c>
      <c r="I592" s="9">
        <v>63990</v>
      </c>
      <c r="U592" s="9"/>
    </row>
    <row r="593" spans="1:21" x14ac:dyDescent="0.3">
      <c r="A593" t="s">
        <v>67</v>
      </c>
      <c r="B593" t="s">
        <v>399</v>
      </c>
      <c r="C593" t="s">
        <v>50</v>
      </c>
      <c r="D593" t="s">
        <v>12</v>
      </c>
      <c r="E593" t="s">
        <v>13</v>
      </c>
      <c r="F593" t="s">
        <v>27</v>
      </c>
      <c r="G593" t="s">
        <v>37</v>
      </c>
      <c r="H593" t="s">
        <v>16</v>
      </c>
      <c r="I593" s="9">
        <v>74990</v>
      </c>
      <c r="U593" s="9"/>
    </row>
    <row r="594" spans="1:21" x14ac:dyDescent="0.3">
      <c r="A594" t="s">
        <v>9</v>
      </c>
      <c r="B594" t="s">
        <v>17</v>
      </c>
      <c r="C594" t="s">
        <v>11</v>
      </c>
      <c r="D594" t="s">
        <v>12</v>
      </c>
      <c r="E594" t="s">
        <v>13</v>
      </c>
      <c r="F594" t="s">
        <v>14</v>
      </c>
      <c r="G594" t="s">
        <v>15</v>
      </c>
      <c r="H594" t="s">
        <v>16</v>
      </c>
      <c r="I594" s="9">
        <v>37990</v>
      </c>
      <c r="U594" s="9"/>
    </row>
    <row r="595" spans="1:21" x14ac:dyDescent="0.3">
      <c r="A595" t="s">
        <v>9</v>
      </c>
      <c r="B595" t="s">
        <v>36</v>
      </c>
      <c r="C595" t="s">
        <v>30</v>
      </c>
      <c r="D595" t="s">
        <v>12</v>
      </c>
      <c r="E595" t="s">
        <v>13</v>
      </c>
      <c r="F595" t="s">
        <v>27</v>
      </c>
      <c r="G595" t="s">
        <v>37</v>
      </c>
      <c r="H595" t="s">
        <v>16</v>
      </c>
      <c r="I595" s="9">
        <v>53990</v>
      </c>
      <c r="U595" s="9"/>
    </row>
    <row r="596" spans="1:21" x14ac:dyDescent="0.3">
      <c r="A596" t="s">
        <v>24</v>
      </c>
      <c r="B596" t="s">
        <v>400</v>
      </c>
      <c r="C596" t="s">
        <v>30</v>
      </c>
      <c r="D596" t="s">
        <v>332</v>
      </c>
      <c r="E596" t="s">
        <v>44</v>
      </c>
      <c r="F596" t="s">
        <v>27</v>
      </c>
      <c r="G596" t="s">
        <v>15</v>
      </c>
      <c r="H596" t="s">
        <v>16</v>
      </c>
      <c r="I596" s="9">
        <v>59990</v>
      </c>
      <c r="U596" s="9"/>
    </row>
    <row r="597" spans="1:21" x14ac:dyDescent="0.3">
      <c r="A597" t="s">
        <v>334</v>
      </c>
      <c r="B597" t="s">
        <v>401</v>
      </c>
      <c r="C597" t="s">
        <v>30</v>
      </c>
      <c r="D597" t="s">
        <v>12</v>
      </c>
      <c r="E597" t="s">
        <v>22</v>
      </c>
      <c r="F597" t="s">
        <v>14</v>
      </c>
      <c r="G597" t="s">
        <v>336</v>
      </c>
      <c r="H597" t="s">
        <v>82</v>
      </c>
      <c r="I597" s="9">
        <v>113990</v>
      </c>
      <c r="U597" s="9"/>
    </row>
    <row r="598" spans="1:21" x14ac:dyDescent="0.3">
      <c r="A598" t="s">
        <v>41</v>
      </c>
      <c r="B598" t="s">
        <v>402</v>
      </c>
      <c r="C598" t="s">
        <v>35</v>
      </c>
      <c r="D598" t="s">
        <v>12</v>
      </c>
      <c r="E598" t="s">
        <v>13</v>
      </c>
      <c r="F598" t="s">
        <v>14</v>
      </c>
      <c r="G598" t="s">
        <v>15</v>
      </c>
      <c r="H598" t="s">
        <v>16</v>
      </c>
      <c r="I598" s="9">
        <v>39990</v>
      </c>
      <c r="U598" s="9"/>
    </row>
    <row r="599" spans="1:21" x14ac:dyDescent="0.3">
      <c r="A599" t="s">
        <v>28</v>
      </c>
      <c r="B599" t="s">
        <v>403</v>
      </c>
      <c r="C599" t="s">
        <v>26</v>
      </c>
      <c r="D599" t="s">
        <v>12</v>
      </c>
      <c r="E599" t="s">
        <v>39</v>
      </c>
      <c r="F599" t="s">
        <v>27</v>
      </c>
      <c r="G599" t="s">
        <v>99</v>
      </c>
      <c r="H599" t="s">
        <v>16</v>
      </c>
      <c r="I599" s="9">
        <v>87990</v>
      </c>
      <c r="U599" s="9"/>
    </row>
    <row r="600" spans="1:21" x14ac:dyDescent="0.3">
      <c r="A600" t="s">
        <v>9</v>
      </c>
      <c r="B600" t="s">
        <v>48</v>
      </c>
      <c r="C600" t="s">
        <v>30</v>
      </c>
      <c r="D600" t="s">
        <v>12</v>
      </c>
      <c r="E600" t="s">
        <v>13</v>
      </c>
      <c r="F600" t="s">
        <v>14</v>
      </c>
      <c r="G600" t="s">
        <v>15</v>
      </c>
      <c r="H600" t="s">
        <v>16</v>
      </c>
      <c r="I600" s="9">
        <v>49990</v>
      </c>
      <c r="U600" s="9"/>
    </row>
    <row r="601" spans="1:21" x14ac:dyDescent="0.3">
      <c r="A601" t="s">
        <v>9</v>
      </c>
      <c r="B601" t="s">
        <v>55</v>
      </c>
      <c r="C601" t="s">
        <v>35</v>
      </c>
      <c r="D601" t="s">
        <v>12</v>
      </c>
      <c r="E601" t="s">
        <v>13</v>
      </c>
      <c r="F601" t="s">
        <v>27</v>
      </c>
      <c r="G601" t="s">
        <v>40</v>
      </c>
      <c r="H601" t="s">
        <v>16</v>
      </c>
      <c r="I601" s="9">
        <v>54990</v>
      </c>
      <c r="U601" s="9"/>
    </row>
    <row r="602" spans="1:21" x14ac:dyDescent="0.3">
      <c r="A602" t="s">
        <v>24</v>
      </c>
      <c r="B602" t="s">
        <v>243</v>
      </c>
      <c r="C602" t="s">
        <v>26</v>
      </c>
      <c r="D602" t="s">
        <v>12</v>
      </c>
      <c r="E602" t="s">
        <v>13</v>
      </c>
      <c r="F602" t="s">
        <v>27</v>
      </c>
      <c r="G602" t="s">
        <v>15</v>
      </c>
      <c r="H602" t="s">
        <v>16</v>
      </c>
      <c r="I602" s="9">
        <v>100190</v>
      </c>
      <c r="U602" s="9"/>
    </row>
    <row r="603" spans="1:21" x14ac:dyDescent="0.3">
      <c r="A603" t="s">
        <v>52</v>
      </c>
      <c r="B603" t="s">
        <v>159</v>
      </c>
      <c r="C603" t="s">
        <v>11</v>
      </c>
      <c r="D603" t="s">
        <v>185</v>
      </c>
      <c r="E603" t="s">
        <v>22</v>
      </c>
      <c r="F603" t="s">
        <v>47</v>
      </c>
      <c r="G603" t="s">
        <v>37</v>
      </c>
      <c r="H603" t="s">
        <v>16</v>
      </c>
      <c r="I603" s="9">
        <v>31990</v>
      </c>
      <c r="U603" s="9"/>
    </row>
    <row r="604" spans="1:21" x14ac:dyDescent="0.3">
      <c r="A604" t="s">
        <v>28</v>
      </c>
      <c r="B604" t="s">
        <v>49</v>
      </c>
      <c r="C604" t="s">
        <v>50</v>
      </c>
      <c r="D604" t="s">
        <v>12</v>
      </c>
      <c r="E604" t="s">
        <v>13</v>
      </c>
      <c r="F604" t="s">
        <v>27</v>
      </c>
      <c r="G604" t="s">
        <v>15</v>
      </c>
      <c r="H604" t="s">
        <v>16</v>
      </c>
      <c r="I604" s="9">
        <v>77990</v>
      </c>
      <c r="U604" s="9"/>
    </row>
    <row r="605" spans="1:21" x14ac:dyDescent="0.3">
      <c r="A605" t="s">
        <v>9</v>
      </c>
      <c r="B605" t="s">
        <v>74</v>
      </c>
      <c r="C605" t="s">
        <v>30</v>
      </c>
      <c r="D605" t="s">
        <v>12</v>
      </c>
      <c r="E605" t="s">
        <v>13</v>
      </c>
      <c r="F605" t="s">
        <v>14</v>
      </c>
      <c r="G605" t="s">
        <v>37</v>
      </c>
      <c r="H605" t="s">
        <v>16</v>
      </c>
      <c r="I605" s="9">
        <v>53990</v>
      </c>
      <c r="U605" s="9"/>
    </row>
    <row r="606" spans="1:21" x14ac:dyDescent="0.3">
      <c r="A606" t="s">
        <v>24</v>
      </c>
      <c r="B606" t="s">
        <v>404</v>
      </c>
      <c r="C606" t="s">
        <v>30</v>
      </c>
      <c r="D606" t="s">
        <v>177</v>
      </c>
      <c r="E606" t="s">
        <v>22</v>
      </c>
      <c r="F606" t="s">
        <v>14</v>
      </c>
      <c r="G606" t="s">
        <v>40</v>
      </c>
      <c r="H606" t="s">
        <v>82</v>
      </c>
      <c r="I606" s="9">
        <v>41000</v>
      </c>
      <c r="U606" s="9"/>
    </row>
    <row r="607" spans="1:21" x14ac:dyDescent="0.3">
      <c r="A607" t="s">
        <v>52</v>
      </c>
      <c r="B607" t="s">
        <v>159</v>
      </c>
      <c r="C607" t="s">
        <v>11</v>
      </c>
      <c r="D607" t="s">
        <v>185</v>
      </c>
      <c r="E607" t="s">
        <v>22</v>
      </c>
      <c r="F607" t="s">
        <v>47</v>
      </c>
      <c r="G607" t="s">
        <v>37</v>
      </c>
      <c r="H607" t="s">
        <v>16</v>
      </c>
      <c r="I607" s="9">
        <v>31990</v>
      </c>
      <c r="U607" s="9"/>
    </row>
    <row r="608" spans="1:21" x14ac:dyDescent="0.3">
      <c r="A608" t="s">
        <v>9</v>
      </c>
      <c r="B608" t="s">
        <v>405</v>
      </c>
      <c r="C608" t="s">
        <v>35</v>
      </c>
      <c r="D608" t="s">
        <v>185</v>
      </c>
      <c r="E608" t="s">
        <v>13</v>
      </c>
      <c r="F608" t="s">
        <v>27</v>
      </c>
      <c r="G608" t="s">
        <v>40</v>
      </c>
      <c r="H608" t="s">
        <v>16</v>
      </c>
      <c r="I608" s="9">
        <v>48400</v>
      </c>
      <c r="U608" s="9"/>
    </row>
    <row r="609" spans="1:21" x14ac:dyDescent="0.3">
      <c r="A609" t="s">
        <v>41</v>
      </c>
      <c r="B609" t="s">
        <v>406</v>
      </c>
      <c r="C609" t="s">
        <v>26</v>
      </c>
      <c r="D609" t="s">
        <v>332</v>
      </c>
      <c r="E609" t="s">
        <v>13</v>
      </c>
      <c r="F609" t="s">
        <v>27</v>
      </c>
      <c r="G609" t="s">
        <v>40</v>
      </c>
      <c r="H609" t="s">
        <v>16</v>
      </c>
      <c r="I609" s="9">
        <v>99990</v>
      </c>
      <c r="U609" s="9"/>
    </row>
    <row r="610" spans="1:21" x14ac:dyDescent="0.3">
      <c r="A610" t="s">
        <v>24</v>
      </c>
      <c r="B610" t="s">
        <v>243</v>
      </c>
      <c r="C610" t="s">
        <v>30</v>
      </c>
      <c r="D610" t="s">
        <v>12</v>
      </c>
      <c r="E610" t="s">
        <v>13</v>
      </c>
      <c r="F610" t="s">
        <v>27</v>
      </c>
      <c r="G610" t="s">
        <v>37</v>
      </c>
      <c r="H610" t="s">
        <v>16</v>
      </c>
      <c r="I610" s="9">
        <v>64990</v>
      </c>
      <c r="U610" s="9"/>
    </row>
    <row r="611" spans="1:21" x14ac:dyDescent="0.3">
      <c r="A611" t="s">
        <v>24</v>
      </c>
      <c r="B611" t="s">
        <v>243</v>
      </c>
      <c r="C611" t="s">
        <v>30</v>
      </c>
      <c r="D611" t="s">
        <v>12</v>
      </c>
      <c r="E611" t="s">
        <v>13</v>
      </c>
      <c r="F611" t="s">
        <v>27</v>
      </c>
      <c r="G611" t="s">
        <v>37</v>
      </c>
      <c r="H611" t="s">
        <v>16</v>
      </c>
      <c r="I611" s="9">
        <v>90990</v>
      </c>
      <c r="U611" s="9"/>
    </row>
    <row r="612" spans="1:21" x14ac:dyDescent="0.3">
      <c r="A612" t="s">
        <v>9</v>
      </c>
      <c r="B612" t="s">
        <v>407</v>
      </c>
      <c r="C612" t="s">
        <v>96</v>
      </c>
      <c r="D612" t="s">
        <v>12</v>
      </c>
      <c r="E612" t="s">
        <v>13</v>
      </c>
      <c r="F612" t="s">
        <v>14</v>
      </c>
      <c r="G612" t="s">
        <v>15</v>
      </c>
      <c r="H612" t="s">
        <v>16</v>
      </c>
      <c r="I612" s="9">
        <v>37750</v>
      </c>
      <c r="U612" s="9"/>
    </row>
    <row r="613" spans="1:21" x14ac:dyDescent="0.3">
      <c r="A613" t="s">
        <v>28</v>
      </c>
      <c r="B613" t="s">
        <v>408</v>
      </c>
      <c r="C613" t="s">
        <v>50</v>
      </c>
      <c r="D613" t="s">
        <v>12</v>
      </c>
      <c r="E613" t="s">
        <v>13</v>
      </c>
      <c r="F613" t="s">
        <v>27</v>
      </c>
      <c r="G613" t="s">
        <v>15</v>
      </c>
      <c r="H613" t="s">
        <v>16</v>
      </c>
      <c r="I613" s="9">
        <v>94990</v>
      </c>
      <c r="U613" s="9"/>
    </row>
    <row r="614" spans="1:21" x14ac:dyDescent="0.3">
      <c r="A614" t="s">
        <v>9</v>
      </c>
      <c r="B614" t="s">
        <v>10</v>
      </c>
      <c r="C614" t="s">
        <v>11</v>
      </c>
      <c r="D614" t="s">
        <v>12</v>
      </c>
      <c r="E614" t="s">
        <v>13</v>
      </c>
      <c r="F614" t="s">
        <v>14</v>
      </c>
      <c r="G614" t="s">
        <v>15</v>
      </c>
      <c r="H614" t="s">
        <v>16</v>
      </c>
      <c r="I614" s="9">
        <v>38990</v>
      </c>
      <c r="U614" s="9"/>
    </row>
    <row r="615" spans="1:21" x14ac:dyDescent="0.3">
      <c r="A615" t="s">
        <v>9</v>
      </c>
      <c r="B615" t="s">
        <v>17</v>
      </c>
      <c r="C615" t="s">
        <v>11</v>
      </c>
      <c r="D615" t="s">
        <v>12</v>
      </c>
      <c r="E615" t="s">
        <v>13</v>
      </c>
      <c r="F615" t="s">
        <v>14</v>
      </c>
      <c r="G615" t="s">
        <v>15</v>
      </c>
      <c r="H615" t="s">
        <v>16</v>
      </c>
      <c r="I615" s="9">
        <v>37990</v>
      </c>
      <c r="U615" s="9"/>
    </row>
    <row r="616" spans="1:21" x14ac:dyDescent="0.3">
      <c r="A616" t="s">
        <v>28</v>
      </c>
      <c r="B616" t="s">
        <v>409</v>
      </c>
      <c r="C616" t="s">
        <v>50</v>
      </c>
      <c r="D616" t="s">
        <v>12</v>
      </c>
      <c r="E616" t="s">
        <v>13</v>
      </c>
      <c r="F616" t="s">
        <v>27</v>
      </c>
      <c r="G616" t="s">
        <v>37</v>
      </c>
      <c r="H616" t="s">
        <v>82</v>
      </c>
      <c r="I616" s="9">
        <v>74990</v>
      </c>
      <c r="U616" s="9"/>
    </row>
    <row r="617" spans="1:21" x14ac:dyDescent="0.3">
      <c r="A617" t="s">
        <v>41</v>
      </c>
      <c r="B617" t="s">
        <v>410</v>
      </c>
      <c r="C617" t="s">
        <v>26</v>
      </c>
      <c r="D617" t="s">
        <v>12</v>
      </c>
      <c r="E617" t="s">
        <v>13</v>
      </c>
      <c r="F617" t="s">
        <v>27</v>
      </c>
      <c r="G617" t="s">
        <v>37</v>
      </c>
      <c r="H617" t="s">
        <v>16</v>
      </c>
      <c r="I617" s="9">
        <v>109990</v>
      </c>
      <c r="U617" s="9"/>
    </row>
    <row r="618" spans="1:21" x14ac:dyDescent="0.3">
      <c r="A618" t="s">
        <v>24</v>
      </c>
      <c r="B618" t="s">
        <v>411</v>
      </c>
      <c r="C618" t="s">
        <v>30</v>
      </c>
      <c r="D618" t="s">
        <v>12</v>
      </c>
      <c r="E618" t="s">
        <v>13</v>
      </c>
      <c r="F618" t="s">
        <v>27</v>
      </c>
      <c r="G618" t="s">
        <v>37</v>
      </c>
      <c r="H618" t="s">
        <v>82</v>
      </c>
      <c r="I618" s="9">
        <v>48990</v>
      </c>
      <c r="U618" s="9"/>
    </row>
    <row r="619" spans="1:21" x14ac:dyDescent="0.3">
      <c r="A619" t="s">
        <v>28</v>
      </c>
      <c r="B619" t="s">
        <v>412</v>
      </c>
      <c r="C619" t="s">
        <v>341</v>
      </c>
      <c r="D619" t="s">
        <v>12</v>
      </c>
      <c r="E619" t="s">
        <v>22</v>
      </c>
      <c r="F619" t="s">
        <v>47</v>
      </c>
      <c r="G619" t="s">
        <v>69</v>
      </c>
      <c r="H619" t="s">
        <v>16</v>
      </c>
      <c r="I619" s="9">
        <v>26890</v>
      </c>
      <c r="U619" s="9"/>
    </row>
    <row r="620" spans="1:21" x14ac:dyDescent="0.3">
      <c r="A620" t="s">
        <v>9</v>
      </c>
      <c r="B620" t="s">
        <v>32</v>
      </c>
      <c r="C620" t="s">
        <v>30</v>
      </c>
      <c r="D620" t="s">
        <v>12</v>
      </c>
      <c r="E620" t="s">
        <v>13</v>
      </c>
      <c r="F620" t="s">
        <v>14</v>
      </c>
      <c r="G620" t="s">
        <v>15</v>
      </c>
      <c r="H620" t="s">
        <v>16</v>
      </c>
      <c r="I620" s="9">
        <v>46990</v>
      </c>
      <c r="U620" s="9"/>
    </row>
    <row r="621" spans="1:21" x14ac:dyDescent="0.3">
      <c r="A621" t="s">
        <v>9</v>
      </c>
      <c r="B621" t="s">
        <v>36</v>
      </c>
      <c r="C621" t="s">
        <v>30</v>
      </c>
      <c r="D621" t="s">
        <v>12</v>
      </c>
      <c r="E621" t="s">
        <v>13</v>
      </c>
      <c r="F621" t="s">
        <v>27</v>
      </c>
      <c r="G621" t="s">
        <v>37</v>
      </c>
      <c r="H621" t="s">
        <v>16</v>
      </c>
      <c r="I621" s="9">
        <v>53990</v>
      </c>
      <c r="U621" s="9"/>
    </row>
    <row r="622" spans="1:21" x14ac:dyDescent="0.3">
      <c r="A622" t="s">
        <v>9</v>
      </c>
      <c r="B622" t="s">
        <v>413</v>
      </c>
      <c r="C622" t="s">
        <v>11</v>
      </c>
      <c r="D622" t="s">
        <v>12</v>
      </c>
      <c r="E622" t="s">
        <v>13</v>
      </c>
      <c r="F622" t="s">
        <v>14</v>
      </c>
      <c r="G622" t="s">
        <v>69</v>
      </c>
      <c r="H622" t="s">
        <v>16</v>
      </c>
      <c r="I622" s="9">
        <v>44300</v>
      </c>
      <c r="U622" s="9"/>
    </row>
    <row r="623" spans="1:21" x14ac:dyDescent="0.3">
      <c r="A623" t="s">
        <v>9</v>
      </c>
      <c r="B623" t="s">
        <v>414</v>
      </c>
      <c r="C623" t="s">
        <v>35</v>
      </c>
      <c r="D623" t="s">
        <v>185</v>
      </c>
      <c r="E623" t="s">
        <v>13</v>
      </c>
      <c r="F623" t="s">
        <v>14</v>
      </c>
      <c r="G623" t="s">
        <v>37</v>
      </c>
      <c r="H623" t="s">
        <v>16</v>
      </c>
      <c r="I623" s="9">
        <v>56999</v>
      </c>
      <c r="U623" s="9"/>
    </row>
    <row r="624" spans="1:21" x14ac:dyDescent="0.3">
      <c r="A624" t="s">
        <v>9</v>
      </c>
      <c r="B624" t="s">
        <v>48</v>
      </c>
      <c r="C624" t="s">
        <v>30</v>
      </c>
      <c r="D624" t="s">
        <v>12</v>
      </c>
      <c r="E624" t="s">
        <v>13</v>
      </c>
      <c r="F624" t="s">
        <v>14</v>
      </c>
      <c r="G624" t="s">
        <v>15</v>
      </c>
      <c r="H624" t="s">
        <v>16</v>
      </c>
      <c r="I624" s="9">
        <v>49990</v>
      </c>
      <c r="U624" s="9"/>
    </row>
    <row r="625" spans="1:21" x14ac:dyDescent="0.3">
      <c r="A625" t="s">
        <v>9</v>
      </c>
      <c r="B625" t="s">
        <v>38</v>
      </c>
      <c r="C625" t="s">
        <v>30</v>
      </c>
      <c r="D625" t="s">
        <v>12</v>
      </c>
      <c r="E625" t="s">
        <v>39</v>
      </c>
      <c r="F625" t="s">
        <v>27</v>
      </c>
      <c r="G625" t="s">
        <v>40</v>
      </c>
      <c r="H625" t="s">
        <v>16</v>
      </c>
      <c r="I625" s="9">
        <v>66999</v>
      </c>
      <c r="U625" s="9"/>
    </row>
    <row r="626" spans="1:21" x14ac:dyDescent="0.3">
      <c r="A626" t="s">
        <v>41</v>
      </c>
      <c r="B626" t="s">
        <v>415</v>
      </c>
      <c r="C626" t="s">
        <v>30</v>
      </c>
      <c r="D626" t="s">
        <v>12</v>
      </c>
      <c r="E626" t="s">
        <v>13</v>
      </c>
      <c r="F626" t="s">
        <v>14</v>
      </c>
      <c r="G626" t="s">
        <v>69</v>
      </c>
      <c r="H626" t="s">
        <v>16</v>
      </c>
      <c r="I626" s="9">
        <v>48583</v>
      </c>
      <c r="U626" s="9"/>
    </row>
    <row r="627" spans="1:21" x14ac:dyDescent="0.3">
      <c r="A627" t="s">
        <v>24</v>
      </c>
      <c r="B627" t="s">
        <v>416</v>
      </c>
      <c r="C627" t="s">
        <v>26</v>
      </c>
      <c r="D627" t="s">
        <v>177</v>
      </c>
      <c r="E627" t="s">
        <v>13</v>
      </c>
      <c r="F627" t="s">
        <v>27</v>
      </c>
      <c r="G627" t="s">
        <v>417</v>
      </c>
      <c r="H627" t="s">
        <v>82</v>
      </c>
      <c r="I627" s="9">
        <v>110790</v>
      </c>
      <c r="U627" s="9"/>
    </row>
    <row r="628" spans="1:21" x14ac:dyDescent="0.3">
      <c r="A628" t="s">
        <v>67</v>
      </c>
      <c r="B628" t="s">
        <v>418</v>
      </c>
      <c r="C628" t="s">
        <v>30</v>
      </c>
      <c r="D628" t="s">
        <v>12</v>
      </c>
      <c r="E628" t="s">
        <v>78</v>
      </c>
      <c r="F628" t="s">
        <v>14</v>
      </c>
      <c r="G628" t="s">
        <v>15</v>
      </c>
      <c r="H628" t="s">
        <v>16</v>
      </c>
      <c r="I628" s="9">
        <v>48990</v>
      </c>
      <c r="U628" s="9"/>
    </row>
    <row r="629" spans="1:21" x14ac:dyDescent="0.3">
      <c r="A629" t="s">
        <v>9</v>
      </c>
      <c r="B629" t="s">
        <v>48</v>
      </c>
      <c r="C629" t="s">
        <v>30</v>
      </c>
      <c r="D629" t="s">
        <v>12</v>
      </c>
      <c r="E629" t="s">
        <v>13</v>
      </c>
      <c r="F629" t="s">
        <v>14</v>
      </c>
      <c r="G629" t="s">
        <v>15</v>
      </c>
      <c r="H629" t="s">
        <v>16</v>
      </c>
      <c r="I629" s="9">
        <v>49990</v>
      </c>
      <c r="U629" s="9"/>
    </row>
    <row r="630" spans="1:21" x14ac:dyDescent="0.3">
      <c r="A630" t="s">
        <v>9</v>
      </c>
      <c r="B630" t="s">
        <v>36</v>
      </c>
      <c r="C630" t="s">
        <v>30</v>
      </c>
      <c r="D630" t="s">
        <v>12</v>
      </c>
      <c r="E630" t="s">
        <v>13</v>
      </c>
      <c r="F630" t="s">
        <v>27</v>
      </c>
      <c r="G630" t="s">
        <v>37</v>
      </c>
      <c r="H630" t="s">
        <v>16</v>
      </c>
      <c r="I630" s="9">
        <v>53990</v>
      </c>
      <c r="U630" s="9"/>
    </row>
    <row r="631" spans="1:21" x14ac:dyDescent="0.3">
      <c r="A631" t="s">
        <v>9</v>
      </c>
      <c r="B631" t="s">
        <v>419</v>
      </c>
      <c r="C631" t="s">
        <v>35</v>
      </c>
      <c r="D631" t="s">
        <v>12</v>
      </c>
      <c r="E631" t="s">
        <v>13</v>
      </c>
      <c r="F631" t="s">
        <v>27</v>
      </c>
      <c r="G631" t="s">
        <v>420</v>
      </c>
      <c r="H631" t="s">
        <v>16</v>
      </c>
      <c r="I631" s="9">
        <v>62990</v>
      </c>
      <c r="U631" s="9"/>
    </row>
    <row r="632" spans="1:21" x14ac:dyDescent="0.3">
      <c r="A632" t="s">
        <v>52</v>
      </c>
      <c r="B632" t="s">
        <v>421</v>
      </c>
      <c r="C632" t="s">
        <v>30</v>
      </c>
      <c r="D632" t="s">
        <v>12</v>
      </c>
      <c r="E632" t="s">
        <v>13</v>
      </c>
      <c r="F632" t="s">
        <v>14</v>
      </c>
      <c r="G632" t="s">
        <v>37</v>
      </c>
      <c r="H632" t="s">
        <v>16</v>
      </c>
      <c r="I632" s="9">
        <v>46990</v>
      </c>
      <c r="U632" s="9"/>
    </row>
    <row r="633" spans="1:21" x14ac:dyDescent="0.3">
      <c r="A633" t="s">
        <v>9</v>
      </c>
      <c r="B633" t="s">
        <v>55</v>
      </c>
      <c r="C633" t="s">
        <v>35</v>
      </c>
      <c r="D633" t="s">
        <v>12</v>
      </c>
      <c r="E633" t="s">
        <v>13</v>
      </c>
      <c r="F633" t="s">
        <v>27</v>
      </c>
      <c r="G633" t="s">
        <v>40</v>
      </c>
      <c r="H633" t="s">
        <v>16</v>
      </c>
      <c r="I633" s="9">
        <v>54990</v>
      </c>
      <c r="U633" s="9"/>
    </row>
    <row r="634" spans="1:21" x14ac:dyDescent="0.3">
      <c r="A634" t="s">
        <v>28</v>
      </c>
      <c r="B634" t="s">
        <v>422</v>
      </c>
      <c r="C634" t="s">
        <v>26</v>
      </c>
      <c r="D634" t="s">
        <v>12</v>
      </c>
      <c r="E634" t="s">
        <v>39</v>
      </c>
      <c r="F634" t="s">
        <v>27</v>
      </c>
      <c r="G634" t="s">
        <v>40</v>
      </c>
      <c r="H634" t="s">
        <v>82</v>
      </c>
      <c r="I634" s="9">
        <v>137890</v>
      </c>
      <c r="U634" s="9"/>
    </row>
    <row r="635" spans="1:21" x14ac:dyDescent="0.3">
      <c r="A635" t="s">
        <v>41</v>
      </c>
      <c r="B635" t="s">
        <v>121</v>
      </c>
      <c r="C635" t="s">
        <v>30</v>
      </c>
      <c r="D635" t="s">
        <v>12</v>
      </c>
      <c r="E635" t="s">
        <v>13</v>
      </c>
      <c r="F635" t="s">
        <v>14</v>
      </c>
      <c r="G635" t="s">
        <v>37</v>
      </c>
      <c r="H635" t="s">
        <v>16</v>
      </c>
      <c r="I635" s="9">
        <v>50900</v>
      </c>
      <c r="U635" s="9"/>
    </row>
    <row r="636" spans="1:21" x14ac:dyDescent="0.3">
      <c r="A636" t="s">
        <v>28</v>
      </c>
      <c r="B636" t="s">
        <v>423</v>
      </c>
      <c r="C636" t="s">
        <v>11</v>
      </c>
      <c r="D636" t="s">
        <v>12</v>
      </c>
      <c r="E636" t="s">
        <v>22</v>
      </c>
      <c r="F636" t="s">
        <v>14</v>
      </c>
      <c r="G636" t="s">
        <v>37</v>
      </c>
      <c r="H636" t="s">
        <v>16</v>
      </c>
      <c r="I636" s="9">
        <v>39500</v>
      </c>
      <c r="U636" s="9"/>
    </row>
    <row r="637" spans="1:21" x14ac:dyDescent="0.3">
      <c r="A637" t="s">
        <v>9</v>
      </c>
      <c r="B637" t="s">
        <v>38</v>
      </c>
      <c r="C637" t="s">
        <v>30</v>
      </c>
      <c r="D637" t="s">
        <v>12</v>
      </c>
      <c r="E637" t="s">
        <v>39</v>
      </c>
      <c r="F637" t="s">
        <v>27</v>
      </c>
      <c r="G637" t="s">
        <v>40</v>
      </c>
      <c r="H637" t="s">
        <v>16</v>
      </c>
      <c r="I637" s="9">
        <v>66999</v>
      </c>
      <c r="U637" s="9"/>
    </row>
    <row r="638" spans="1:21" x14ac:dyDescent="0.3">
      <c r="A638" t="s">
        <v>9</v>
      </c>
      <c r="B638" t="s">
        <v>56</v>
      </c>
      <c r="C638" t="s">
        <v>30</v>
      </c>
      <c r="D638" t="s">
        <v>12</v>
      </c>
      <c r="E638" t="s">
        <v>13</v>
      </c>
      <c r="F638" t="s">
        <v>27</v>
      </c>
      <c r="G638" t="s">
        <v>15</v>
      </c>
      <c r="H638" t="s">
        <v>16</v>
      </c>
      <c r="I638" s="9">
        <v>66990</v>
      </c>
      <c r="U638" s="9"/>
    </row>
    <row r="639" spans="1:21" x14ac:dyDescent="0.3">
      <c r="A639" t="s">
        <v>24</v>
      </c>
      <c r="B639" t="s">
        <v>166</v>
      </c>
      <c r="C639" t="s">
        <v>30</v>
      </c>
      <c r="D639" t="s">
        <v>12</v>
      </c>
      <c r="E639" t="s">
        <v>13</v>
      </c>
      <c r="F639" t="s">
        <v>27</v>
      </c>
      <c r="G639" t="s">
        <v>15</v>
      </c>
      <c r="H639" t="s">
        <v>16</v>
      </c>
      <c r="I639" s="9">
        <v>52990</v>
      </c>
      <c r="U639" s="9"/>
    </row>
    <row r="640" spans="1:21" x14ac:dyDescent="0.3">
      <c r="A640" t="s">
        <v>9</v>
      </c>
      <c r="B640" t="s">
        <v>17</v>
      </c>
      <c r="C640" t="s">
        <v>11</v>
      </c>
      <c r="D640" t="s">
        <v>12</v>
      </c>
      <c r="E640" t="s">
        <v>13</v>
      </c>
      <c r="F640" t="s">
        <v>14</v>
      </c>
      <c r="G640" t="s">
        <v>15</v>
      </c>
      <c r="H640" t="s">
        <v>16</v>
      </c>
      <c r="I640" s="9">
        <v>37990</v>
      </c>
      <c r="U640" s="9"/>
    </row>
    <row r="641" spans="1:21" x14ac:dyDescent="0.3">
      <c r="A641" t="s">
        <v>28</v>
      </c>
      <c r="B641" t="s">
        <v>49</v>
      </c>
      <c r="C641" t="s">
        <v>50</v>
      </c>
      <c r="D641" t="s">
        <v>12</v>
      </c>
      <c r="E641" t="s">
        <v>13</v>
      </c>
      <c r="F641" t="s">
        <v>27</v>
      </c>
      <c r="G641" t="s">
        <v>15</v>
      </c>
      <c r="H641" t="s">
        <v>16</v>
      </c>
      <c r="I641" s="9">
        <v>77990</v>
      </c>
      <c r="U641" s="9"/>
    </row>
    <row r="642" spans="1:21" x14ac:dyDescent="0.3">
      <c r="A642" t="s">
        <v>28</v>
      </c>
      <c r="B642" t="s">
        <v>424</v>
      </c>
      <c r="C642" t="s">
        <v>184</v>
      </c>
      <c r="D642" t="s">
        <v>12</v>
      </c>
      <c r="E642" t="s">
        <v>44</v>
      </c>
      <c r="F642" t="s">
        <v>231</v>
      </c>
      <c r="G642" t="s">
        <v>99</v>
      </c>
      <c r="H642" t="s">
        <v>16</v>
      </c>
      <c r="I642" s="9">
        <v>361990</v>
      </c>
      <c r="U642" s="9"/>
    </row>
    <row r="643" spans="1:21" x14ac:dyDescent="0.3">
      <c r="A643" t="s">
        <v>24</v>
      </c>
      <c r="B643" t="s">
        <v>243</v>
      </c>
      <c r="C643" t="s">
        <v>30</v>
      </c>
      <c r="D643" t="s">
        <v>12</v>
      </c>
      <c r="E643" t="s">
        <v>13</v>
      </c>
      <c r="F643" t="s">
        <v>27</v>
      </c>
      <c r="G643" t="s">
        <v>37</v>
      </c>
      <c r="H643" t="s">
        <v>16</v>
      </c>
      <c r="I643" s="9">
        <v>64990</v>
      </c>
      <c r="U643" s="9"/>
    </row>
    <row r="644" spans="1:21" x14ac:dyDescent="0.3">
      <c r="A644" t="s">
        <v>9</v>
      </c>
      <c r="B644" t="s">
        <v>126</v>
      </c>
      <c r="C644" t="s">
        <v>30</v>
      </c>
      <c r="D644" t="s">
        <v>12</v>
      </c>
      <c r="E644" t="s">
        <v>13</v>
      </c>
      <c r="F644" t="s">
        <v>14</v>
      </c>
      <c r="G644" t="s">
        <v>15</v>
      </c>
      <c r="H644" t="s">
        <v>16</v>
      </c>
      <c r="I644" s="9">
        <v>60490</v>
      </c>
      <c r="U644" s="9"/>
    </row>
    <row r="645" spans="1:21" x14ac:dyDescent="0.3">
      <c r="A645" t="s">
        <v>9</v>
      </c>
      <c r="B645" t="s">
        <v>425</v>
      </c>
      <c r="C645" t="s">
        <v>30</v>
      </c>
      <c r="D645" t="s">
        <v>365</v>
      </c>
      <c r="E645" t="s">
        <v>13</v>
      </c>
      <c r="F645" t="s">
        <v>14</v>
      </c>
      <c r="G645" t="s">
        <v>23</v>
      </c>
      <c r="H645" t="s">
        <v>82</v>
      </c>
      <c r="I645" s="9">
        <v>74419</v>
      </c>
      <c r="U645" s="9"/>
    </row>
    <row r="646" spans="1:21" x14ac:dyDescent="0.3">
      <c r="A646" t="s">
        <v>9</v>
      </c>
      <c r="B646" t="s">
        <v>426</v>
      </c>
      <c r="C646" t="s">
        <v>30</v>
      </c>
      <c r="D646" t="s">
        <v>12</v>
      </c>
      <c r="E646" t="s">
        <v>13</v>
      </c>
      <c r="F646" t="s">
        <v>27</v>
      </c>
      <c r="G646" t="s">
        <v>427</v>
      </c>
      <c r="H646" t="s">
        <v>82</v>
      </c>
      <c r="I646" s="9">
        <v>64500</v>
      </c>
      <c r="U646" s="9"/>
    </row>
    <row r="647" spans="1:21" x14ac:dyDescent="0.3">
      <c r="A647" t="s">
        <v>9</v>
      </c>
      <c r="B647" t="s">
        <v>10</v>
      </c>
      <c r="C647" t="s">
        <v>11</v>
      </c>
      <c r="D647" t="s">
        <v>12</v>
      </c>
      <c r="E647" t="s">
        <v>13</v>
      </c>
      <c r="F647" t="s">
        <v>14</v>
      </c>
      <c r="G647" t="s">
        <v>15</v>
      </c>
      <c r="H647" t="s">
        <v>16</v>
      </c>
      <c r="I647" s="9">
        <v>38990</v>
      </c>
      <c r="U647" s="9"/>
    </row>
    <row r="648" spans="1:21" x14ac:dyDescent="0.3">
      <c r="A648" t="s">
        <v>9</v>
      </c>
      <c r="B648" t="s">
        <v>17</v>
      </c>
      <c r="C648" t="s">
        <v>11</v>
      </c>
      <c r="D648" t="s">
        <v>12</v>
      </c>
      <c r="E648" t="s">
        <v>13</v>
      </c>
      <c r="F648" t="s">
        <v>14</v>
      </c>
      <c r="G648" t="s">
        <v>15</v>
      </c>
      <c r="H648" t="s">
        <v>16</v>
      </c>
      <c r="I648" s="9">
        <v>37990</v>
      </c>
      <c r="U648" s="9"/>
    </row>
    <row r="649" spans="1:21" x14ac:dyDescent="0.3">
      <c r="A649" t="s">
        <v>9</v>
      </c>
      <c r="B649" t="s">
        <v>407</v>
      </c>
      <c r="C649" t="s">
        <v>96</v>
      </c>
      <c r="D649" t="s">
        <v>12</v>
      </c>
      <c r="E649" t="s">
        <v>13</v>
      </c>
      <c r="F649" t="s">
        <v>14</v>
      </c>
      <c r="G649" t="s">
        <v>15</v>
      </c>
      <c r="H649" t="s">
        <v>16</v>
      </c>
      <c r="I649" s="9">
        <v>37750</v>
      </c>
      <c r="U649" s="9"/>
    </row>
    <row r="650" spans="1:21" x14ac:dyDescent="0.3">
      <c r="A650" t="s">
        <v>28</v>
      </c>
      <c r="B650" t="s">
        <v>428</v>
      </c>
      <c r="C650" t="s">
        <v>30</v>
      </c>
      <c r="D650" t="s">
        <v>12</v>
      </c>
      <c r="E650" t="s">
        <v>13</v>
      </c>
      <c r="F650" t="s">
        <v>27</v>
      </c>
      <c r="G650" t="s">
        <v>37</v>
      </c>
      <c r="H650" t="s">
        <v>82</v>
      </c>
      <c r="I650" s="9">
        <v>74000</v>
      </c>
      <c r="U650" s="9"/>
    </row>
    <row r="651" spans="1:21" x14ac:dyDescent="0.3">
      <c r="A651" t="s">
        <v>28</v>
      </c>
      <c r="B651" t="s">
        <v>237</v>
      </c>
      <c r="C651" t="s">
        <v>30</v>
      </c>
      <c r="D651" t="s">
        <v>185</v>
      </c>
      <c r="E651" t="s">
        <v>13</v>
      </c>
      <c r="F651" t="s">
        <v>14</v>
      </c>
      <c r="G651" t="s">
        <v>15</v>
      </c>
      <c r="H651" t="s">
        <v>16</v>
      </c>
      <c r="I651" s="9">
        <v>54990</v>
      </c>
      <c r="U651" s="9"/>
    </row>
    <row r="652" spans="1:21" x14ac:dyDescent="0.3">
      <c r="A652" t="s">
        <v>41</v>
      </c>
      <c r="B652" t="s">
        <v>121</v>
      </c>
      <c r="C652" t="s">
        <v>11</v>
      </c>
      <c r="D652" t="s">
        <v>12</v>
      </c>
      <c r="E652" t="s">
        <v>39</v>
      </c>
      <c r="F652" t="s">
        <v>14</v>
      </c>
      <c r="G652" t="s">
        <v>37</v>
      </c>
      <c r="H652" t="s">
        <v>16</v>
      </c>
      <c r="I652" s="9">
        <v>46890</v>
      </c>
      <c r="U652" s="9"/>
    </row>
    <row r="653" spans="1:21" x14ac:dyDescent="0.3">
      <c r="A653" t="s">
        <v>9</v>
      </c>
      <c r="B653" t="s">
        <v>32</v>
      </c>
      <c r="C653" t="s">
        <v>30</v>
      </c>
      <c r="D653" t="s">
        <v>12</v>
      </c>
      <c r="E653" t="s">
        <v>13</v>
      </c>
      <c r="F653" t="s">
        <v>14</v>
      </c>
      <c r="G653" t="s">
        <v>15</v>
      </c>
      <c r="H653" t="s">
        <v>16</v>
      </c>
      <c r="I653" s="9">
        <v>46990</v>
      </c>
      <c r="U653" s="9"/>
    </row>
    <row r="654" spans="1:21" x14ac:dyDescent="0.3">
      <c r="A654" t="s">
        <v>52</v>
      </c>
      <c r="B654" t="s">
        <v>159</v>
      </c>
      <c r="C654" t="s">
        <v>11</v>
      </c>
      <c r="D654" t="s">
        <v>185</v>
      </c>
      <c r="E654" t="s">
        <v>22</v>
      </c>
      <c r="F654" t="s">
        <v>47</v>
      </c>
      <c r="G654" t="s">
        <v>37</v>
      </c>
      <c r="H654" t="s">
        <v>16</v>
      </c>
      <c r="I654" s="9">
        <v>31990</v>
      </c>
      <c r="U654" s="9"/>
    </row>
    <row r="655" spans="1:21" x14ac:dyDescent="0.3">
      <c r="A655" t="s">
        <v>9</v>
      </c>
      <c r="B655" t="s">
        <v>405</v>
      </c>
      <c r="C655" t="s">
        <v>35</v>
      </c>
      <c r="D655" t="s">
        <v>185</v>
      </c>
      <c r="E655" t="s">
        <v>13</v>
      </c>
      <c r="F655" t="s">
        <v>27</v>
      </c>
      <c r="G655" t="s">
        <v>40</v>
      </c>
      <c r="H655" t="s">
        <v>16</v>
      </c>
      <c r="I655" s="9">
        <v>48400</v>
      </c>
      <c r="U655" s="9"/>
    </row>
    <row r="656" spans="1:21" x14ac:dyDescent="0.3">
      <c r="A656" t="s">
        <v>9</v>
      </c>
      <c r="B656" t="s">
        <v>38</v>
      </c>
      <c r="C656" t="s">
        <v>30</v>
      </c>
      <c r="D656" t="s">
        <v>12</v>
      </c>
      <c r="E656" t="s">
        <v>39</v>
      </c>
      <c r="F656" t="s">
        <v>27</v>
      </c>
      <c r="G656" t="s">
        <v>40</v>
      </c>
      <c r="H656" t="s">
        <v>16</v>
      </c>
      <c r="I656" s="9">
        <v>66999</v>
      </c>
      <c r="U656" s="9"/>
    </row>
    <row r="657" spans="1:21" x14ac:dyDescent="0.3">
      <c r="A657" t="s">
        <v>9</v>
      </c>
      <c r="B657" t="s">
        <v>48</v>
      </c>
      <c r="C657" t="s">
        <v>30</v>
      </c>
      <c r="D657" t="s">
        <v>12</v>
      </c>
      <c r="E657" t="s">
        <v>13</v>
      </c>
      <c r="F657" t="s">
        <v>14</v>
      </c>
      <c r="G657" t="s">
        <v>15</v>
      </c>
      <c r="H657" t="s">
        <v>16</v>
      </c>
      <c r="I657" s="9">
        <v>49990</v>
      </c>
      <c r="U657" s="9"/>
    </row>
    <row r="658" spans="1:21" x14ac:dyDescent="0.3">
      <c r="A658" t="s">
        <v>41</v>
      </c>
      <c r="B658" t="s">
        <v>406</v>
      </c>
      <c r="C658" t="s">
        <v>26</v>
      </c>
      <c r="D658" t="s">
        <v>332</v>
      </c>
      <c r="E658" t="s">
        <v>13</v>
      </c>
      <c r="F658" t="s">
        <v>27</v>
      </c>
      <c r="G658" t="s">
        <v>40</v>
      </c>
      <c r="H658" t="s">
        <v>16</v>
      </c>
      <c r="I658" s="9">
        <v>99990</v>
      </c>
      <c r="U658" s="9"/>
    </row>
    <row r="659" spans="1:21" x14ac:dyDescent="0.3">
      <c r="A659" t="s">
        <v>24</v>
      </c>
      <c r="B659" t="s">
        <v>404</v>
      </c>
      <c r="C659" t="s">
        <v>30</v>
      </c>
      <c r="D659" t="s">
        <v>177</v>
      </c>
      <c r="E659" t="s">
        <v>22</v>
      </c>
      <c r="F659" t="s">
        <v>14</v>
      </c>
      <c r="G659" t="s">
        <v>40</v>
      </c>
      <c r="H659" t="s">
        <v>82</v>
      </c>
      <c r="I659" s="9">
        <v>41000</v>
      </c>
      <c r="U659" s="9"/>
    </row>
    <row r="660" spans="1:21" x14ac:dyDescent="0.3">
      <c r="A660" t="s">
        <v>28</v>
      </c>
      <c r="B660" t="s">
        <v>412</v>
      </c>
      <c r="C660" t="s">
        <v>341</v>
      </c>
      <c r="D660" t="s">
        <v>12</v>
      </c>
      <c r="E660" t="s">
        <v>22</v>
      </c>
      <c r="F660" t="s">
        <v>47</v>
      </c>
      <c r="G660" t="s">
        <v>69</v>
      </c>
      <c r="H660" t="s">
        <v>16</v>
      </c>
      <c r="I660" s="9">
        <v>26890</v>
      </c>
      <c r="U660" s="9"/>
    </row>
    <row r="661" spans="1:21" x14ac:dyDescent="0.3">
      <c r="A661" t="s">
        <v>28</v>
      </c>
      <c r="B661" t="s">
        <v>409</v>
      </c>
      <c r="C661" t="s">
        <v>50</v>
      </c>
      <c r="D661" t="s">
        <v>12</v>
      </c>
      <c r="E661" t="s">
        <v>13</v>
      </c>
      <c r="F661" t="s">
        <v>27</v>
      </c>
      <c r="G661" t="s">
        <v>37</v>
      </c>
      <c r="H661" t="s">
        <v>82</v>
      </c>
      <c r="I661" s="9">
        <v>74990</v>
      </c>
      <c r="U661" s="9"/>
    </row>
    <row r="662" spans="1:21" x14ac:dyDescent="0.3">
      <c r="A662" t="s">
        <v>28</v>
      </c>
      <c r="B662" t="s">
        <v>49</v>
      </c>
      <c r="C662" t="s">
        <v>50</v>
      </c>
      <c r="D662" t="s">
        <v>12</v>
      </c>
      <c r="E662" t="s">
        <v>13</v>
      </c>
      <c r="F662" t="s">
        <v>27</v>
      </c>
      <c r="G662" t="s">
        <v>15</v>
      </c>
      <c r="H662" t="s">
        <v>16</v>
      </c>
      <c r="I662" s="9">
        <v>77990</v>
      </c>
      <c r="U662" s="9"/>
    </row>
    <row r="663" spans="1:21" x14ac:dyDescent="0.3">
      <c r="A663" t="s">
        <v>41</v>
      </c>
      <c r="B663" t="s">
        <v>410</v>
      </c>
      <c r="C663" t="s">
        <v>26</v>
      </c>
      <c r="D663" t="s">
        <v>12</v>
      </c>
      <c r="E663" t="s">
        <v>13</v>
      </c>
      <c r="F663" t="s">
        <v>27</v>
      </c>
      <c r="G663" t="s">
        <v>37</v>
      </c>
      <c r="H663" t="s">
        <v>16</v>
      </c>
      <c r="I663" s="9">
        <v>109990</v>
      </c>
      <c r="U663" s="9"/>
    </row>
    <row r="664" spans="1:21" x14ac:dyDescent="0.3">
      <c r="A664" t="s">
        <v>24</v>
      </c>
      <c r="B664" t="s">
        <v>411</v>
      </c>
      <c r="C664" t="s">
        <v>30</v>
      </c>
      <c r="D664" t="s">
        <v>12</v>
      </c>
      <c r="E664" t="s">
        <v>13</v>
      </c>
      <c r="F664" t="s">
        <v>27</v>
      </c>
      <c r="G664" t="s">
        <v>37</v>
      </c>
      <c r="H664" t="s">
        <v>82</v>
      </c>
      <c r="I664" s="9">
        <v>48990</v>
      </c>
      <c r="U664" s="9"/>
    </row>
    <row r="665" spans="1:21" x14ac:dyDescent="0.3">
      <c r="A665" t="s">
        <v>9</v>
      </c>
      <c r="B665" t="s">
        <v>56</v>
      </c>
      <c r="C665" t="s">
        <v>30</v>
      </c>
      <c r="D665" t="s">
        <v>12</v>
      </c>
      <c r="E665" t="s">
        <v>13</v>
      </c>
      <c r="F665" t="s">
        <v>27</v>
      </c>
      <c r="G665" t="s">
        <v>15</v>
      </c>
      <c r="H665" t="s">
        <v>16</v>
      </c>
      <c r="I665" s="9">
        <v>66990</v>
      </c>
      <c r="U665" s="9"/>
    </row>
    <row r="666" spans="1:21" x14ac:dyDescent="0.3">
      <c r="A666" t="s">
        <v>9</v>
      </c>
      <c r="B666" t="s">
        <v>74</v>
      </c>
      <c r="C666" t="s">
        <v>30</v>
      </c>
      <c r="D666" t="s">
        <v>12</v>
      </c>
      <c r="E666" t="s">
        <v>13</v>
      </c>
      <c r="F666" t="s">
        <v>14</v>
      </c>
      <c r="G666" t="s">
        <v>37</v>
      </c>
      <c r="H666" t="s">
        <v>16</v>
      </c>
      <c r="I666" s="9">
        <v>53990</v>
      </c>
      <c r="U666" s="9"/>
    </row>
    <row r="667" spans="1:21" x14ac:dyDescent="0.3">
      <c r="A667" t="s">
        <v>28</v>
      </c>
      <c r="B667" t="s">
        <v>408</v>
      </c>
      <c r="C667" t="s">
        <v>50</v>
      </c>
      <c r="D667" t="s">
        <v>12</v>
      </c>
      <c r="E667" t="s">
        <v>13</v>
      </c>
      <c r="F667" t="s">
        <v>27</v>
      </c>
      <c r="G667" t="s">
        <v>15</v>
      </c>
      <c r="H667" t="s">
        <v>16</v>
      </c>
      <c r="I667" s="9">
        <v>94990</v>
      </c>
      <c r="U667" s="9"/>
    </row>
    <row r="668" spans="1:21" x14ac:dyDescent="0.3">
      <c r="A668" t="s">
        <v>9</v>
      </c>
      <c r="B668" t="s">
        <v>413</v>
      </c>
      <c r="C668" t="s">
        <v>11</v>
      </c>
      <c r="D668" t="s">
        <v>12</v>
      </c>
      <c r="E668" t="s">
        <v>13</v>
      </c>
      <c r="F668" t="s">
        <v>14</v>
      </c>
      <c r="G668" t="s">
        <v>69</v>
      </c>
      <c r="H668" t="s">
        <v>16</v>
      </c>
      <c r="I668" s="9">
        <v>44300</v>
      </c>
      <c r="U668" s="9"/>
    </row>
    <row r="669" spans="1:21" x14ac:dyDescent="0.3">
      <c r="A669" t="s">
        <v>67</v>
      </c>
      <c r="B669" t="s">
        <v>429</v>
      </c>
      <c r="C669" t="s">
        <v>11</v>
      </c>
      <c r="D669" t="s">
        <v>12</v>
      </c>
      <c r="E669" t="s">
        <v>13</v>
      </c>
      <c r="F669" t="s">
        <v>14</v>
      </c>
      <c r="G669" t="s">
        <v>69</v>
      </c>
      <c r="H669" t="s">
        <v>16</v>
      </c>
      <c r="I669" s="9">
        <v>41990</v>
      </c>
      <c r="U669" s="9"/>
    </row>
    <row r="670" spans="1:21" x14ac:dyDescent="0.3">
      <c r="A670" t="s">
        <v>9</v>
      </c>
      <c r="B670" t="s">
        <v>430</v>
      </c>
      <c r="C670" t="s">
        <v>26</v>
      </c>
      <c r="D670" t="s">
        <v>12</v>
      </c>
      <c r="E670" t="s">
        <v>13</v>
      </c>
      <c r="F670" t="s">
        <v>27</v>
      </c>
      <c r="G670" t="s">
        <v>37</v>
      </c>
      <c r="H670" t="s">
        <v>16</v>
      </c>
      <c r="I670" s="9">
        <v>91731</v>
      </c>
      <c r="U670" s="9"/>
    </row>
    <row r="671" spans="1:21" x14ac:dyDescent="0.3">
      <c r="A671" t="s">
        <v>9</v>
      </c>
      <c r="B671" t="s">
        <v>10</v>
      </c>
      <c r="C671" t="s">
        <v>11</v>
      </c>
      <c r="D671" t="s">
        <v>12</v>
      </c>
      <c r="E671" t="s">
        <v>13</v>
      </c>
      <c r="F671" t="s">
        <v>14</v>
      </c>
      <c r="G671" t="s">
        <v>15</v>
      </c>
      <c r="H671" t="s">
        <v>16</v>
      </c>
      <c r="I671" s="9">
        <v>38990</v>
      </c>
      <c r="U671" s="9"/>
    </row>
    <row r="672" spans="1:21" x14ac:dyDescent="0.3">
      <c r="A672" t="s">
        <v>9</v>
      </c>
      <c r="B672" t="s">
        <v>17</v>
      </c>
      <c r="C672" t="s">
        <v>11</v>
      </c>
      <c r="D672" t="s">
        <v>12</v>
      </c>
      <c r="E672" t="s">
        <v>13</v>
      </c>
      <c r="F672" t="s">
        <v>14</v>
      </c>
      <c r="G672" t="s">
        <v>15</v>
      </c>
      <c r="H672" t="s">
        <v>16</v>
      </c>
      <c r="I672" s="9">
        <v>37990</v>
      </c>
      <c r="U672" s="9"/>
    </row>
    <row r="673" spans="1:21" x14ac:dyDescent="0.3">
      <c r="A673" t="s">
        <v>28</v>
      </c>
      <c r="B673" t="s">
        <v>431</v>
      </c>
      <c r="C673" t="s">
        <v>26</v>
      </c>
      <c r="D673" t="s">
        <v>12</v>
      </c>
      <c r="E673" t="s">
        <v>13</v>
      </c>
      <c r="F673" t="s">
        <v>27</v>
      </c>
      <c r="G673" t="s">
        <v>69</v>
      </c>
      <c r="H673" t="s">
        <v>16</v>
      </c>
      <c r="I673" s="9">
        <v>97990</v>
      </c>
      <c r="U673" s="9"/>
    </row>
    <row r="674" spans="1:21" x14ac:dyDescent="0.3">
      <c r="A674" t="s">
        <v>9</v>
      </c>
      <c r="B674" t="s">
        <v>432</v>
      </c>
      <c r="C674" t="s">
        <v>35</v>
      </c>
      <c r="D674" t="s">
        <v>185</v>
      </c>
      <c r="E674" t="s">
        <v>13</v>
      </c>
      <c r="F674" t="s">
        <v>14</v>
      </c>
      <c r="G674" t="s">
        <v>427</v>
      </c>
      <c r="H674" t="s">
        <v>16</v>
      </c>
      <c r="I674" s="9">
        <v>58900</v>
      </c>
      <c r="U674" s="9"/>
    </row>
    <row r="675" spans="1:21" x14ac:dyDescent="0.3">
      <c r="A675" t="s">
        <v>9</v>
      </c>
      <c r="B675" t="s">
        <v>32</v>
      </c>
      <c r="C675" t="s">
        <v>30</v>
      </c>
      <c r="D675" t="s">
        <v>12</v>
      </c>
      <c r="E675" t="s">
        <v>13</v>
      </c>
      <c r="F675" t="s">
        <v>14</v>
      </c>
      <c r="G675" t="s">
        <v>15</v>
      </c>
      <c r="H675" t="s">
        <v>16</v>
      </c>
      <c r="I675" s="9">
        <v>46990</v>
      </c>
      <c r="U675" s="9"/>
    </row>
    <row r="676" spans="1:21" x14ac:dyDescent="0.3">
      <c r="A676" t="s">
        <v>9</v>
      </c>
      <c r="B676" t="s">
        <v>36</v>
      </c>
      <c r="C676" t="s">
        <v>30</v>
      </c>
      <c r="D676" t="s">
        <v>12</v>
      </c>
      <c r="E676" t="s">
        <v>13</v>
      </c>
      <c r="F676" t="s">
        <v>27</v>
      </c>
      <c r="G676" t="s">
        <v>37</v>
      </c>
      <c r="H676" t="s">
        <v>16</v>
      </c>
      <c r="I676" s="9">
        <v>53990</v>
      </c>
      <c r="U676" s="9"/>
    </row>
    <row r="677" spans="1:21" x14ac:dyDescent="0.3">
      <c r="A677" t="s">
        <v>28</v>
      </c>
      <c r="B677" t="s">
        <v>433</v>
      </c>
      <c r="C677" t="s">
        <v>26</v>
      </c>
      <c r="D677" t="s">
        <v>12</v>
      </c>
      <c r="E677" t="s">
        <v>13</v>
      </c>
      <c r="F677" t="s">
        <v>27</v>
      </c>
      <c r="G677" t="s">
        <v>37</v>
      </c>
      <c r="H677" t="s">
        <v>82</v>
      </c>
      <c r="I677" s="9">
        <v>97289</v>
      </c>
      <c r="U677" s="9"/>
    </row>
    <row r="678" spans="1:21" x14ac:dyDescent="0.3">
      <c r="A678" t="s">
        <v>9</v>
      </c>
      <c r="B678" t="s">
        <v>434</v>
      </c>
      <c r="C678" t="s">
        <v>11</v>
      </c>
      <c r="D678" t="s">
        <v>12</v>
      </c>
      <c r="E678" t="s">
        <v>13</v>
      </c>
      <c r="F678" t="s">
        <v>14</v>
      </c>
      <c r="G678" t="s">
        <v>37</v>
      </c>
      <c r="H678" t="s">
        <v>82</v>
      </c>
      <c r="I678" s="9">
        <v>36490</v>
      </c>
      <c r="U678" s="9"/>
    </row>
    <row r="679" spans="1:21" x14ac:dyDescent="0.3">
      <c r="A679" t="s">
        <v>9</v>
      </c>
      <c r="B679" t="s">
        <v>405</v>
      </c>
      <c r="C679" t="s">
        <v>35</v>
      </c>
      <c r="D679" t="s">
        <v>185</v>
      </c>
      <c r="E679" t="s">
        <v>13</v>
      </c>
      <c r="F679" t="s">
        <v>27</v>
      </c>
      <c r="G679" t="s">
        <v>40</v>
      </c>
      <c r="H679" t="s">
        <v>16</v>
      </c>
      <c r="I679" s="9">
        <v>48400</v>
      </c>
      <c r="U679" s="9"/>
    </row>
    <row r="680" spans="1:21" x14ac:dyDescent="0.3">
      <c r="A680" t="s">
        <v>18</v>
      </c>
      <c r="B680" t="s">
        <v>100</v>
      </c>
      <c r="C680" t="s">
        <v>435</v>
      </c>
      <c r="D680" t="s">
        <v>436</v>
      </c>
      <c r="E680" t="s">
        <v>39</v>
      </c>
      <c r="F680" t="s">
        <v>437</v>
      </c>
      <c r="G680" t="s">
        <v>69</v>
      </c>
      <c r="H680" t="s">
        <v>16</v>
      </c>
      <c r="I680" s="9">
        <v>239900</v>
      </c>
      <c r="U680" s="9"/>
    </row>
    <row r="681" spans="1:21" x14ac:dyDescent="0.3">
      <c r="A681" t="s">
        <v>9</v>
      </c>
      <c r="B681" t="s">
        <v>38</v>
      </c>
      <c r="C681" t="s">
        <v>30</v>
      </c>
      <c r="D681" t="s">
        <v>12</v>
      </c>
      <c r="E681" t="s">
        <v>39</v>
      </c>
      <c r="F681" t="s">
        <v>27</v>
      </c>
      <c r="G681" t="s">
        <v>40</v>
      </c>
      <c r="H681" t="s">
        <v>16</v>
      </c>
      <c r="I681" s="9">
        <v>66999</v>
      </c>
      <c r="U681" s="9"/>
    </row>
    <row r="682" spans="1:21" x14ac:dyDescent="0.3">
      <c r="A682" t="s">
        <v>9</v>
      </c>
      <c r="B682" t="s">
        <v>48</v>
      </c>
      <c r="C682" t="s">
        <v>30</v>
      </c>
      <c r="D682" t="s">
        <v>12</v>
      </c>
      <c r="E682" t="s">
        <v>13</v>
      </c>
      <c r="F682" t="s">
        <v>14</v>
      </c>
      <c r="G682" t="s">
        <v>15</v>
      </c>
      <c r="H682" t="s">
        <v>16</v>
      </c>
      <c r="I682" s="9">
        <v>49990</v>
      </c>
      <c r="U682" s="9"/>
    </row>
    <row r="683" spans="1:21" x14ac:dyDescent="0.3">
      <c r="A683" t="s">
        <v>9</v>
      </c>
      <c r="B683" t="s">
        <v>329</v>
      </c>
      <c r="C683" t="s">
        <v>30</v>
      </c>
      <c r="D683" t="s">
        <v>12</v>
      </c>
      <c r="E683" t="s">
        <v>13</v>
      </c>
      <c r="F683" t="s">
        <v>14</v>
      </c>
      <c r="G683" t="s">
        <v>427</v>
      </c>
      <c r="H683" t="s">
        <v>16</v>
      </c>
      <c r="I683" s="9">
        <v>70890</v>
      </c>
      <c r="U683" s="9"/>
    </row>
    <row r="684" spans="1:21" x14ac:dyDescent="0.3">
      <c r="A684" t="s">
        <v>28</v>
      </c>
      <c r="B684" t="s">
        <v>237</v>
      </c>
      <c r="C684" t="s">
        <v>30</v>
      </c>
      <c r="D684" t="s">
        <v>185</v>
      </c>
      <c r="E684" t="s">
        <v>13</v>
      </c>
      <c r="F684" t="s">
        <v>14</v>
      </c>
      <c r="G684" t="s">
        <v>15</v>
      </c>
      <c r="H684" t="s">
        <v>16</v>
      </c>
      <c r="I684" s="9">
        <v>54990</v>
      </c>
      <c r="U684" s="9"/>
    </row>
    <row r="685" spans="1:21" x14ac:dyDescent="0.3">
      <c r="A685" t="s">
        <v>28</v>
      </c>
      <c r="B685" t="s">
        <v>49</v>
      </c>
      <c r="C685" t="s">
        <v>50</v>
      </c>
      <c r="D685" t="s">
        <v>12</v>
      </c>
      <c r="E685" t="s">
        <v>13</v>
      </c>
      <c r="F685" t="s">
        <v>27</v>
      </c>
      <c r="G685" t="s">
        <v>15</v>
      </c>
      <c r="H685" t="s">
        <v>16</v>
      </c>
      <c r="I685" s="9">
        <v>77990</v>
      </c>
      <c r="U685" s="9"/>
    </row>
    <row r="686" spans="1:21" x14ac:dyDescent="0.3">
      <c r="A686" t="s">
        <v>9</v>
      </c>
      <c r="B686" t="s">
        <v>55</v>
      </c>
      <c r="C686" t="s">
        <v>35</v>
      </c>
      <c r="D686" t="s">
        <v>12</v>
      </c>
      <c r="E686" t="s">
        <v>13</v>
      </c>
      <c r="F686" t="s">
        <v>27</v>
      </c>
      <c r="G686" t="s">
        <v>40</v>
      </c>
      <c r="H686" t="s">
        <v>16</v>
      </c>
      <c r="I686" s="9">
        <v>54990</v>
      </c>
      <c r="U686" s="9"/>
    </row>
    <row r="687" spans="1:21" x14ac:dyDescent="0.3">
      <c r="A687" t="s">
        <v>24</v>
      </c>
      <c r="B687" t="s">
        <v>94</v>
      </c>
      <c r="C687" t="s">
        <v>11</v>
      </c>
      <c r="D687" t="s">
        <v>12</v>
      </c>
      <c r="E687" t="s">
        <v>22</v>
      </c>
      <c r="F687" t="s">
        <v>14</v>
      </c>
      <c r="G687" t="s">
        <v>15</v>
      </c>
      <c r="H687" t="s">
        <v>16</v>
      </c>
      <c r="I687" s="9">
        <v>34490</v>
      </c>
      <c r="U687" s="9"/>
    </row>
    <row r="688" spans="1:21" x14ac:dyDescent="0.3">
      <c r="A688" t="s">
        <v>9</v>
      </c>
      <c r="B688" t="s">
        <v>438</v>
      </c>
      <c r="C688" t="s">
        <v>26</v>
      </c>
      <c r="D688" t="s">
        <v>12</v>
      </c>
      <c r="E688" t="s">
        <v>13</v>
      </c>
      <c r="F688" t="s">
        <v>27</v>
      </c>
      <c r="G688" t="s">
        <v>155</v>
      </c>
      <c r="H688" t="s">
        <v>16</v>
      </c>
      <c r="I688" s="9">
        <v>131680</v>
      </c>
      <c r="U688" s="9"/>
    </row>
    <row r="689" spans="1:21" x14ac:dyDescent="0.3">
      <c r="A689" t="s">
        <v>24</v>
      </c>
      <c r="B689" t="s">
        <v>404</v>
      </c>
      <c r="C689" t="s">
        <v>30</v>
      </c>
      <c r="D689" t="s">
        <v>177</v>
      </c>
      <c r="E689" t="s">
        <v>22</v>
      </c>
      <c r="F689" t="s">
        <v>14</v>
      </c>
      <c r="G689" t="s">
        <v>40</v>
      </c>
      <c r="H689" t="s">
        <v>82</v>
      </c>
      <c r="I689" s="9">
        <v>41000</v>
      </c>
      <c r="U689" s="9"/>
    </row>
    <row r="690" spans="1:21" x14ac:dyDescent="0.3">
      <c r="A690" t="s">
        <v>67</v>
      </c>
      <c r="B690" t="s">
        <v>439</v>
      </c>
      <c r="C690" t="s">
        <v>30</v>
      </c>
      <c r="D690" t="s">
        <v>12</v>
      </c>
      <c r="E690" t="s">
        <v>44</v>
      </c>
      <c r="F690" t="s">
        <v>14</v>
      </c>
      <c r="G690" t="s">
        <v>15</v>
      </c>
      <c r="H690" t="s">
        <v>16</v>
      </c>
      <c r="I690" s="9">
        <v>72990</v>
      </c>
      <c r="U690" s="9"/>
    </row>
    <row r="691" spans="1:21" x14ac:dyDescent="0.3">
      <c r="A691" t="s">
        <v>9</v>
      </c>
      <c r="B691" t="s">
        <v>56</v>
      </c>
      <c r="C691" t="s">
        <v>30</v>
      </c>
      <c r="D691" t="s">
        <v>12</v>
      </c>
      <c r="E691" t="s">
        <v>13</v>
      </c>
      <c r="F691" t="s">
        <v>27</v>
      </c>
      <c r="G691" t="s">
        <v>15</v>
      </c>
      <c r="H691" t="s">
        <v>16</v>
      </c>
      <c r="I691" s="9">
        <v>66990</v>
      </c>
      <c r="U691" s="9"/>
    </row>
    <row r="692" spans="1:21" x14ac:dyDescent="0.3">
      <c r="A692" t="s">
        <v>9</v>
      </c>
      <c r="B692" t="s">
        <v>74</v>
      </c>
      <c r="C692" t="s">
        <v>30</v>
      </c>
      <c r="D692" t="s">
        <v>12</v>
      </c>
      <c r="E692" t="s">
        <v>13</v>
      </c>
      <c r="F692" t="s">
        <v>14</v>
      </c>
      <c r="G692" t="s">
        <v>37</v>
      </c>
      <c r="H692" t="s">
        <v>16</v>
      </c>
      <c r="I692" s="9">
        <v>53990</v>
      </c>
      <c r="U692" s="9"/>
    </row>
    <row r="693" spans="1:21" x14ac:dyDescent="0.3">
      <c r="A693" t="s">
        <v>9</v>
      </c>
      <c r="B693" t="s">
        <v>440</v>
      </c>
      <c r="C693" t="s">
        <v>54</v>
      </c>
      <c r="D693" t="s">
        <v>12</v>
      </c>
      <c r="E693" t="s">
        <v>13</v>
      </c>
      <c r="F693" t="s">
        <v>27</v>
      </c>
      <c r="G693" t="s">
        <v>15</v>
      </c>
      <c r="H693" t="s">
        <v>16</v>
      </c>
      <c r="I693" s="9">
        <v>50090</v>
      </c>
      <c r="U693" s="9"/>
    </row>
    <row r="694" spans="1:21" x14ac:dyDescent="0.3">
      <c r="A694" t="s">
        <v>9</v>
      </c>
      <c r="B694" t="s">
        <v>441</v>
      </c>
      <c r="C694" t="s">
        <v>50</v>
      </c>
      <c r="D694" t="s">
        <v>12</v>
      </c>
      <c r="E694" t="s">
        <v>13</v>
      </c>
      <c r="F694" t="s">
        <v>27</v>
      </c>
      <c r="G694" t="s">
        <v>69</v>
      </c>
      <c r="H694" t="s">
        <v>16</v>
      </c>
      <c r="I694" s="9">
        <v>62690</v>
      </c>
      <c r="U694" s="9"/>
    </row>
    <row r="695" spans="1:21" x14ac:dyDescent="0.3">
      <c r="A695" t="s">
        <v>9</v>
      </c>
      <c r="B695" t="s">
        <v>17</v>
      </c>
      <c r="C695" t="s">
        <v>11</v>
      </c>
      <c r="D695" t="s">
        <v>12</v>
      </c>
      <c r="E695" t="s">
        <v>13</v>
      </c>
      <c r="F695" t="s">
        <v>14</v>
      </c>
      <c r="G695" t="s">
        <v>15</v>
      </c>
      <c r="H695" t="s">
        <v>16</v>
      </c>
      <c r="I695" s="9">
        <v>37990</v>
      </c>
      <c r="U695" s="9"/>
    </row>
    <row r="696" spans="1:21" x14ac:dyDescent="0.3">
      <c r="A696" t="s">
        <v>9</v>
      </c>
      <c r="B696" t="s">
        <v>32</v>
      </c>
      <c r="C696" t="s">
        <v>30</v>
      </c>
      <c r="D696" t="s">
        <v>12</v>
      </c>
      <c r="E696" t="s">
        <v>13</v>
      </c>
      <c r="F696" t="s">
        <v>14</v>
      </c>
      <c r="G696" t="s">
        <v>15</v>
      </c>
      <c r="H696" t="s">
        <v>16</v>
      </c>
      <c r="I696" s="9">
        <v>46990</v>
      </c>
      <c r="U696" s="9"/>
    </row>
    <row r="697" spans="1:21" x14ac:dyDescent="0.3">
      <c r="A697" t="s">
        <v>9</v>
      </c>
      <c r="B697" t="s">
        <v>442</v>
      </c>
      <c r="C697" t="s">
        <v>11</v>
      </c>
      <c r="D697" t="s">
        <v>12</v>
      </c>
      <c r="E697" t="s">
        <v>13</v>
      </c>
      <c r="F697" t="s">
        <v>14</v>
      </c>
      <c r="G697" t="s">
        <v>69</v>
      </c>
      <c r="H697" t="s">
        <v>16</v>
      </c>
      <c r="I697" s="9">
        <v>38490</v>
      </c>
      <c r="U697" s="9"/>
    </row>
    <row r="698" spans="1:21" x14ac:dyDescent="0.3">
      <c r="A698" t="s">
        <v>9</v>
      </c>
      <c r="B698" t="s">
        <v>443</v>
      </c>
      <c r="C698" t="s">
        <v>26</v>
      </c>
      <c r="D698" t="s">
        <v>12</v>
      </c>
      <c r="E698" t="s">
        <v>39</v>
      </c>
      <c r="F698" t="s">
        <v>27</v>
      </c>
      <c r="G698" t="s">
        <v>40</v>
      </c>
      <c r="H698" t="s">
        <v>16</v>
      </c>
      <c r="I698" s="9">
        <v>99850</v>
      </c>
      <c r="U698" s="9"/>
    </row>
    <row r="699" spans="1:21" x14ac:dyDescent="0.3">
      <c r="A699" t="s">
        <v>9</v>
      </c>
      <c r="B699" t="s">
        <v>444</v>
      </c>
      <c r="C699" t="s">
        <v>30</v>
      </c>
      <c r="D699" t="s">
        <v>185</v>
      </c>
      <c r="E699" t="s">
        <v>22</v>
      </c>
      <c r="F699" t="s">
        <v>14</v>
      </c>
      <c r="G699" t="s">
        <v>23</v>
      </c>
      <c r="H699" t="s">
        <v>16</v>
      </c>
      <c r="I699" s="9">
        <v>64391</v>
      </c>
      <c r="U699" s="9"/>
    </row>
    <row r="700" spans="1:21" x14ac:dyDescent="0.3">
      <c r="A700" t="s">
        <v>52</v>
      </c>
      <c r="B700" t="s">
        <v>207</v>
      </c>
      <c r="C700" t="s">
        <v>26</v>
      </c>
      <c r="D700" t="s">
        <v>12</v>
      </c>
      <c r="E700" t="s">
        <v>39</v>
      </c>
      <c r="F700" t="s">
        <v>27</v>
      </c>
      <c r="G700" t="s">
        <v>99</v>
      </c>
      <c r="H700" t="s">
        <v>16</v>
      </c>
      <c r="I700" s="9">
        <v>137999</v>
      </c>
      <c r="U700" s="9"/>
    </row>
    <row r="701" spans="1:21" x14ac:dyDescent="0.3">
      <c r="A701" t="s">
        <v>9</v>
      </c>
      <c r="B701" t="s">
        <v>10</v>
      </c>
      <c r="C701" t="s">
        <v>11</v>
      </c>
      <c r="D701" t="s">
        <v>12</v>
      </c>
      <c r="E701" t="s">
        <v>13</v>
      </c>
      <c r="F701" t="s">
        <v>14</v>
      </c>
      <c r="G701" t="s">
        <v>15</v>
      </c>
      <c r="H701" t="s">
        <v>16</v>
      </c>
      <c r="I701" s="9">
        <v>38990</v>
      </c>
      <c r="U701" s="9"/>
    </row>
    <row r="702" spans="1:21" x14ac:dyDescent="0.3">
      <c r="A702" t="s">
        <v>9</v>
      </c>
      <c r="B702" t="s">
        <v>36</v>
      </c>
      <c r="C702" t="s">
        <v>30</v>
      </c>
      <c r="D702" t="s">
        <v>12</v>
      </c>
      <c r="E702" t="s">
        <v>13</v>
      </c>
      <c r="F702" t="s">
        <v>27</v>
      </c>
      <c r="G702" t="s">
        <v>37</v>
      </c>
      <c r="H702" t="s">
        <v>16</v>
      </c>
      <c r="I702" s="9">
        <v>53990</v>
      </c>
      <c r="U702" s="9"/>
    </row>
    <row r="703" spans="1:21" x14ac:dyDescent="0.3">
      <c r="A703" t="s">
        <v>28</v>
      </c>
      <c r="B703" t="s">
        <v>445</v>
      </c>
      <c r="C703" t="s">
        <v>11</v>
      </c>
      <c r="D703" t="s">
        <v>185</v>
      </c>
      <c r="E703" t="s">
        <v>13</v>
      </c>
      <c r="F703" t="s">
        <v>47</v>
      </c>
      <c r="G703" t="s">
        <v>40</v>
      </c>
      <c r="H703" t="s">
        <v>16</v>
      </c>
      <c r="I703" s="9">
        <v>42500</v>
      </c>
      <c r="U703" s="9"/>
    </row>
    <row r="704" spans="1:21" x14ac:dyDescent="0.3">
      <c r="A704" t="s">
        <v>9</v>
      </c>
      <c r="B704" t="s">
        <v>446</v>
      </c>
      <c r="C704" t="s">
        <v>11</v>
      </c>
      <c r="D704" t="s">
        <v>185</v>
      </c>
      <c r="E704" t="s">
        <v>13</v>
      </c>
      <c r="F704" t="s">
        <v>47</v>
      </c>
      <c r="G704" t="s">
        <v>37</v>
      </c>
      <c r="H704" t="s">
        <v>16</v>
      </c>
      <c r="I704" s="9">
        <v>31000</v>
      </c>
      <c r="U704" s="9"/>
    </row>
    <row r="705" spans="1:21" x14ac:dyDescent="0.3">
      <c r="A705" t="s">
        <v>9</v>
      </c>
      <c r="B705" t="s">
        <v>48</v>
      </c>
      <c r="C705" t="s">
        <v>30</v>
      </c>
      <c r="D705" t="s">
        <v>12</v>
      </c>
      <c r="E705" t="s">
        <v>13</v>
      </c>
      <c r="F705" t="s">
        <v>14</v>
      </c>
      <c r="G705" t="s">
        <v>15</v>
      </c>
      <c r="H705" t="s">
        <v>16</v>
      </c>
      <c r="I705" s="9">
        <v>49990</v>
      </c>
      <c r="U705" s="9"/>
    </row>
    <row r="706" spans="1:21" x14ac:dyDescent="0.3">
      <c r="A706" t="s">
        <v>52</v>
      </c>
      <c r="B706" t="s">
        <v>106</v>
      </c>
      <c r="C706" t="s">
        <v>11</v>
      </c>
      <c r="D706" t="s">
        <v>12</v>
      </c>
      <c r="E706" t="s">
        <v>22</v>
      </c>
      <c r="F706" t="s">
        <v>14</v>
      </c>
      <c r="G706" t="s">
        <v>37</v>
      </c>
      <c r="H706" t="s">
        <v>82</v>
      </c>
      <c r="I706" s="9">
        <v>31990</v>
      </c>
      <c r="U706" s="9"/>
    </row>
    <row r="707" spans="1:21" x14ac:dyDescent="0.3">
      <c r="A707" t="s">
        <v>28</v>
      </c>
      <c r="B707" t="s">
        <v>447</v>
      </c>
      <c r="C707" t="s">
        <v>11</v>
      </c>
      <c r="D707" t="s">
        <v>12</v>
      </c>
      <c r="E707" t="s">
        <v>13</v>
      </c>
      <c r="F707" t="s">
        <v>14</v>
      </c>
      <c r="G707" t="s">
        <v>37</v>
      </c>
      <c r="H707" t="s">
        <v>82</v>
      </c>
      <c r="I707" s="9">
        <v>32490</v>
      </c>
      <c r="U707" s="9"/>
    </row>
    <row r="708" spans="1:21" x14ac:dyDescent="0.3">
      <c r="A708" t="s">
        <v>58</v>
      </c>
      <c r="B708" t="s">
        <v>312</v>
      </c>
      <c r="C708" t="s">
        <v>26</v>
      </c>
      <c r="D708" t="s">
        <v>12</v>
      </c>
      <c r="E708" t="s">
        <v>39</v>
      </c>
      <c r="F708" t="s">
        <v>27</v>
      </c>
      <c r="G708" t="s">
        <v>69</v>
      </c>
      <c r="H708" t="s">
        <v>16</v>
      </c>
      <c r="I708" s="9">
        <v>140990</v>
      </c>
      <c r="U708" s="9"/>
    </row>
    <row r="709" spans="1:21" x14ac:dyDescent="0.3">
      <c r="A709" t="s">
        <v>28</v>
      </c>
      <c r="B709" t="s">
        <v>49</v>
      </c>
      <c r="C709" t="s">
        <v>50</v>
      </c>
      <c r="D709" t="s">
        <v>12</v>
      </c>
      <c r="E709" t="s">
        <v>13</v>
      </c>
      <c r="F709" t="s">
        <v>27</v>
      </c>
      <c r="G709" t="s">
        <v>15</v>
      </c>
      <c r="H709" t="s">
        <v>16</v>
      </c>
      <c r="I709" s="9">
        <v>77990</v>
      </c>
      <c r="U709" s="9"/>
    </row>
    <row r="710" spans="1:21" x14ac:dyDescent="0.3">
      <c r="A710" t="s">
        <v>9</v>
      </c>
      <c r="B710" t="s">
        <v>56</v>
      </c>
      <c r="C710" t="s">
        <v>30</v>
      </c>
      <c r="D710" t="s">
        <v>12</v>
      </c>
      <c r="E710" t="s">
        <v>13</v>
      </c>
      <c r="F710" t="s">
        <v>27</v>
      </c>
      <c r="G710" t="s">
        <v>15</v>
      </c>
      <c r="H710" t="s">
        <v>16</v>
      </c>
      <c r="I710" s="9">
        <v>66990</v>
      </c>
      <c r="U710" s="9"/>
    </row>
    <row r="711" spans="1:21" x14ac:dyDescent="0.3">
      <c r="A711" t="s">
        <v>9</v>
      </c>
      <c r="B711" t="s">
        <v>74</v>
      </c>
      <c r="C711" t="s">
        <v>30</v>
      </c>
      <c r="D711" t="s">
        <v>12</v>
      </c>
      <c r="E711" t="s">
        <v>13</v>
      </c>
      <c r="F711" t="s">
        <v>14</v>
      </c>
      <c r="G711" t="s">
        <v>37</v>
      </c>
      <c r="H711" t="s">
        <v>16</v>
      </c>
      <c r="I711" s="9">
        <v>53990</v>
      </c>
      <c r="U711" s="9"/>
    </row>
    <row r="712" spans="1:21" x14ac:dyDescent="0.3">
      <c r="A712" t="s">
        <v>198</v>
      </c>
      <c r="B712" t="s">
        <v>448</v>
      </c>
      <c r="C712" t="s">
        <v>26</v>
      </c>
      <c r="D712" t="s">
        <v>12</v>
      </c>
      <c r="E712" t="s">
        <v>13</v>
      </c>
      <c r="F712" t="s">
        <v>27</v>
      </c>
      <c r="G712" t="s">
        <v>15</v>
      </c>
      <c r="H712" t="s">
        <v>16</v>
      </c>
      <c r="I712" s="9">
        <v>50990</v>
      </c>
      <c r="U712" s="9"/>
    </row>
    <row r="713" spans="1:21" x14ac:dyDescent="0.3">
      <c r="A713" t="s">
        <v>449</v>
      </c>
      <c r="B713" t="s">
        <v>450</v>
      </c>
      <c r="C713" t="s">
        <v>30</v>
      </c>
      <c r="D713" t="s">
        <v>12</v>
      </c>
      <c r="E713" t="s">
        <v>13</v>
      </c>
      <c r="F713" t="s">
        <v>14</v>
      </c>
      <c r="G713" t="s">
        <v>69</v>
      </c>
      <c r="H713" t="s">
        <v>16</v>
      </c>
      <c r="I713" s="9">
        <v>64762</v>
      </c>
      <c r="U713" s="9"/>
    </row>
    <row r="714" spans="1:21" x14ac:dyDescent="0.3">
      <c r="A714" t="s">
        <v>91</v>
      </c>
      <c r="B714" t="s">
        <v>451</v>
      </c>
      <c r="C714" t="s">
        <v>119</v>
      </c>
      <c r="D714" t="s">
        <v>12</v>
      </c>
      <c r="E714" t="s">
        <v>22</v>
      </c>
      <c r="F714" t="s">
        <v>14</v>
      </c>
      <c r="G714" t="s">
        <v>93</v>
      </c>
      <c r="H714" t="s">
        <v>16</v>
      </c>
      <c r="I714" s="9">
        <v>21990</v>
      </c>
      <c r="U714" s="9"/>
    </row>
    <row r="715" spans="1:21" x14ac:dyDescent="0.3">
      <c r="A715" t="s">
        <v>28</v>
      </c>
      <c r="B715" t="s">
        <v>452</v>
      </c>
      <c r="C715" t="s">
        <v>50</v>
      </c>
      <c r="D715" t="s">
        <v>12</v>
      </c>
      <c r="E715" t="s">
        <v>13</v>
      </c>
      <c r="F715" t="s">
        <v>27</v>
      </c>
      <c r="G715" t="s">
        <v>37</v>
      </c>
      <c r="H715" t="s">
        <v>16</v>
      </c>
      <c r="I715" s="9">
        <v>70990</v>
      </c>
      <c r="U715" s="9"/>
    </row>
    <row r="716" spans="1:21" x14ac:dyDescent="0.3">
      <c r="A716" t="s">
        <v>9</v>
      </c>
      <c r="B716" t="s">
        <v>10</v>
      </c>
      <c r="C716" t="s">
        <v>11</v>
      </c>
      <c r="D716" t="s">
        <v>12</v>
      </c>
      <c r="E716" t="s">
        <v>13</v>
      </c>
      <c r="F716" t="s">
        <v>14</v>
      </c>
      <c r="G716" t="s">
        <v>15</v>
      </c>
      <c r="H716" t="s">
        <v>16</v>
      </c>
      <c r="I716" s="9">
        <v>38990</v>
      </c>
      <c r="U716" s="9"/>
    </row>
    <row r="717" spans="1:21" x14ac:dyDescent="0.3">
      <c r="A717" t="s">
        <v>9</v>
      </c>
      <c r="B717" t="s">
        <v>17</v>
      </c>
      <c r="C717" t="s">
        <v>11</v>
      </c>
      <c r="D717" t="s">
        <v>12</v>
      </c>
      <c r="E717" t="s">
        <v>13</v>
      </c>
      <c r="F717" t="s">
        <v>14</v>
      </c>
      <c r="G717" t="s">
        <v>15</v>
      </c>
      <c r="H717" t="s">
        <v>16</v>
      </c>
      <c r="I717" s="9">
        <v>37990</v>
      </c>
      <c r="U717" s="9"/>
    </row>
    <row r="718" spans="1:21" x14ac:dyDescent="0.3">
      <c r="A718" t="s">
        <v>41</v>
      </c>
      <c r="B718" t="s">
        <v>387</v>
      </c>
      <c r="C718" t="s">
        <v>30</v>
      </c>
      <c r="D718" t="s">
        <v>12</v>
      </c>
      <c r="E718" t="s">
        <v>13</v>
      </c>
      <c r="F718" t="s">
        <v>14</v>
      </c>
      <c r="G718" t="s">
        <v>40</v>
      </c>
      <c r="H718" t="s">
        <v>82</v>
      </c>
      <c r="I718" s="9">
        <v>49950</v>
      </c>
      <c r="U718" s="9"/>
    </row>
    <row r="719" spans="1:21" x14ac:dyDescent="0.3">
      <c r="A719" t="s">
        <v>9</v>
      </c>
      <c r="B719" t="s">
        <v>32</v>
      </c>
      <c r="C719" t="s">
        <v>30</v>
      </c>
      <c r="D719" t="s">
        <v>12</v>
      </c>
      <c r="E719" t="s">
        <v>13</v>
      </c>
      <c r="F719" t="s">
        <v>14</v>
      </c>
      <c r="G719" t="s">
        <v>15</v>
      </c>
      <c r="H719" t="s">
        <v>16</v>
      </c>
      <c r="I719" s="9">
        <v>46990</v>
      </c>
      <c r="U719" s="9"/>
    </row>
    <row r="720" spans="1:21" x14ac:dyDescent="0.3">
      <c r="A720" t="s">
        <v>9</v>
      </c>
      <c r="B720" t="s">
        <v>36</v>
      </c>
      <c r="C720" t="s">
        <v>30</v>
      </c>
      <c r="D720" t="s">
        <v>12</v>
      </c>
      <c r="E720" t="s">
        <v>13</v>
      </c>
      <c r="F720" t="s">
        <v>27</v>
      </c>
      <c r="G720" t="s">
        <v>37</v>
      </c>
      <c r="H720" t="s">
        <v>16</v>
      </c>
      <c r="I720" s="9">
        <v>53990</v>
      </c>
      <c r="U720" s="9"/>
    </row>
    <row r="721" spans="1:21" x14ac:dyDescent="0.3">
      <c r="A721" t="s">
        <v>28</v>
      </c>
      <c r="B721" t="s">
        <v>431</v>
      </c>
      <c r="C721" t="s">
        <v>26</v>
      </c>
      <c r="D721" t="s">
        <v>12</v>
      </c>
      <c r="E721" t="s">
        <v>13</v>
      </c>
      <c r="F721" t="s">
        <v>27</v>
      </c>
      <c r="G721" t="s">
        <v>69</v>
      </c>
      <c r="H721" t="s">
        <v>16</v>
      </c>
      <c r="I721" s="9">
        <v>97990</v>
      </c>
      <c r="U721" s="9"/>
    </row>
    <row r="722" spans="1:21" x14ac:dyDescent="0.3">
      <c r="A722" t="s">
        <v>18</v>
      </c>
      <c r="B722" t="s">
        <v>453</v>
      </c>
      <c r="C722" t="s">
        <v>454</v>
      </c>
      <c r="D722" t="s">
        <v>102</v>
      </c>
      <c r="E722" t="s">
        <v>39</v>
      </c>
      <c r="F722" t="s">
        <v>27</v>
      </c>
      <c r="G722" t="s">
        <v>455</v>
      </c>
      <c r="H722" t="s">
        <v>16</v>
      </c>
      <c r="I722" s="9">
        <v>239900</v>
      </c>
      <c r="U722" s="9"/>
    </row>
    <row r="723" spans="1:21" x14ac:dyDescent="0.3">
      <c r="A723" t="s">
        <v>41</v>
      </c>
      <c r="B723" t="s">
        <v>121</v>
      </c>
      <c r="C723" t="s">
        <v>11</v>
      </c>
      <c r="D723" t="s">
        <v>12</v>
      </c>
      <c r="E723" t="s">
        <v>22</v>
      </c>
      <c r="F723" t="s">
        <v>14</v>
      </c>
      <c r="G723" t="s">
        <v>456</v>
      </c>
      <c r="H723" t="s">
        <v>16</v>
      </c>
      <c r="I723" s="9">
        <v>38790</v>
      </c>
    </row>
    <row r="724" spans="1:21" x14ac:dyDescent="0.3">
      <c r="A724" t="s">
        <v>9</v>
      </c>
      <c r="B724" t="s">
        <v>38</v>
      </c>
      <c r="C724" t="s">
        <v>30</v>
      </c>
      <c r="D724" t="s">
        <v>12</v>
      </c>
      <c r="E724" t="s">
        <v>39</v>
      </c>
      <c r="F724" t="s">
        <v>27</v>
      </c>
      <c r="G724" t="s">
        <v>40</v>
      </c>
      <c r="H724" t="s">
        <v>16</v>
      </c>
      <c r="I724" s="9">
        <v>66999</v>
      </c>
    </row>
    <row r="725" spans="1:21" x14ac:dyDescent="0.3">
      <c r="A725" t="s">
        <v>9</v>
      </c>
      <c r="B725" t="s">
        <v>48</v>
      </c>
      <c r="C725" t="s">
        <v>30</v>
      </c>
      <c r="D725" t="s">
        <v>12</v>
      </c>
      <c r="E725" t="s">
        <v>13</v>
      </c>
      <c r="F725" t="s">
        <v>14</v>
      </c>
      <c r="G725" t="s">
        <v>15</v>
      </c>
      <c r="H725" t="s">
        <v>16</v>
      </c>
      <c r="I725" s="9">
        <v>49990</v>
      </c>
    </row>
    <row r="726" spans="1:21" x14ac:dyDescent="0.3">
      <c r="A726" t="s">
        <v>28</v>
      </c>
      <c r="B726" t="s">
        <v>457</v>
      </c>
      <c r="C726" t="s">
        <v>30</v>
      </c>
      <c r="D726" t="s">
        <v>12</v>
      </c>
      <c r="E726" t="s">
        <v>13</v>
      </c>
      <c r="F726" t="s">
        <v>27</v>
      </c>
      <c r="G726" t="s">
        <v>37</v>
      </c>
      <c r="H726" t="s">
        <v>16</v>
      </c>
      <c r="I726" s="9">
        <v>85800</v>
      </c>
    </row>
    <row r="727" spans="1:21" x14ac:dyDescent="0.3">
      <c r="A727" t="s">
        <v>28</v>
      </c>
      <c r="B727" t="s">
        <v>49</v>
      </c>
      <c r="C727" t="s">
        <v>50</v>
      </c>
      <c r="D727" t="s">
        <v>12</v>
      </c>
      <c r="E727" t="s">
        <v>13</v>
      </c>
      <c r="F727" t="s">
        <v>27</v>
      </c>
      <c r="G727" t="s">
        <v>15</v>
      </c>
      <c r="H727" t="s">
        <v>16</v>
      </c>
      <c r="I727" s="9">
        <v>77990</v>
      </c>
    </row>
    <row r="728" spans="1:21" x14ac:dyDescent="0.3">
      <c r="A728" t="s">
        <v>9</v>
      </c>
      <c r="B728" t="s">
        <v>55</v>
      </c>
      <c r="C728" t="s">
        <v>35</v>
      </c>
      <c r="D728" t="s">
        <v>12</v>
      </c>
      <c r="E728" t="s">
        <v>13</v>
      </c>
      <c r="F728" t="s">
        <v>27</v>
      </c>
      <c r="G728" t="s">
        <v>40</v>
      </c>
      <c r="H728" t="s">
        <v>16</v>
      </c>
      <c r="I728" s="9">
        <v>54990</v>
      </c>
    </row>
    <row r="729" spans="1:21" x14ac:dyDescent="0.3">
      <c r="A729" t="s">
        <v>41</v>
      </c>
      <c r="B729" t="s">
        <v>458</v>
      </c>
      <c r="C729" t="s">
        <v>30</v>
      </c>
      <c r="D729" t="s">
        <v>185</v>
      </c>
      <c r="E729" t="s">
        <v>39</v>
      </c>
      <c r="F729" t="s">
        <v>14</v>
      </c>
      <c r="G729" t="s">
        <v>37</v>
      </c>
      <c r="H729" t="s">
        <v>16</v>
      </c>
      <c r="I729" s="9">
        <v>52199</v>
      </c>
    </row>
    <row r="730" spans="1:21" x14ac:dyDescent="0.3">
      <c r="A730" t="s">
        <v>9</v>
      </c>
      <c r="B730" t="s">
        <v>459</v>
      </c>
      <c r="C730" t="s">
        <v>11</v>
      </c>
      <c r="D730" t="s">
        <v>185</v>
      </c>
      <c r="E730" t="s">
        <v>13</v>
      </c>
      <c r="F730" t="s">
        <v>14</v>
      </c>
      <c r="G730" t="s">
        <v>37</v>
      </c>
      <c r="H730" t="s">
        <v>16</v>
      </c>
      <c r="I730" s="9">
        <v>40500</v>
      </c>
    </row>
    <row r="731" spans="1:21" x14ac:dyDescent="0.3">
      <c r="A731" t="s">
        <v>24</v>
      </c>
      <c r="B731" t="s">
        <v>460</v>
      </c>
      <c r="C731" t="s">
        <v>50</v>
      </c>
      <c r="D731" t="s">
        <v>12</v>
      </c>
      <c r="E731" t="s">
        <v>39</v>
      </c>
      <c r="F731" t="s">
        <v>27</v>
      </c>
      <c r="G731" t="s">
        <v>23</v>
      </c>
      <c r="H731" t="s">
        <v>82</v>
      </c>
      <c r="I731" s="9">
        <v>85751</v>
      </c>
    </row>
    <row r="732" spans="1:21" x14ac:dyDescent="0.3">
      <c r="A732" t="s">
        <v>9</v>
      </c>
      <c r="B732" t="s">
        <v>10</v>
      </c>
      <c r="C732" t="s">
        <v>11</v>
      </c>
      <c r="D732" t="s">
        <v>12</v>
      </c>
      <c r="E732" t="s">
        <v>13</v>
      </c>
      <c r="F732" t="s">
        <v>14</v>
      </c>
      <c r="G732" t="s">
        <v>15</v>
      </c>
      <c r="H732" t="s">
        <v>16</v>
      </c>
      <c r="I732" s="9">
        <v>38990</v>
      </c>
    </row>
    <row r="733" spans="1:21" x14ac:dyDescent="0.3">
      <c r="A733" t="s">
        <v>9</v>
      </c>
      <c r="B733" t="s">
        <v>17</v>
      </c>
      <c r="C733" t="s">
        <v>11</v>
      </c>
      <c r="D733" t="s">
        <v>12</v>
      </c>
      <c r="E733" t="s">
        <v>13</v>
      </c>
      <c r="F733" t="s">
        <v>14</v>
      </c>
      <c r="G733" t="s">
        <v>15</v>
      </c>
      <c r="H733" t="s">
        <v>16</v>
      </c>
      <c r="I733" s="9">
        <v>37990</v>
      </c>
    </row>
    <row r="734" spans="1:21" x14ac:dyDescent="0.3">
      <c r="A734" t="s">
        <v>67</v>
      </c>
      <c r="B734" t="s">
        <v>461</v>
      </c>
      <c r="C734" t="s">
        <v>26</v>
      </c>
      <c r="D734" t="s">
        <v>12</v>
      </c>
      <c r="E734" t="s">
        <v>13</v>
      </c>
      <c r="F734" t="s">
        <v>14</v>
      </c>
      <c r="G734" t="s">
        <v>69</v>
      </c>
      <c r="H734" t="s">
        <v>16</v>
      </c>
      <c r="I734" s="9">
        <v>60990</v>
      </c>
    </row>
    <row r="735" spans="1:21" x14ac:dyDescent="0.3">
      <c r="A735" t="s">
        <v>449</v>
      </c>
      <c r="B735" t="s">
        <v>450</v>
      </c>
      <c r="C735" t="s">
        <v>30</v>
      </c>
      <c r="D735" t="s">
        <v>12</v>
      </c>
      <c r="E735" t="s">
        <v>13</v>
      </c>
      <c r="F735" t="s">
        <v>14</v>
      </c>
      <c r="G735" t="s">
        <v>69</v>
      </c>
      <c r="H735" t="s">
        <v>16</v>
      </c>
      <c r="I735" s="9">
        <v>64762</v>
      </c>
    </row>
    <row r="736" spans="1:21" x14ac:dyDescent="0.3">
      <c r="A736" t="s">
        <v>9</v>
      </c>
      <c r="B736" t="s">
        <v>32</v>
      </c>
      <c r="C736" t="s">
        <v>30</v>
      </c>
      <c r="D736" t="s">
        <v>12</v>
      </c>
      <c r="E736" t="s">
        <v>13</v>
      </c>
      <c r="F736" t="s">
        <v>14</v>
      </c>
      <c r="G736" t="s">
        <v>15</v>
      </c>
      <c r="H736" t="s">
        <v>16</v>
      </c>
      <c r="I736" s="9">
        <v>46990</v>
      </c>
    </row>
    <row r="737" spans="1:9" x14ac:dyDescent="0.3">
      <c r="A737" t="s">
        <v>9</v>
      </c>
      <c r="B737" t="s">
        <v>36</v>
      </c>
      <c r="C737" t="s">
        <v>30</v>
      </c>
      <c r="D737" t="s">
        <v>12</v>
      </c>
      <c r="E737" t="s">
        <v>13</v>
      </c>
      <c r="F737" t="s">
        <v>27</v>
      </c>
      <c r="G737" t="s">
        <v>37</v>
      </c>
      <c r="H737" t="s">
        <v>16</v>
      </c>
      <c r="I737" s="9">
        <v>53990</v>
      </c>
    </row>
    <row r="738" spans="1:9" x14ac:dyDescent="0.3">
      <c r="A738" t="s">
        <v>41</v>
      </c>
      <c r="B738" t="s">
        <v>462</v>
      </c>
      <c r="C738" t="s">
        <v>30</v>
      </c>
      <c r="D738" t="s">
        <v>177</v>
      </c>
      <c r="E738" t="s">
        <v>13</v>
      </c>
      <c r="F738" t="s">
        <v>14</v>
      </c>
      <c r="G738" t="s">
        <v>40</v>
      </c>
      <c r="H738" t="s">
        <v>82</v>
      </c>
      <c r="I738" s="9">
        <v>76990</v>
      </c>
    </row>
    <row r="739" spans="1:9" x14ac:dyDescent="0.3">
      <c r="A739" t="s">
        <v>28</v>
      </c>
      <c r="B739" t="s">
        <v>463</v>
      </c>
      <c r="C739" t="s">
        <v>54</v>
      </c>
      <c r="D739" t="s">
        <v>12</v>
      </c>
      <c r="E739" t="s">
        <v>13</v>
      </c>
      <c r="F739" t="s">
        <v>27</v>
      </c>
      <c r="G739" t="s">
        <v>40</v>
      </c>
      <c r="H739" t="s">
        <v>82</v>
      </c>
      <c r="I739" s="9">
        <v>51990</v>
      </c>
    </row>
    <row r="740" spans="1:9" x14ac:dyDescent="0.3">
      <c r="A740" t="s">
        <v>18</v>
      </c>
      <c r="B740" t="s">
        <v>100</v>
      </c>
      <c r="C740" t="s">
        <v>30</v>
      </c>
      <c r="D740" t="s">
        <v>464</v>
      </c>
      <c r="E740" t="s">
        <v>13</v>
      </c>
      <c r="F740" t="s">
        <v>14</v>
      </c>
      <c r="G740" t="s">
        <v>23</v>
      </c>
      <c r="H740" t="s">
        <v>16</v>
      </c>
      <c r="I740" s="9">
        <v>162990</v>
      </c>
    </row>
    <row r="741" spans="1:9" x14ac:dyDescent="0.3">
      <c r="A741" t="s">
        <v>9</v>
      </c>
      <c r="B741" t="s">
        <v>465</v>
      </c>
      <c r="C741" t="s">
        <v>46</v>
      </c>
      <c r="D741" t="s">
        <v>12</v>
      </c>
      <c r="E741" t="s">
        <v>13</v>
      </c>
      <c r="F741" t="s">
        <v>14</v>
      </c>
      <c r="G741" t="s">
        <v>37</v>
      </c>
      <c r="H741" t="s">
        <v>16</v>
      </c>
      <c r="I741" s="9">
        <v>31964</v>
      </c>
    </row>
    <row r="742" spans="1:9" x14ac:dyDescent="0.3">
      <c r="A742" t="s">
        <v>9</v>
      </c>
      <c r="B742" t="s">
        <v>38</v>
      </c>
      <c r="C742" t="s">
        <v>30</v>
      </c>
      <c r="D742" t="s">
        <v>12</v>
      </c>
      <c r="E742" t="s">
        <v>39</v>
      </c>
      <c r="F742" t="s">
        <v>27</v>
      </c>
      <c r="G742" t="s">
        <v>40</v>
      </c>
      <c r="H742" t="s">
        <v>16</v>
      </c>
      <c r="I742" s="9">
        <v>66999</v>
      </c>
    </row>
    <row r="743" spans="1:9" x14ac:dyDescent="0.3">
      <c r="A743" t="s">
        <v>9</v>
      </c>
      <c r="B743" t="s">
        <v>48</v>
      </c>
      <c r="C743" t="s">
        <v>30</v>
      </c>
      <c r="D743" t="s">
        <v>12</v>
      </c>
      <c r="E743" t="s">
        <v>13</v>
      </c>
      <c r="F743" t="s">
        <v>14</v>
      </c>
      <c r="G743" t="s">
        <v>15</v>
      </c>
      <c r="H743" t="s">
        <v>16</v>
      </c>
      <c r="I743" s="9">
        <v>49990</v>
      </c>
    </row>
    <row r="744" spans="1:9" x14ac:dyDescent="0.3">
      <c r="A744" t="s">
        <v>28</v>
      </c>
      <c r="B744" t="s">
        <v>466</v>
      </c>
      <c r="C744" t="s">
        <v>26</v>
      </c>
      <c r="D744" t="s">
        <v>365</v>
      </c>
      <c r="E744" t="s">
        <v>39</v>
      </c>
      <c r="F744" t="s">
        <v>27</v>
      </c>
      <c r="G744" t="s">
        <v>40</v>
      </c>
      <c r="H744" t="s">
        <v>16</v>
      </c>
      <c r="I744" s="9">
        <v>152711</v>
      </c>
    </row>
    <row r="745" spans="1:9" x14ac:dyDescent="0.3">
      <c r="A745" t="s">
        <v>28</v>
      </c>
      <c r="B745" t="s">
        <v>467</v>
      </c>
      <c r="C745" t="s">
        <v>30</v>
      </c>
      <c r="D745" t="s">
        <v>12</v>
      </c>
      <c r="E745" t="s">
        <v>13</v>
      </c>
      <c r="F745" t="s">
        <v>27</v>
      </c>
      <c r="G745" t="s">
        <v>37</v>
      </c>
      <c r="H745" t="s">
        <v>82</v>
      </c>
      <c r="I745" s="9">
        <v>64200</v>
      </c>
    </row>
    <row r="746" spans="1:9" x14ac:dyDescent="0.3">
      <c r="A746" t="s">
        <v>28</v>
      </c>
      <c r="B746" t="s">
        <v>49</v>
      </c>
      <c r="C746" t="s">
        <v>50</v>
      </c>
      <c r="D746" t="s">
        <v>12</v>
      </c>
      <c r="E746" t="s">
        <v>13</v>
      </c>
      <c r="F746" t="s">
        <v>27</v>
      </c>
      <c r="G746" t="s">
        <v>15</v>
      </c>
      <c r="H746" t="s">
        <v>16</v>
      </c>
      <c r="I746" s="9">
        <v>77990</v>
      </c>
    </row>
    <row r="747" spans="1:9" x14ac:dyDescent="0.3">
      <c r="A747" t="s">
        <v>9</v>
      </c>
      <c r="B747" t="s">
        <v>55</v>
      </c>
      <c r="C747" t="s">
        <v>35</v>
      </c>
      <c r="D747" t="s">
        <v>12</v>
      </c>
      <c r="E747" t="s">
        <v>13</v>
      </c>
      <c r="F747" t="s">
        <v>27</v>
      </c>
      <c r="G747" t="s">
        <v>40</v>
      </c>
      <c r="H747" t="s">
        <v>16</v>
      </c>
      <c r="I747" s="9">
        <v>54990</v>
      </c>
    </row>
    <row r="748" spans="1:9" x14ac:dyDescent="0.3">
      <c r="A748" t="s">
        <v>28</v>
      </c>
      <c r="B748" t="s">
        <v>468</v>
      </c>
      <c r="C748" t="s">
        <v>54</v>
      </c>
      <c r="D748" t="s">
        <v>12</v>
      </c>
      <c r="E748" t="s">
        <v>13</v>
      </c>
      <c r="F748" t="s">
        <v>27</v>
      </c>
      <c r="G748" t="s">
        <v>37</v>
      </c>
      <c r="H748" t="s">
        <v>82</v>
      </c>
      <c r="I748" s="9">
        <v>56990</v>
      </c>
    </row>
    <row r="749" spans="1:9" x14ac:dyDescent="0.3">
      <c r="A749" t="s">
        <v>28</v>
      </c>
      <c r="B749" t="s">
        <v>469</v>
      </c>
      <c r="C749" t="s">
        <v>470</v>
      </c>
      <c r="D749" t="s">
        <v>12</v>
      </c>
      <c r="E749" t="s">
        <v>13</v>
      </c>
      <c r="F749" t="s">
        <v>27</v>
      </c>
      <c r="G749" t="s">
        <v>37</v>
      </c>
      <c r="H749" t="s">
        <v>82</v>
      </c>
      <c r="I749" s="9">
        <v>68200</v>
      </c>
    </row>
    <row r="750" spans="1:9" x14ac:dyDescent="0.3">
      <c r="A750" t="s">
        <v>28</v>
      </c>
      <c r="B750" t="s">
        <v>471</v>
      </c>
      <c r="C750" t="s">
        <v>30</v>
      </c>
      <c r="D750" t="s">
        <v>185</v>
      </c>
      <c r="E750" t="s">
        <v>39</v>
      </c>
      <c r="F750" t="s">
        <v>14</v>
      </c>
      <c r="G750" t="s">
        <v>37</v>
      </c>
      <c r="H750" t="s">
        <v>16</v>
      </c>
      <c r="I750" s="9">
        <v>79800</v>
      </c>
    </row>
    <row r="751" spans="1:9" x14ac:dyDescent="0.3">
      <c r="A751" t="s">
        <v>9</v>
      </c>
      <c r="B751" t="s">
        <v>56</v>
      </c>
      <c r="C751" t="s">
        <v>30</v>
      </c>
      <c r="D751" t="s">
        <v>12</v>
      </c>
      <c r="E751" t="s">
        <v>13</v>
      </c>
      <c r="F751" t="s">
        <v>27</v>
      </c>
      <c r="G751" t="s">
        <v>15</v>
      </c>
      <c r="H751" t="s">
        <v>16</v>
      </c>
      <c r="I751" s="9">
        <v>66990</v>
      </c>
    </row>
    <row r="752" spans="1:9" x14ac:dyDescent="0.3">
      <c r="A752" t="s">
        <v>9</v>
      </c>
      <c r="B752" t="s">
        <v>74</v>
      </c>
      <c r="C752" t="s">
        <v>30</v>
      </c>
      <c r="D752" t="s">
        <v>12</v>
      </c>
      <c r="E752" t="s">
        <v>13</v>
      </c>
      <c r="F752" t="s">
        <v>14</v>
      </c>
      <c r="G752" t="s">
        <v>37</v>
      </c>
      <c r="H752" t="s">
        <v>16</v>
      </c>
      <c r="I752" s="9">
        <v>53990</v>
      </c>
    </row>
    <row r="753" spans="1:9" x14ac:dyDescent="0.3">
      <c r="A753" t="s">
        <v>334</v>
      </c>
      <c r="B753" t="s">
        <v>472</v>
      </c>
      <c r="C753" t="s">
        <v>30</v>
      </c>
      <c r="D753" t="s">
        <v>12</v>
      </c>
      <c r="E753" t="s">
        <v>22</v>
      </c>
      <c r="F753" t="s">
        <v>27</v>
      </c>
      <c r="G753" t="s">
        <v>473</v>
      </c>
      <c r="H753" t="s">
        <v>82</v>
      </c>
      <c r="I753" s="9">
        <v>99990</v>
      </c>
    </row>
    <row r="754" spans="1:9" x14ac:dyDescent="0.3">
      <c r="A754" t="s">
        <v>24</v>
      </c>
      <c r="B754" t="s">
        <v>404</v>
      </c>
      <c r="C754" t="s">
        <v>30</v>
      </c>
      <c r="D754" t="s">
        <v>12</v>
      </c>
      <c r="E754" t="s">
        <v>13</v>
      </c>
      <c r="F754" t="s">
        <v>14</v>
      </c>
      <c r="G754" t="s">
        <v>40</v>
      </c>
      <c r="H754" t="s">
        <v>82</v>
      </c>
      <c r="I754" s="9">
        <v>44356</v>
      </c>
    </row>
    <row r="755" spans="1:9" x14ac:dyDescent="0.3">
      <c r="A755" t="s">
        <v>9</v>
      </c>
      <c r="B755" t="s">
        <v>17</v>
      </c>
      <c r="C755" t="s">
        <v>11</v>
      </c>
      <c r="D755" t="s">
        <v>12</v>
      </c>
      <c r="E755" t="s">
        <v>13</v>
      </c>
      <c r="F755" t="s">
        <v>14</v>
      </c>
      <c r="G755" t="s">
        <v>15</v>
      </c>
      <c r="H755" t="s">
        <v>16</v>
      </c>
      <c r="I755" s="9">
        <v>37990</v>
      </c>
    </row>
    <row r="756" spans="1:9" x14ac:dyDescent="0.3">
      <c r="A756" t="s">
        <v>9</v>
      </c>
      <c r="B756" t="s">
        <v>32</v>
      </c>
      <c r="C756" t="s">
        <v>30</v>
      </c>
      <c r="D756" t="s">
        <v>12</v>
      </c>
      <c r="E756" t="s">
        <v>13</v>
      </c>
      <c r="F756" t="s">
        <v>14</v>
      </c>
      <c r="G756" t="s">
        <v>15</v>
      </c>
      <c r="H756" t="s">
        <v>16</v>
      </c>
      <c r="I756" s="9">
        <v>46990</v>
      </c>
    </row>
    <row r="757" spans="1:9" x14ac:dyDescent="0.3">
      <c r="A757" t="s">
        <v>24</v>
      </c>
      <c r="B757" t="s">
        <v>474</v>
      </c>
      <c r="C757" t="s">
        <v>30</v>
      </c>
      <c r="D757" t="s">
        <v>12</v>
      </c>
      <c r="E757" t="s">
        <v>13</v>
      </c>
      <c r="F757" t="s">
        <v>27</v>
      </c>
      <c r="G757" t="s">
        <v>15</v>
      </c>
      <c r="H757" t="s">
        <v>16</v>
      </c>
      <c r="I757" s="9">
        <v>74990</v>
      </c>
    </row>
    <row r="758" spans="1:9" x14ac:dyDescent="0.3">
      <c r="A758" t="s">
        <v>41</v>
      </c>
      <c r="B758" t="s">
        <v>462</v>
      </c>
      <c r="C758" t="s">
        <v>11</v>
      </c>
      <c r="D758" t="s">
        <v>12</v>
      </c>
      <c r="E758" t="s">
        <v>13</v>
      </c>
      <c r="F758" t="s">
        <v>14</v>
      </c>
      <c r="G758" t="s">
        <v>40</v>
      </c>
      <c r="H758" t="s">
        <v>82</v>
      </c>
      <c r="I758" s="9">
        <v>53999</v>
      </c>
    </row>
    <row r="759" spans="1:9" x14ac:dyDescent="0.3">
      <c r="A759" t="s">
        <v>41</v>
      </c>
      <c r="B759" t="s">
        <v>475</v>
      </c>
      <c r="C759" t="s">
        <v>30</v>
      </c>
      <c r="D759" t="s">
        <v>177</v>
      </c>
      <c r="E759" t="s">
        <v>13</v>
      </c>
      <c r="F759" t="s">
        <v>27</v>
      </c>
      <c r="G759" t="s">
        <v>37</v>
      </c>
      <c r="H759" t="s">
        <v>16</v>
      </c>
      <c r="I759" s="9">
        <v>62500</v>
      </c>
    </row>
    <row r="760" spans="1:9" x14ac:dyDescent="0.3">
      <c r="A760" t="s">
        <v>9</v>
      </c>
      <c r="B760" t="s">
        <v>476</v>
      </c>
      <c r="C760" t="s">
        <v>26</v>
      </c>
      <c r="D760" t="s">
        <v>185</v>
      </c>
      <c r="E760" t="s">
        <v>13</v>
      </c>
      <c r="F760" t="s">
        <v>27</v>
      </c>
      <c r="G760" t="s">
        <v>23</v>
      </c>
      <c r="H760" t="s">
        <v>82</v>
      </c>
      <c r="I760" s="9">
        <v>220579</v>
      </c>
    </row>
    <row r="761" spans="1:9" x14ac:dyDescent="0.3">
      <c r="A761" t="s">
        <v>9</v>
      </c>
      <c r="B761" t="s">
        <v>10</v>
      </c>
      <c r="C761" t="s">
        <v>11</v>
      </c>
      <c r="D761" t="s">
        <v>12</v>
      </c>
      <c r="E761" t="s">
        <v>13</v>
      </c>
      <c r="F761" t="s">
        <v>14</v>
      </c>
      <c r="G761" t="s">
        <v>15</v>
      </c>
      <c r="H761" t="s">
        <v>16</v>
      </c>
      <c r="I761" s="9">
        <v>38990</v>
      </c>
    </row>
    <row r="762" spans="1:9" x14ac:dyDescent="0.3">
      <c r="A762" t="s">
        <v>9</v>
      </c>
      <c r="B762" t="s">
        <v>36</v>
      </c>
      <c r="C762" t="s">
        <v>30</v>
      </c>
      <c r="D762" t="s">
        <v>12</v>
      </c>
      <c r="E762" t="s">
        <v>13</v>
      </c>
      <c r="F762" t="s">
        <v>27</v>
      </c>
      <c r="G762" t="s">
        <v>37</v>
      </c>
      <c r="H762" t="s">
        <v>16</v>
      </c>
      <c r="I762" s="9">
        <v>53990</v>
      </c>
    </row>
    <row r="763" spans="1:9" x14ac:dyDescent="0.3">
      <c r="A763" t="s">
        <v>41</v>
      </c>
      <c r="B763" t="s">
        <v>340</v>
      </c>
      <c r="C763" t="s">
        <v>341</v>
      </c>
      <c r="D763" t="s">
        <v>12</v>
      </c>
      <c r="E763" t="s">
        <v>22</v>
      </c>
      <c r="F763" t="s">
        <v>14</v>
      </c>
      <c r="G763" t="s">
        <v>15</v>
      </c>
      <c r="H763" t="s">
        <v>16</v>
      </c>
      <c r="I763" s="9">
        <v>32990</v>
      </c>
    </row>
    <row r="764" spans="1:9" x14ac:dyDescent="0.3">
      <c r="A764" t="s">
        <v>28</v>
      </c>
      <c r="B764" t="s">
        <v>477</v>
      </c>
      <c r="C764" t="s">
        <v>30</v>
      </c>
      <c r="D764" t="s">
        <v>12</v>
      </c>
      <c r="E764" t="s">
        <v>13</v>
      </c>
      <c r="F764" t="s">
        <v>27</v>
      </c>
      <c r="G764" t="s">
        <v>99</v>
      </c>
      <c r="H764" t="s">
        <v>16</v>
      </c>
      <c r="I764" s="9">
        <v>76990</v>
      </c>
    </row>
    <row r="765" spans="1:9" x14ac:dyDescent="0.3">
      <c r="A765" t="s">
        <v>9</v>
      </c>
      <c r="B765" t="s">
        <v>38</v>
      </c>
      <c r="C765" t="s">
        <v>30</v>
      </c>
      <c r="D765" t="s">
        <v>12</v>
      </c>
      <c r="E765" t="s">
        <v>39</v>
      </c>
      <c r="F765" t="s">
        <v>27</v>
      </c>
      <c r="G765" t="s">
        <v>40</v>
      </c>
      <c r="H765" t="s">
        <v>16</v>
      </c>
      <c r="I765" s="9">
        <v>66999</v>
      </c>
    </row>
    <row r="766" spans="1:9" x14ac:dyDescent="0.3">
      <c r="A766" t="s">
        <v>9</v>
      </c>
      <c r="B766" t="s">
        <v>48</v>
      </c>
      <c r="C766" t="s">
        <v>30</v>
      </c>
      <c r="D766" t="s">
        <v>12</v>
      </c>
      <c r="E766" t="s">
        <v>13</v>
      </c>
      <c r="F766" t="s">
        <v>14</v>
      </c>
      <c r="G766" t="s">
        <v>15</v>
      </c>
      <c r="H766" t="s">
        <v>16</v>
      </c>
      <c r="I766" s="9">
        <v>49990</v>
      </c>
    </row>
    <row r="767" spans="1:9" x14ac:dyDescent="0.3">
      <c r="A767" t="s">
        <v>198</v>
      </c>
      <c r="B767" t="s">
        <v>448</v>
      </c>
      <c r="C767" t="s">
        <v>26</v>
      </c>
      <c r="D767" t="s">
        <v>12</v>
      </c>
      <c r="E767" t="s">
        <v>13</v>
      </c>
      <c r="F767" t="s">
        <v>27</v>
      </c>
      <c r="G767" t="s">
        <v>37</v>
      </c>
      <c r="H767" t="s">
        <v>16</v>
      </c>
      <c r="I767" s="9">
        <v>50990</v>
      </c>
    </row>
    <row r="768" spans="1:9" x14ac:dyDescent="0.3">
      <c r="A768" t="s">
        <v>41</v>
      </c>
      <c r="B768" t="s">
        <v>478</v>
      </c>
      <c r="C768" t="s">
        <v>54</v>
      </c>
      <c r="D768" t="s">
        <v>12</v>
      </c>
      <c r="E768" t="s">
        <v>39</v>
      </c>
      <c r="F768" t="s">
        <v>14</v>
      </c>
      <c r="G768" t="s">
        <v>15</v>
      </c>
      <c r="H768" t="s">
        <v>16</v>
      </c>
      <c r="I768" s="9">
        <v>49490</v>
      </c>
    </row>
    <row r="769" spans="1:9" x14ac:dyDescent="0.3">
      <c r="A769" t="s">
        <v>28</v>
      </c>
      <c r="B769" t="s">
        <v>468</v>
      </c>
      <c r="C769" t="s">
        <v>54</v>
      </c>
      <c r="D769" t="s">
        <v>12</v>
      </c>
      <c r="E769" t="s">
        <v>13</v>
      </c>
      <c r="F769" t="s">
        <v>27</v>
      </c>
      <c r="G769" t="s">
        <v>37</v>
      </c>
      <c r="H769" t="s">
        <v>82</v>
      </c>
      <c r="I769" s="9">
        <v>57754</v>
      </c>
    </row>
    <row r="770" spans="1:9" x14ac:dyDescent="0.3">
      <c r="A770" t="s">
        <v>9</v>
      </c>
      <c r="B770" t="s">
        <v>479</v>
      </c>
      <c r="C770" t="s">
        <v>480</v>
      </c>
      <c r="D770" t="s">
        <v>12</v>
      </c>
      <c r="E770" t="s">
        <v>13</v>
      </c>
      <c r="F770" t="s">
        <v>14</v>
      </c>
      <c r="G770" t="s">
        <v>40</v>
      </c>
      <c r="H770" t="s">
        <v>16</v>
      </c>
      <c r="I770" s="9">
        <v>32890</v>
      </c>
    </row>
    <row r="771" spans="1:9" x14ac:dyDescent="0.3">
      <c r="A771" t="s">
        <v>28</v>
      </c>
      <c r="B771" t="s">
        <v>49</v>
      </c>
      <c r="C771" t="s">
        <v>50</v>
      </c>
      <c r="D771" t="s">
        <v>12</v>
      </c>
      <c r="E771" t="s">
        <v>13</v>
      </c>
      <c r="F771" t="s">
        <v>27</v>
      </c>
      <c r="G771" t="s">
        <v>15</v>
      </c>
      <c r="H771" t="s">
        <v>16</v>
      </c>
      <c r="I771" s="9">
        <v>77990</v>
      </c>
    </row>
    <row r="772" spans="1:9" x14ac:dyDescent="0.3">
      <c r="A772" t="s">
        <v>9</v>
      </c>
      <c r="B772" t="s">
        <v>55</v>
      </c>
      <c r="C772" t="s">
        <v>35</v>
      </c>
      <c r="D772" t="s">
        <v>12</v>
      </c>
      <c r="E772" t="s">
        <v>13</v>
      </c>
      <c r="F772" t="s">
        <v>27</v>
      </c>
      <c r="G772" t="s">
        <v>40</v>
      </c>
      <c r="H772" t="s">
        <v>16</v>
      </c>
      <c r="I772" s="9">
        <v>54990</v>
      </c>
    </row>
    <row r="773" spans="1:9" x14ac:dyDescent="0.3">
      <c r="A773" t="s">
        <v>28</v>
      </c>
      <c r="B773" t="s">
        <v>481</v>
      </c>
      <c r="C773" t="s">
        <v>482</v>
      </c>
      <c r="D773" t="s">
        <v>12</v>
      </c>
      <c r="E773" t="s">
        <v>44</v>
      </c>
      <c r="F773" t="s">
        <v>231</v>
      </c>
      <c r="G773" t="s">
        <v>99</v>
      </c>
      <c r="H773" t="s">
        <v>16</v>
      </c>
      <c r="I773" s="9">
        <v>349990</v>
      </c>
    </row>
    <row r="774" spans="1:9" x14ac:dyDescent="0.3">
      <c r="A774" t="s">
        <v>9</v>
      </c>
      <c r="B774" t="s">
        <v>56</v>
      </c>
      <c r="C774" t="s">
        <v>30</v>
      </c>
      <c r="D774" t="s">
        <v>12</v>
      </c>
      <c r="E774" t="s">
        <v>13</v>
      </c>
      <c r="F774" t="s">
        <v>27</v>
      </c>
      <c r="G774" t="s">
        <v>15</v>
      </c>
      <c r="H774" t="s">
        <v>16</v>
      </c>
      <c r="I774" s="9">
        <v>66990</v>
      </c>
    </row>
    <row r="775" spans="1:9" x14ac:dyDescent="0.3">
      <c r="A775" t="s">
        <v>28</v>
      </c>
      <c r="B775" t="s">
        <v>483</v>
      </c>
      <c r="C775" t="s">
        <v>30</v>
      </c>
      <c r="D775" t="s">
        <v>185</v>
      </c>
      <c r="E775" t="s">
        <v>13</v>
      </c>
      <c r="F775" t="s">
        <v>14</v>
      </c>
      <c r="G775" t="s">
        <v>37</v>
      </c>
      <c r="H775" t="s">
        <v>16</v>
      </c>
      <c r="I775" s="9">
        <v>67500</v>
      </c>
    </row>
    <row r="776" spans="1:9" x14ac:dyDescent="0.3">
      <c r="A776" t="s">
        <v>9</v>
      </c>
      <c r="B776" t="s">
        <v>484</v>
      </c>
      <c r="C776" t="s">
        <v>30</v>
      </c>
      <c r="D776" t="s">
        <v>12</v>
      </c>
      <c r="E776" t="s">
        <v>13</v>
      </c>
      <c r="F776" t="s">
        <v>14</v>
      </c>
      <c r="G776" t="s">
        <v>37</v>
      </c>
      <c r="H776" t="s">
        <v>16</v>
      </c>
      <c r="I776" s="9">
        <v>68800</v>
      </c>
    </row>
    <row r="777" spans="1:9" x14ac:dyDescent="0.3">
      <c r="A777" t="s">
        <v>58</v>
      </c>
      <c r="B777" t="s">
        <v>485</v>
      </c>
      <c r="C777" t="s">
        <v>30</v>
      </c>
      <c r="D777" t="s">
        <v>12</v>
      </c>
      <c r="E777" t="s">
        <v>13</v>
      </c>
      <c r="F777" t="s">
        <v>27</v>
      </c>
      <c r="G777" t="s">
        <v>103</v>
      </c>
      <c r="H777" t="s">
        <v>16</v>
      </c>
      <c r="I777" s="9">
        <v>64990</v>
      </c>
    </row>
    <row r="778" spans="1:9" x14ac:dyDescent="0.3">
      <c r="A778" t="s">
        <v>28</v>
      </c>
      <c r="B778" t="s">
        <v>486</v>
      </c>
      <c r="C778" t="s">
        <v>35</v>
      </c>
      <c r="D778" t="s">
        <v>12</v>
      </c>
      <c r="E778" t="s">
        <v>31</v>
      </c>
      <c r="F778" t="s">
        <v>27</v>
      </c>
      <c r="G778" t="s">
        <v>69</v>
      </c>
      <c r="H778" t="s">
        <v>16</v>
      </c>
      <c r="I778" s="9">
        <v>55990</v>
      </c>
    </row>
    <row r="779" spans="1:9" x14ac:dyDescent="0.3">
      <c r="A779" t="s">
        <v>9</v>
      </c>
      <c r="B779" t="s">
        <v>191</v>
      </c>
      <c r="C779" t="s">
        <v>132</v>
      </c>
      <c r="D779" t="s">
        <v>81</v>
      </c>
      <c r="E779" t="s">
        <v>22</v>
      </c>
      <c r="F779" t="s">
        <v>47</v>
      </c>
      <c r="G779" t="s">
        <v>37</v>
      </c>
      <c r="H779" t="s">
        <v>16</v>
      </c>
      <c r="I779" s="9">
        <v>19299</v>
      </c>
    </row>
    <row r="780" spans="1:9" x14ac:dyDescent="0.3">
      <c r="A780" t="s">
        <v>24</v>
      </c>
      <c r="B780" t="s">
        <v>129</v>
      </c>
      <c r="C780" t="s">
        <v>11</v>
      </c>
      <c r="D780" t="s">
        <v>12</v>
      </c>
      <c r="E780" t="s">
        <v>31</v>
      </c>
      <c r="F780" t="s">
        <v>14</v>
      </c>
      <c r="G780" t="s">
        <v>15</v>
      </c>
      <c r="H780" t="s">
        <v>16</v>
      </c>
      <c r="I780" s="9">
        <v>32990</v>
      </c>
    </row>
    <row r="781" spans="1:9" x14ac:dyDescent="0.3">
      <c r="A781" t="s">
        <v>9</v>
      </c>
      <c r="B781" t="s">
        <v>74</v>
      </c>
      <c r="C781" t="s">
        <v>30</v>
      </c>
      <c r="D781" t="s">
        <v>12</v>
      </c>
      <c r="E781" t="s">
        <v>13</v>
      </c>
      <c r="F781" t="s">
        <v>14</v>
      </c>
      <c r="G781" t="s">
        <v>37</v>
      </c>
      <c r="H781" t="s">
        <v>16</v>
      </c>
      <c r="I781" s="9">
        <v>53990</v>
      </c>
    </row>
    <row r="782" spans="1:9" x14ac:dyDescent="0.3">
      <c r="A782" t="s">
        <v>9</v>
      </c>
      <c r="B782" t="s">
        <v>135</v>
      </c>
      <c r="C782" t="s">
        <v>80</v>
      </c>
      <c r="D782" t="s">
        <v>81</v>
      </c>
      <c r="E782" t="s">
        <v>13</v>
      </c>
      <c r="F782" t="s">
        <v>14</v>
      </c>
      <c r="G782" t="s">
        <v>37</v>
      </c>
      <c r="H782" t="s">
        <v>16</v>
      </c>
      <c r="I782" s="9">
        <v>23999</v>
      </c>
    </row>
    <row r="783" spans="1:9" x14ac:dyDescent="0.3">
      <c r="A783" t="s">
        <v>9</v>
      </c>
      <c r="B783" t="s">
        <v>220</v>
      </c>
      <c r="C783" t="s">
        <v>35</v>
      </c>
      <c r="D783" t="s">
        <v>12</v>
      </c>
      <c r="E783" t="s">
        <v>13</v>
      </c>
      <c r="F783" t="s">
        <v>14</v>
      </c>
      <c r="G783" t="s">
        <v>15</v>
      </c>
      <c r="H783" t="s">
        <v>16</v>
      </c>
      <c r="I783" s="9">
        <v>54990</v>
      </c>
    </row>
    <row r="784" spans="1:9" x14ac:dyDescent="0.3">
      <c r="A784" t="s">
        <v>9</v>
      </c>
      <c r="B784" t="s">
        <v>48</v>
      </c>
      <c r="C784" t="s">
        <v>30</v>
      </c>
      <c r="D784" t="s">
        <v>12</v>
      </c>
      <c r="E784" t="s">
        <v>13</v>
      </c>
      <c r="F784" t="s">
        <v>14</v>
      </c>
      <c r="G784" t="s">
        <v>15</v>
      </c>
      <c r="H784" t="s">
        <v>16</v>
      </c>
      <c r="I784" s="9">
        <v>49990</v>
      </c>
    </row>
    <row r="785" spans="1:9" x14ac:dyDescent="0.3">
      <c r="A785" t="s">
        <v>9</v>
      </c>
      <c r="B785" t="s">
        <v>32</v>
      </c>
      <c r="C785" t="s">
        <v>30</v>
      </c>
      <c r="D785" t="s">
        <v>12</v>
      </c>
      <c r="E785" t="s">
        <v>13</v>
      </c>
      <c r="F785" t="s">
        <v>14</v>
      </c>
      <c r="G785" t="s">
        <v>15</v>
      </c>
      <c r="H785" t="s">
        <v>16</v>
      </c>
      <c r="I785" s="9">
        <v>46990</v>
      </c>
    </row>
    <row r="786" spans="1:9" x14ac:dyDescent="0.3">
      <c r="A786" t="s">
        <v>9</v>
      </c>
      <c r="B786" t="s">
        <v>487</v>
      </c>
      <c r="C786" t="s">
        <v>30</v>
      </c>
      <c r="D786" t="s">
        <v>12</v>
      </c>
      <c r="E786" t="s">
        <v>13</v>
      </c>
      <c r="F786" t="s">
        <v>27</v>
      </c>
      <c r="G786" t="s">
        <v>15</v>
      </c>
      <c r="H786" t="s">
        <v>16</v>
      </c>
      <c r="I786" s="9">
        <v>54990</v>
      </c>
    </row>
    <row r="787" spans="1:9" x14ac:dyDescent="0.3">
      <c r="A787" t="s">
        <v>294</v>
      </c>
      <c r="B787" t="s">
        <v>488</v>
      </c>
      <c r="C787" t="s">
        <v>30</v>
      </c>
      <c r="D787" t="s">
        <v>12</v>
      </c>
      <c r="E787" t="s">
        <v>13</v>
      </c>
      <c r="F787" t="s">
        <v>27</v>
      </c>
      <c r="G787" t="s">
        <v>15</v>
      </c>
      <c r="H787" t="s">
        <v>16</v>
      </c>
      <c r="I787" s="9">
        <v>62990</v>
      </c>
    </row>
    <row r="788" spans="1:9" x14ac:dyDescent="0.3">
      <c r="A788" t="s">
        <v>75</v>
      </c>
      <c r="B788" t="s">
        <v>118</v>
      </c>
      <c r="C788" t="s">
        <v>119</v>
      </c>
      <c r="D788" t="s">
        <v>12</v>
      </c>
      <c r="E788" t="s">
        <v>13</v>
      </c>
      <c r="F788" t="s">
        <v>14</v>
      </c>
      <c r="G788" t="s">
        <v>120</v>
      </c>
      <c r="H788" t="s">
        <v>16</v>
      </c>
      <c r="I788" s="9">
        <v>23990</v>
      </c>
    </row>
    <row r="789" spans="1:9" x14ac:dyDescent="0.3">
      <c r="A789" t="s">
        <v>28</v>
      </c>
      <c r="B789" t="s">
        <v>172</v>
      </c>
      <c r="C789" t="s">
        <v>30</v>
      </c>
      <c r="D789" t="s">
        <v>12</v>
      </c>
      <c r="E789" t="s">
        <v>13</v>
      </c>
      <c r="F789" t="s">
        <v>14</v>
      </c>
      <c r="G789" t="s">
        <v>15</v>
      </c>
      <c r="H789" t="s">
        <v>16</v>
      </c>
      <c r="I789" s="9">
        <v>47990</v>
      </c>
    </row>
    <row r="790" spans="1:9" x14ac:dyDescent="0.3">
      <c r="A790" t="s">
        <v>9</v>
      </c>
      <c r="B790" t="s">
        <v>228</v>
      </c>
      <c r="C790" t="s">
        <v>30</v>
      </c>
      <c r="D790" t="s">
        <v>12</v>
      </c>
      <c r="E790" t="s">
        <v>13</v>
      </c>
      <c r="F790" t="s">
        <v>14</v>
      </c>
      <c r="G790" t="s">
        <v>40</v>
      </c>
      <c r="H790" t="s">
        <v>16</v>
      </c>
      <c r="I790" s="9">
        <v>57680</v>
      </c>
    </row>
    <row r="791" spans="1:9" x14ac:dyDescent="0.3">
      <c r="A791" t="s">
        <v>9</v>
      </c>
      <c r="B791" t="s">
        <v>55</v>
      </c>
      <c r="C791" t="s">
        <v>35</v>
      </c>
      <c r="D791" t="s">
        <v>12</v>
      </c>
      <c r="E791" t="s">
        <v>13</v>
      </c>
      <c r="F791" t="s">
        <v>27</v>
      </c>
      <c r="G791" t="s">
        <v>40</v>
      </c>
      <c r="H791" t="s">
        <v>16</v>
      </c>
      <c r="I791" s="9">
        <v>54990</v>
      </c>
    </row>
    <row r="792" spans="1:9" x14ac:dyDescent="0.3">
      <c r="A792" t="s">
        <v>9</v>
      </c>
      <c r="B792" t="s">
        <v>17</v>
      </c>
      <c r="C792" t="s">
        <v>11</v>
      </c>
      <c r="D792" t="s">
        <v>12</v>
      </c>
      <c r="E792" t="s">
        <v>13</v>
      </c>
      <c r="F792" t="s">
        <v>14</v>
      </c>
      <c r="G792" t="s">
        <v>15</v>
      </c>
      <c r="H792" t="s">
        <v>16</v>
      </c>
      <c r="I792" s="9">
        <v>37990</v>
      </c>
    </row>
    <row r="793" spans="1:9" x14ac:dyDescent="0.3">
      <c r="A793" t="s">
        <v>9</v>
      </c>
      <c r="B793" t="s">
        <v>489</v>
      </c>
      <c r="C793" t="s">
        <v>30</v>
      </c>
      <c r="D793" t="s">
        <v>12</v>
      </c>
      <c r="E793" t="s">
        <v>13</v>
      </c>
      <c r="F793" t="s">
        <v>14</v>
      </c>
      <c r="G793" t="s">
        <v>15</v>
      </c>
      <c r="H793" t="s">
        <v>16</v>
      </c>
      <c r="I793" s="9">
        <v>57990</v>
      </c>
    </row>
    <row r="794" spans="1:9" x14ac:dyDescent="0.3">
      <c r="A794" t="s">
        <v>9</v>
      </c>
      <c r="B794" t="s">
        <v>10</v>
      </c>
      <c r="C794" t="s">
        <v>11</v>
      </c>
      <c r="D794" t="s">
        <v>12</v>
      </c>
      <c r="E794" t="s">
        <v>13</v>
      </c>
      <c r="F794" t="s">
        <v>14</v>
      </c>
      <c r="G794" t="s">
        <v>15</v>
      </c>
      <c r="H794" t="s">
        <v>16</v>
      </c>
      <c r="I794" s="9">
        <v>38990</v>
      </c>
    </row>
    <row r="795" spans="1:9" x14ac:dyDescent="0.3">
      <c r="A795" t="s">
        <v>24</v>
      </c>
      <c r="B795" t="s">
        <v>490</v>
      </c>
      <c r="C795" t="s">
        <v>46</v>
      </c>
      <c r="D795" t="s">
        <v>128</v>
      </c>
      <c r="E795" t="s">
        <v>147</v>
      </c>
      <c r="F795" t="s">
        <v>47</v>
      </c>
      <c r="G795" t="s">
        <v>491</v>
      </c>
      <c r="H795" t="s">
        <v>16</v>
      </c>
      <c r="I795" s="9">
        <v>15990</v>
      </c>
    </row>
    <row r="796" spans="1:9" x14ac:dyDescent="0.3">
      <c r="A796" t="s">
        <v>9</v>
      </c>
      <c r="B796" t="s">
        <v>48</v>
      </c>
      <c r="C796" t="s">
        <v>30</v>
      </c>
      <c r="D796" t="s">
        <v>12</v>
      </c>
      <c r="E796" t="s">
        <v>13</v>
      </c>
      <c r="F796" t="s">
        <v>14</v>
      </c>
      <c r="G796" t="s">
        <v>15</v>
      </c>
      <c r="H796" t="s">
        <v>16</v>
      </c>
      <c r="I796" s="9">
        <v>49990</v>
      </c>
    </row>
    <row r="797" spans="1:9" x14ac:dyDescent="0.3">
      <c r="A797" t="s">
        <v>28</v>
      </c>
      <c r="B797" t="s">
        <v>49</v>
      </c>
      <c r="C797" t="s">
        <v>50</v>
      </c>
      <c r="D797" t="s">
        <v>12</v>
      </c>
      <c r="E797" t="s">
        <v>13</v>
      </c>
      <c r="F797" t="s">
        <v>27</v>
      </c>
      <c r="G797" t="s">
        <v>15</v>
      </c>
      <c r="H797" t="s">
        <v>16</v>
      </c>
      <c r="I797" s="9">
        <v>77990</v>
      </c>
    </row>
    <row r="798" spans="1:9" x14ac:dyDescent="0.3">
      <c r="A798" t="s">
        <v>9</v>
      </c>
      <c r="B798" t="s">
        <v>55</v>
      </c>
      <c r="C798" t="s">
        <v>35</v>
      </c>
      <c r="D798" t="s">
        <v>12</v>
      </c>
      <c r="E798" t="s">
        <v>13</v>
      </c>
      <c r="F798" t="s">
        <v>27</v>
      </c>
      <c r="G798" t="s">
        <v>40</v>
      </c>
      <c r="H798" t="s">
        <v>16</v>
      </c>
      <c r="I798" s="9">
        <v>54990</v>
      </c>
    </row>
    <row r="799" spans="1:9" x14ac:dyDescent="0.3">
      <c r="A799" t="s">
        <v>9</v>
      </c>
      <c r="B799" t="s">
        <v>255</v>
      </c>
      <c r="C799" t="s">
        <v>30</v>
      </c>
      <c r="D799" t="s">
        <v>12</v>
      </c>
      <c r="E799" t="s">
        <v>13</v>
      </c>
      <c r="F799" t="s">
        <v>27</v>
      </c>
      <c r="G799" t="s">
        <v>66</v>
      </c>
      <c r="H799" t="s">
        <v>16</v>
      </c>
      <c r="I799" s="9">
        <v>94990</v>
      </c>
    </row>
    <row r="800" spans="1:9" x14ac:dyDescent="0.3">
      <c r="A800" t="s">
        <v>9</v>
      </c>
      <c r="B800" t="s">
        <v>10</v>
      </c>
      <c r="C800" t="s">
        <v>11</v>
      </c>
      <c r="D800" t="s">
        <v>12</v>
      </c>
      <c r="E800" t="s">
        <v>13</v>
      </c>
      <c r="F800" t="s">
        <v>14</v>
      </c>
      <c r="G800" t="s">
        <v>15</v>
      </c>
      <c r="H800" t="s">
        <v>16</v>
      </c>
      <c r="I800" s="9">
        <v>38990</v>
      </c>
    </row>
    <row r="801" spans="1:9" x14ac:dyDescent="0.3">
      <c r="A801" t="s">
        <v>28</v>
      </c>
      <c r="B801" t="s">
        <v>492</v>
      </c>
      <c r="C801" t="s">
        <v>30</v>
      </c>
      <c r="D801" t="s">
        <v>12</v>
      </c>
      <c r="E801" t="s">
        <v>13</v>
      </c>
      <c r="F801" t="s">
        <v>27</v>
      </c>
      <c r="G801" t="s">
        <v>37</v>
      </c>
      <c r="H801" t="s">
        <v>82</v>
      </c>
      <c r="I801" s="9">
        <v>61500</v>
      </c>
    </row>
    <row r="802" spans="1:9" x14ac:dyDescent="0.3">
      <c r="A802" t="s">
        <v>9</v>
      </c>
      <c r="B802" t="s">
        <v>10</v>
      </c>
      <c r="C802" t="s">
        <v>11</v>
      </c>
      <c r="D802" t="s">
        <v>12</v>
      </c>
      <c r="E802" t="s">
        <v>13</v>
      </c>
      <c r="F802" t="s">
        <v>14</v>
      </c>
      <c r="G802" t="s">
        <v>15</v>
      </c>
      <c r="H802" t="s">
        <v>16</v>
      </c>
      <c r="I802" s="9">
        <v>38990</v>
      </c>
    </row>
    <row r="803" spans="1:9" x14ac:dyDescent="0.3">
      <c r="A803" t="s">
        <v>75</v>
      </c>
      <c r="B803" t="s">
        <v>253</v>
      </c>
      <c r="C803" t="s">
        <v>26</v>
      </c>
      <c r="D803" t="s">
        <v>12</v>
      </c>
      <c r="E803" t="s">
        <v>13</v>
      </c>
      <c r="F803" t="s">
        <v>27</v>
      </c>
      <c r="G803" t="s">
        <v>40</v>
      </c>
      <c r="H803" t="s">
        <v>16</v>
      </c>
      <c r="I803" s="9">
        <v>48990</v>
      </c>
    </row>
    <row r="804" spans="1:9" x14ac:dyDescent="0.3">
      <c r="A804" t="s">
        <v>9</v>
      </c>
      <c r="B804" t="s">
        <v>321</v>
      </c>
      <c r="C804" t="s">
        <v>26</v>
      </c>
      <c r="D804" t="s">
        <v>12</v>
      </c>
      <c r="E804" t="s">
        <v>39</v>
      </c>
      <c r="F804" t="s">
        <v>27</v>
      </c>
      <c r="G804" t="s">
        <v>322</v>
      </c>
      <c r="H804" t="s">
        <v>82</v>
      </c>
      <c r="I804" s="9">
        <v>141899</v>
      </c>
    </row>
    <row r="805" spans="1:9" x14ac:dyDescent="0.3">
      <c r="A805" t="s">
        <v>9</v>
      </c>
      <c r="B805" t="s">
        <v>17</v>
      </c>
      <c r="C805" t="s">
        <v>11</v>
      </c>
      <c r="D805" t="s">
        <v>12</v>
      </c>
      <c r="E805" t="s">
        <v>13</v>
      </c>
      <c r="F805" t="s">
        <v>14</v>
      </c>
      <c r="G805" t="s">
        <v>15</v>
      </c>
      <c r="H805" t="s">
        <v>16</v>
      </c>
      <c r="I805" s="9">
        <v>37990</v>
      </c>
    </row>
    <row r="806" spans="1:9" x14ac:dyDescent="0.3">
      <c r="A806" t="s">
        <v>9</v>
      </c>
      <c r="B806" t="s">
        <v>38</v>
      </c>
      <c r="C806" t="s">
        <v>30</v>
      </c>
      <c r="D806" t="s">
        <v>12</v>
      </c>
      <c r="E806" t="s">
        <v>39</v>
      </c>
      <c r="F806" t="s">
        <v>27</v>
      </c>
      <c r="G806" t="s">
        <v>40</v>
      </c>
      <c r="H806" t="s">
        <v>16</v>
      </c>
      <c r="I806" s="9">
        <v>66999</v>
      </c>
    </row>
    <row r="807" spans="1:9" x14ac:dyDescent="0.3">
      <c r="A807" t="s">
        <v>67</v>
      </c>
      <c r="B807" t="s">
        <v>439</v>
      </c>
      <c r="C807" t="s">
        <v>30</v>
      </c>
      <c r="D807" t="s">
        <v>12</v>
      </c>
      <c r="E807" t="s">
        <v>44</v>
      </c>
      <c r="F807" t="s">
        <v>14</v>
      </c>
      <c r="G807" t="s">
        <v>15</v>
      </c>
      <c r="H807" t="s">
        <v>16</v>
      </c>
      <c r="I807" s="9">
        <v>72990</v>
      </c>
    </row>
    <row r="808" spans="1:9" x14ac:dyDescent="0.3">
      <c r="A808" t="s">
        <v>9</v>
      </c>
      <c r="B808" t="s">
        <v>48</v>
      </c>
      <c r="C808" t="s">
        <v>30</v>
      </c>
      <c r="D808" t="s">
        <v>12</v>
      </c>
      <c r="E808" t="s">
        <v>13</v>
      </c>
      <c r="F808" t="s">
        <v>14</v>
      </c>
      <c r="G808" t="s">
        <v>15</v>
      </c>
      <c r="H808" t="s">
        <v>16</v>
      </c>
      <c r="I808" s="9">
        <v>49990</v>
      </c>
    </row>
    <row r="809" spans="1:9" x14ac:dyDescent="0.3">
      <c r="A809" t="s">
        <v>9</v>
      </c>
      <c r="B809" t="s">
        <v>56</v>
      </c>
      <c r="C809" t="s">
        <v>30</v>
      </c>
      <c r="D809" t="s">
        <v>12</v>
      </c>
      <c r="E809" t="s">
        <v>13</v>
      </c>
      <c r="F809" t="s">
        <v>27</v>
      </c>
      <c r="G809" t="s">
        <v>15</v>
      </c>
      <c r="H809" t="s">
        <v>16</v>
      </c>
      <c r="I809" s="9">
        <v>66990</v>
      </c>
    </row>
    <row r="810" spans="1:9" x14ac:dyDescent="0.3">
      <c r="A810" t="s">
        <v>9</v>
      </c>
      <c r="B810" t="s">
        <v>493</v>
      </c>
      <c r="C810" t="s">
        <v>26</v>
      </c>
      <c r="D810" t="s">
        <v>12</v>
      </c>
      <c r="E810" t="s">
        <v>39</v>
      </c>
      <c r="F810" t="s">
        <v>27</v>
      </c>
      <c r="G810" t="s">
        <v>40</v>
      </c>
      <c r="H810" t="s">
        <v>16</v>
      </c>
      <c r="I810" s="9">
        <v>78100</v>
      </c>
    </row>
    <row r="811" spans="1:9" x14ac:dyDescent="0.3">
      <c r="A811" t="s">
        <v>9</v>
      </c>
      <c r="B811" t="s">
        <v>32</v>
      </c>
      <c r="C811" t="s">
        <v>30</v>
      </c>
      <c r="D811" t="s">
        <v>12</v>
      </c>
      <c r="E811" t="s">
        <v>13</v>
      </c>
      <c r="F811" t="s">
        <v>14</v>
      </c>
      <c r="G811" t="s">
        <v>15</v>
      </c>
      <c r="H811" t="s">
        <v>16</v>
      </c>
      <c r="I811" s="9">
        <v>46990</v>
      </c>
    </row>
    <row r="812" spans="1:9" x14ac:dyDescent="0.3">
      <c r="A812" t="s">
        <v>9</v>
      </c>
      <c r="B812" t="s">
        <v>494</v>
      </c>
      <c r="C812" t="s">
        <v>50</v>
      </c>
      <c r="D812" t="s">
        <v>12</v>
      </c>
      <c r="E812" t="s">
        <v>13</v>
      </c>
      <c r="F812" t="s">
        <v>27</v>
      </c>
      <c r="G812" t="s">
        <v>66</v>
      </c>
      <c r="H812" t="s">
        <v>16</v>
      </c>
      <c r="I812" s="9">
        <v>88149</v>
      </c>
    </row>
    <row r="813" spans="1:9" x14ac:dyDescent="0.3">
      <c r="A813" t="s">
        <v>41</v>
      </c>
      <c r="B813" t="s">
        <v>495</v>
      </c>
      <c r="C813" t="s">
        <v>30</v>
      </c>
      <c r="D813" t="s">
        <v>12</v>
      </c>
      <c r="E813" t="s">
        <v>13</v>
      </c>
      <c r="F813" t="s">
        <v>27</v>
      </c>
      <c r="G813" t="s">
        <v>15</v>
      </c>
      <c r="H813" t="s">
        <v>16</v>
      </c>
      <c r="I813" s="9">
        <v>36607</v>
      </c>
    </row>
    <row r="814" spans="1:9" x14ac:dyDescent="0.3">
      <c r="A814" t="s">
        <v>9</v>
      </c>
      <c r="B814" t="s">
        <v>233</v>
      </c>
      <c r="C814" t="s">
        <v>54</v>
      </c>
      <c r="D814" t="s">
        <v>185</v>
      </c>
      <c r="E814" t="s">
        <v>13</v>
      </c>
      <c r="F814" t="s">
        <v>14</v>
      </c>
      <c r="G814" t="s">
        <v>37</v>
      </c>
      <c r="H814" t="s">
        <v>16</v>
      </c>
      <c r="I814" s="9">
        <v>24831</v>
      </c>
    </row>
    <row r="815" spans="1:9" x14ac:dyDescent="0.3">
      <c r="A815" t="s">
        <v>9</v>
      </c>
      <c r="B815" t="s">
        <v>496</v>
      </c>
      <c r="C815" t="s">
        <v>30</v>
      </c>
      <c r="D815" t="s">
        <v>12</v>
      </c>
      <c r="E815" t="s">
        <v>13</v>
      </c>
      <c r="F815" t="s">
        <v>14</v>
      </c>
      <c r="G815" t="s">
        <v>69</v>
      </c>
      <c r="H815" t="s">
        <v>16</v>
      </c>
      <c r="I815" s="9">
        <v>59899</v>
      </c>
    </row>
    <row r="816" spans="1:9" x14ac:dyDescent="0.3">
      <c r="A816" t="s">
        <v>52</v>
      </c>
      <c r="B816" t="s">
        <v>497</v>
      </c>
      <c r="C816" t="s">
        <v>35</v>
      </c>
      <c r="D816" t="s">
        <v>12</v>
      </c>
      <c r="E816" t="s">
        <v>13</v>
      </c>
      <c r="F816" t="s">
        <v>14</v>
      </c>
      <c r="G816" t="s">
        <v>15</v>
      </c>
      <c r="H816" t="s">
        <v>16</v>
      </c>
      <c r="I816" s="9">
        <v>67000</v>
      </c>
    </row>
    <row r="817" spans="1:9" x14ac:dyDescent="0.3">
      <c r="A817" t="s">
        <v>9</v>
      </c>
      <c r="B817" t="s">
        <v>36</v>
      </c>
      <c r="C817" t="s">
        <v>30</v>
      </c>
      <c r="D817" t="s">
        <v>12</v>
      </c>
      <c r="E817" t="s">
        <v>13</v>
      </c>
      <c r="F817" t="s">
        <v>27</v>
      </c>
      <c r="G817" t="s">
        <v>37</v>
      </c>
      <c r="H817" t="s">
        <v>16</v>
      </c>
      <c r="I817" s="9">
        <v>53990</v>
      </c>
    </row>
    <row r="818" spans="1:9" x14ac:dyDescent="0.3">
      <c r="A818" t="s">
        <v>9</v>
      </c>
      <c r="B818" t="s">
        <v>55</v>
      </c>
      <c r="C818" t="s">
        <v>35</v>
      </c>
      <c r="D818" t="s">
        <v>12</v>
      </c>
      <c r="E818" t="s">
        <v>13</v>
      </c>
      <c r="F818" t="s">
        <v>27</v>
      </c>
      <c r="G818" t="s">
        <v>40</v>
      </c>
      <c r="H818" t="s">
        <v>16</v>
      </c>
      <c r="I818" s="9">
        <v>54990</v>
      </c>
    </row>
    <row r="819" spans="1:9" x14ac:dyDescent="0.3">
      <c r="A819" t="s">
        <v>9</v>
      </c>
      <c r="B819" t="s">
        <v>38</v>
      </c>
      <c r="C819" t="s">
        <v>30</v>
      </c>
      <c r="D819" t="s">
        <v>12</v>
      </c>
      <c r="E819" t="s">
        <v>39</v>
      </c>
      <c r="F819" t="s">
        <v>27</v>
      </c>
      <c r="G819" t="s">
        <v>40</v>
      </c>
      <c r="H819" t="s">
        <v>16</v>
      </c>
      <c r="I819" s="9">
        <v>66999</v>
      </c>
    </row>
    <row r="820" spans="1:9" x14ac:dyDescent="0.3">
      <c r="A820" t="s">
        <v>41</v>
      </c>
      <c r="B820" t="s">
        <v>57</v>
      </c>
      <c r="C820" t="s">
        <v>11</v>
      </c>
      <c r="D820" t="s">
        <v>12</v>
      </c>
      <c r="E820" t="s">
        <v>13</v>
      </c>
      <c r="F820" t="s">
        <v>14</v>
      </c>
      <c r="G820" t="s">
        <v>15</v>
      </c>
      <c r="H820" t="s">
        <v>16</v>
      </c>
      <c r="I820" s="9">
        <v>39490</v>
      </c>
    </row>
    <row r="821" spans="1:9" x14ac:dyDescent="0.3">
      <c r="A821" t="s">
        <v>9</v>
      </c>
      <c r="B821" t="s">
        <v>55</v>
      </c>
      <c r="C821" t="s">
        <v>35</v>
      </c>
      <c r="D821" t="s">
        <v>12</v>
      </c>
      <c r="E821" t="s">
        <v>13</v>
      </c>
      <c r="F821" t="s">
        <v>27</v>
      </c>
      <c r="G821" t="s">
        <v>40</v>
      </c>
      <c r="H821" t="s">
        <v>16</v>
      </c>
      <c r="I821" s="9">
        <v>54990</v>
      </c>
    </row>
    <row r="822" spans="1:9" x14ac:dyDescent="0.3">
      <c r="A822" t="s">
        <v>9</v>
      </c>
      <c r="B822" t="s">
        <v>498</v>
      </c>
      <c r="C822" t="s">
        <v>11</v>
      </c>
      <c r="D822" t="s">
        <v>12</v>
      </c>
      <c r="E822" t="s">
        <v>13</v>
      </c>
      <c r="F822" t="s">
        <v>14</v>
      </c>
      <c r="G822" t="s">
        <v>37</v>
      </c>
      <c r="H822" t="s">
        <v>82</v>
      </c>
      <c r="I822" s="9">
        <v>44400</v>
      </c>
    </row>
    <row r="823" spans="1:9" x14ac:dyDescent="0.3">
      <c r="A823" t="s">
        <v>41</v>
      </c>
      <c r="B823" t="s">
        <v>229</v>
      </c>
      <c r="C823" t="s">
        <v>11</v>
      </c>
      <c r="D823" t="s">
        <v>12</v>
      </c>
      <c r="E823" t="s">
        <v>13</v>
      </c>
      <c r="F823" t="s">
        <v>14</v>
      </c>
      <c r="G823" t="s">
        <v>37</v>
      </c>
      <c r="H823" t="s">
        <v>82</v>
      </c>
      <c r="I823" s="9">
        <v>38490</v>
      </c>
    </row>
    <row r="824" spans="1:9" x14ac:dyDescent="0.3">
      <c r="A824" t="s">
        <v>9</v>
      </c>
      <c r="B824" t="s">
        <v>79</v>
      </c>
      <c r="C824" t="s">
        <v>35</v>
      </c>
      <c r="D824" t="s">
        <v>12</v>
      </c>
      <c r="E824" t="s">
        <v>13</v>
      </c>
      <c r="F824" t="s">
        <v>14</v>
      </c>
      <c r="G824" t="s">
        <v>37</v>
      </c>
      <c r="H824" t="s">
        <v>16</v>
      </c>
      <c r="I824" s="9">
        <v>42990</v>
      </c>
    </row>
    <row r="825" spans="1:9" x14ac:dyDescent="0.3">
      <c r="A825" t="s">
        <v>41</v>
      </c>
      <c r="B825" t="s">
        <v>499</v>
      </c>
      <c r="C825" t="s">
        <v>11</v>
      </c>
      <c r="D825" t="s">
        <v>12</v>
      </c>
      <c r="E825" t="s">
        <v>39</v>
      </c>
      <c r="F825" t="s">
        <v>14</v>
      </c>
      <c r="G825" t="s">
        <v>40</v>
      </c>
      <c r="H825" t="s">
        <v>82</v>
      </c>
      <c r="I825" s="9">
        <v>60490</v>
      </c>
    </row>
    <row r="826" spans="1:9" x14ac:dyDescent="0.3">
      <c r="A826" t="s">
        <v>67</v>
      </c>
      <c r="B826" t="s">
        <v>500</v>
      </c>
      <c r="C826" t="s">
        <v>26</v>
      </c>
      <c r="D826" t="s">
        <v>12</v>
      </c>
      <c r="E826" t="s">
        <v>78</v>
      </c>
      <c r="F826" t="s">
        <v>27</v>
      </c>
      <c r="G826" t="s">
        <v>216</v>
      </c>
      <c r="H826" t="s">
        <v>16</v>
      </c>
      <c r="I826" s="9">
        <v>88990</v>
      </c>
    </row>
    <row r="827" spans="1:9" x14ac:dyDescent="0.3">
      <c r="A827" t="s">
        <v>75</v>
      </c>
      <c r="B827" t="s">
        <v>213</v>
      </c>
      <c r="C827" t="s">
        <v>30</v>
      </c>
      <c r="D827" t="s">
        <v>12</v>
      </c>
      <c r="E827" t="s">
        <v>13</v>
      </c>
      <c r="F827" t="s">
        <v>14</v>
      </c>
      <c r="G827" t="s">
        <v>15</v>
      </c>
      <c r="H827" t="s">
        <v>16</v>
      </c>
      <c r="I827" s="9">
        <v>37990</v>
      </c>
    </row>
    <row r="828" spans="1:9" x14ac:dyDescent="0.3">
      <c r="A828" t="s">
        <v>9</v>
      </c>
      <c r="B828" t="s">
        <v>501</v>
      </c>
      <c r="C828" t="s">
        <v>35</v>
      </c>
      <c r="D828" t="s">
        <v>185</v>
      </c>
      <c r="E828" t="s">
        <v>13</v>
      </c>
      <c r="F828" t="s">
        <v>27</v>
      </c>
      <c r="G828" t="s">
        <v>23</v>
      </c>
      <c r="H828" t="s">
        <v>16</v>
      </c>
      <c r="I828" s="9">
        <v>70500</v>
      </c>
    </row>
  </sheetData>
  <mergeCells count="2">
    <mergeCell ref="M5:N5"/>
    <mergeCell ref="Y6:Z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8D8A-9AB0-4E41-A199-0AB641A817A8}">
  <dimension ref="D6:F16"/>
  <sheetViews>
    <sheetView workbookViewId="0">
      <selection activeCell="F6" sqref="F6:F16"/>
    </sheetView>
  </sheetViews>
  <sheetFormatPr defaultRowHeight="14.4" x14ac:dyDescent="0.3"/>
  <cols>
    <col min="6" max="6" width="17.6640625" bestFit="1" customWidth="1"/>
  </cols>
  <sheetData>
    <row r="6" spans="4:6" x14ac:dyDescent="0.3">
      <c r="D6" s="16" t="s">
        <v>0</v>
      </c>
      <c r="E6" s="16" t="s">
        <v>8</v>
      </c>
      <c r="F6" s="16" t="s">
        <v>6</v>
      </c>
    </row>
    <row r="7" spans="4:6" x14ac:dyDescent="0.3">
      <c r="D7" t="s">
        <v>9</v>
      </c>
      <c r="E7" s="9">
        <v>38990</v>
      </c>
      <c r="F7">
        <v>39.619999999999997</v>
      </c>
    </row>
    <row r="8" spans="4:6" x14ac:dyDescent="0.3">
      <c r="D8" t="s">
        <v>9</v>
      </c>
      <c r="E8" s="9">
        <v>37990</v>
      </c>
      <c r="F8">
        <v>39.619999999999997</v>
      </c>
    </row>
    <row r="9" spans="4:6" x14ac:dyDescent="0.3">
      <c r="D9" t="s">
        <v>18</v>
      </c>
      <c r="E9" s="9">
        <v>70990</v>
      </c>
      <c r="F9">
        <v>33.78</v>
      </c>
    </row>
    <row r="10" spans="4:6" x14ac:dyDescent="0.3">
      <c r="D10" t="s">
        <v>18</v>
      </c>
      <c r="E10" s="9">
        <v>70990</v>
      </c>
      <c r="F10">
        <v>33.880000000000003</v>
      </c>
    </row>
    <row r="11" spans="4:6" x14ac:dyDescent="0.3">
      <c r="D11" t="s">
        <v>18</v>
      </c>
      <c r="E11" s="9">
        <v>70990</v>
      </c>
      <c r="F11">
        <v>33.78</v>
      </c>
    </row>
    <row r="12" spans="4:6" x14ac:dyDescent="0.3">
      <c r="D12" t="s">
        <v>24</v>
      </c>
      <c r="E12" s="9">
        <v>49990</v>
      </c>
      <c r="F12">
        <v>39.619999999999997</v>
      </c>
    </row>
    <row r="13" spans="4:6" x14ac:dyDescent="0.3">
      <c r="D13" t="s">
        <v>28</v>
      </c>
      <c r="E13" s="9">
        <v>40990</v>
      </c>
      <c r="F13">
        <v>39.65</v>
      </c>
    </row>
    <row r="14" spans="4:6" x14ac:dyDescent="0.3">
      <c r="D14" t="s">
        <v>9</v>
      </c>
      <c r="E14" s="9">
        <v>46990</v>
      </c>
      <c r="F14">
        <v>39.67</v>
      </c>
    </row>
    <row r="15" spans="4:6" x14ac:dyDescent="0.3">
      <c r="D15" t="s">
        <v>28</v>
      </c>
      <c r="E15" s="9">
        <v>27990</v>
      </c>
      <c r="F15">
        <v>39.619999999999997</v>
      </c>
    </row>
    <row r="16" spans="4:6" x14ac:dyDescent="0.3">
      <c r="D16" t="s">
        <v>9</v>
      </c>
      <c r="E16" s="9">
        <v>45990</v>
      </c>
      <c r="F16">
        <v>39.65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5280-6444-4115-BDF3-B4EC6D682D0F}">
  <dimension ref="D7:F20"/>
  <sheetViews>
    <sheetView tabSelected="1" workbookViewId="0">
      <selection activeCell="S26" sqref="S26"/>
    </sheetView>
  </sheetViews>
  <sheetFormatPr defaultRowHeight="14.4" x14ac:dyDescent="0.3"/>
  <cols>
    <col min="6" max="6" width="10.33203125" bestFit="1" customWidth="1"/>
  </cols>
  <sheetData>
    <row r="7" spans="4:6" x14ac:dyDescent="0.3">
      <c r="D7" s="16" t="s">
        <v>0</v>
      </c>
      <c r="E7" s="16" t="s">
        <v>8</v>
      </c>
      <c r="F7" s="16" t="s">
        <v>6</v>
      </c>
    </row>
    <row r="8" spans="4:6" x14ac:dyDescent="0.3">
      <c r="D8" t="s">
        <v>9</v>
      </c>
      <c r="E8" s="9">
        <v>38990</v>
      </c>
      <c r="F8">
        <v>39.619999999999997</v>
      </c>
    </row>
    <row r="9" spans="4:6" x14ac:dyDescent="0.3">
      <c r="D9" t="s">
        <v>9</v>
      </c>
      <c r="E9" s="9">
        <v>37990</v>
      </c>
      <c r="F9">
        <v>39.619999999999997</v>
      </c>
    </row>
    <row r="10" spans="4:6" x14ac:dyDescent="0.3">
      <c r="D10" t="s">
        <v>18</v>
      </c>
      <c r="E10" s="9">
        <v>70990</v>
      </c>
      <c r="F10">
        <v>33.78</v>
      </c>
    </row>
    <row r="11" spans="4:6" x14ac:dyDescent="0.3">
      <c r="D11" t="s">
        <v>18</v>
      </c>
      <c r="E11" s="9">
        <v>70990</v>
      </c>
      <c r="F11">
        <v>33.880000000000003</v>
      </c>
    </row>
    <row r="12" spans="4:6" x14ac:dyDescent="0.3">
      <c r="D12" t="s">
        <v>18</v>
      </c>
      <c r="E12" s="9">
        <v>70990</v>
      </c>
      <c r="F12">
        <v>33.78</v>
      </c>
    </row>
    <row r="13" spans="4:6" x14ac:dyDescent="0.3">
      <c r="D13" t="s">
        <v>24</v>
      </c>
      <c r="E13" s="9">
        <v>49990</v>
      </c>
      <c r="F13">
        <v>39.619999999999997</v>
      </c>
    </row>
    <row r="14" spans="4:6" x14ac:dyDescent="0.3">
      <c r="D14" t="s">
        <v>28</v>
      </c>
      <c r="E14" s="9">
        <v>40990</v>
      </c>
      <c r="F14">
        <v>39.65</v>
      </c>
    </row>
    <row r="15" spans="4:6" x14ac:dyDescent="0.3">
      <c r="D15" t="s">
        <v>9</v>
      </c>
      <c r="E15" s="9">
        <v>46990</v>
      </c>
      <c r="F15">
        <v>39.67</v>
      </c>
    </row>
    <row r="16" spans="4:6" x14ac:dyDescent="0.3">
      <c r="D16" t="s">
        <v>28</v>
      </c>
      <c r="E16" s="9">
        <v>27990</v>
      </c>
      <c r="F16">
        <v>39.619999999999997</v>
      </c>
    </row>
    <row r="17" spans="4:6" x14ac:dyDescent="0.3">
      <c r="D17" t="s">
        <v>9</v>
      </c>
      <c r="E17" s="9">
        <v>45990</v>
      </c>
      <c r="F17">
        <v>39.65</v>
      </c>
    </row>
    <row r="18" spans="4:6" x14ac:dyDescent="0.3">
      <c r="D18" t="s">
        <v>621</v>
      </c>
      <c r="E18" s="9">
        <v>20</v>
      </c>
    </row>
    <row r="19" spans="4:6" x14ac:dyDescent="0.3">
      <c r="D19" t="s">
        <v>621</v>
      </c>
      <c r="E19" s="9">
        <v>60</v>
      </c>
    </row>
    <row r="20" spans="4:6" x14ac:dyDescent="0.3">
      <c r="D20" t="s">
        <v>621</v>
      </c>
      <c r="E20" s="9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Laptops</vt:lpstr>
      <vt:lpstr>Basic color</vt:lpstr>
      <vt:lpstr>Basic Math</vt:lpstr>
      <vt:lpstr>Logical</vt:lpstr>
      <vt:lpstr>Text  Fun</vt:lpstr>
      <vt:lpstr>OR,IF,AND,countif,sumif</vt:lpstr>
      <vt:lpstr>Day fun</vt:lpstr>
      <vt:lpstr>Hlookup</vt:lpstr>
      <vt:lpstr>Vlookup</vt:lpstr>
      <vt:lpstr>Xlookup</vt:lpstr>
      <vt:lpstr>sort,filter,data validation</vt:lpstr>
      <vt:lpstr>Advance filter</vt:lpstr>
      <vt:lpstr>bar chart</vt:lpstr>
      <vt:lpstr>Pie Chart</vt:lpstr>
      <vt:lpstr>'Advance filter'!Criteria</vt:lpstr>
      <vt:lpstr>'Advance filter'!Extract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</dc:creator>
  <cp:lastModifiedBy>PRACHI</cp:lastModifiedBy>
  <dcterms:created xsi:type="dcterms:W3CDTF">2024-02-28T09:44:17Z</dcterms:created>
  <dcterms:modified xsi:type="dcterms:W3CDTF">2024-03-03T05:44:10Z</dcterms:modified>
</cp:coreProperties>
</file>