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30677EB-A474-4042-801F-8C36EE5B631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21" r:id="rId1"/>
    <sheet name="Dashboard" sheetId="22" r:id="rId2"/>
    <sheet name="Sheet2" sheetId="13" state="hidden" r:id="rId3"/>
  </sheets>
  <calcPr calcId="181029"/>
</workbook>
</file>

<file path=xl/calcChain.xml><?xml version="1.0" encoding="utf-8"?>
<calcChain xmlns="http://schemas.openxmlformats.org/spreadsheetml/2006/main">
  <c r="J9" i="21" l="1"/>
  <c r="J7" i="21"/>
  <c r="D37" i="21"/>
  <c r="D30" i="21"/>
  <c r="D36" i="21"/>
  <c r="D25" i="21"/>
  <c r="D26" i="21"/>
  <c r="D27" i="21"/>
  <c r="D28" i="21"/>
  <c r="D29" i="21"/>
  <c r="D32" i="21"/>
  <c r="D33" i="21"/>
  <c r="D35" i="21"/>
  <c r="D24" i="21"/>
  <c r="C36" i="21"/>
  <c r="C35" i="21"/>
  <c r="C33" i="21"/>
  <c r="C32" i="21"/>
  <c r="C30" i="21"/>
  <c r="C29" i="21"/>
  <c r="C28" i="21"/>
  <c r="C27" i="21"/>
  <c r="C26" i="21"/>
  <c r="C25" i="21"/>
  <c r="C24" i="21"/>
  <c r="J8" i="21"/>
  <c r="J6" i="21"/>
  <c r="F21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" i="21"/>
  <c r="E18" i="21"/>
  <c r="E19" i="21"/>
  <c r="E20" i="21"/>
  <c r="E21" i="21"/>
  <c r="E8" i="21"/>
  <c r="E9" i="21"/>
  <c r="E10" i="21"/>
  <c r="E11" i="21"/>
  <c r="E12" i="21"/>
  <c r="E13" i="21"/>
  <c r="E14" i="21"/>
  <c r="E15" i="21"/>
  <c r="E16" i="21"/>
  <c r="E17" i="21"/>
  <c r="E3" i="21"/>
  <c r="E4" i="21"/>
  <c r="E5" i="21"/>
  <c r="E6" i="21"/>
  <c r="E7" i="21"/>
  <c r="E2" i="21"/>
  <c r="D21" i="21"/>
  <c r="D13" i="21"/>
  <c r="D14" i="21"/>
  <c r="D15" i="21"/>
  <c r="D16" i="21"/>
  <c r="D17" i="21"/>
  <c r="D18" i="21"/>
  <c r="D19" i="21"/>
  <c r="D20" i="21"/>
  <c r="D3" i="21"/>
  <c r="D4" i="21"/>
  <c r="D5" i="21"/>
  <c r="D6" i="21"/>
  <c r="D7" i="21"/>
  <c r="D8" i="21"/>
  <c r="D9" i="21"/>
  <c r="D10" i="21"/>
  <c r="D11" i="21"/>
  <c r="D12" i="21"/>
  <c r="D2" i="21"/>
  <c r="J7" i="22"/>
</calcChain>
</file>

<file path=xl/sharedStrings.xml><?xml version="1.0" encoding="utf-8"?>
<sst xmlns="http://schemas.openxmlformats.org/spreadsheetml/2006/main" count="60" uniqueCount="59">
  <si>
    <t>Employee Count</t>
  </si>
  <si>
    <t>Store ID</t>
  </si>
  <si>
    <t>Daily Store Revenue</t>
  </si>
  <si>
    <t xml:space="preserve">Group A </t>
  </si>
  <si>
    <t xml:space="preserve">Group B </t>
  </si>
  <si>
    <t xml:space="preserve">Manjesh </t>
  </si>
  <si>
    <t xml:space="preserve">Prarikha </t>
  </si>
  <si>
    <t xml:space="preserve">Supriya </t>
  </si>
  <si>
    <t xml:space="preserve">Ketan </t>
  </si>
  <si>
    <t xml:space="preserve">Raman </t>
  </si>
  <si>
    <t xml:space="preserve">Pragya </t>
  </si>
  <si>
    <t xml:space="preserve">Paromitha </t>
  </si>
  <si>
    <t xml:space="preserve">Zomato </t>
  </si>
  <si>
    <t xml:space="preserve">Swiggy </t>
  </si>
  <si>
    <t xml:space="preserve">Ola </t>
  </si>
  <si>
    <t xml:space="preserve">Uber </t>
  </si>
  <si>
    <t>BLR-C10-SS1</t>
  </si>
  <si>
    <t>BLR-C10-SS2</t>
  </si>
  <si>
    <t>BLR-C10-SS3</t>
  </si>
  <si>
    <t>BLR-C10-SS4</t>
  </si>
  <si>
    <t>BLR-C10-SS5</t>
  </si>
  <si>
    <t>BLR-C10-SS6</t>
  </si>
  <si>
    <t>BLR-C10-SS7</t>
  </si>
  <si>
    <t>BLR-C10-SS8</t>
  </si>
  <si>
    <t>BLR-C10-SS9</t>
  </si>
  <si>
    <t>BLR-C10-SS10</t>
  </si>
  <si>
    <t>BLR-C10-SS11</t>
  </si>
  <si>
    <t>BLR-C10-SS12</t>
  </si>
  <si>
    <t>BLR-C10-SS13</t>
  </si>
  <si>
    <t>BLR-C10-SS14</t>
  </si>
  <si>
    <t>BLR-C10-SS15</t>
  </si>
  <si>
    <t>BLR-C10-SS16</t>
  </si>
  <si>
    <t>BLR-C10-SS17</t>
  </si>
  <si>
    <t>BLR-C10-SS18</t>
  </si>
  <si>
    <t>BLR-C10-SS19</t>
  </si>
  <si>
    <t>BLR-C10-SS20</t>
  </si>
  <si>
    <t>Emp count</t>
  </si>
  <si>
    <t>Revenue</t>
  </si>
  <si>
    <t>Predicted Revenue</t>
  </si>
  <si>
    <t>Residuals</t>
  </si>
  <si>
    <t>Sq. residuals</t>
  </si>
  <si>
    <t>Avg sq residuals</t>
  </si>
  <si>
    <t>Avg actual vale</t>
  </si>
  <si>
    <t>(mean sq error)</t>
  </si>
  <si>
    <t>RMSE</t>
  </si>
  <si>
    <t>Minimum</t>
  </si>
  <si>
    <t>Quartile1</t>
  </si>
  <si>
    <t>Mean</t>
  </si>
  <si>
    <t>Median,Q2</t>
  </si>
  <si>
    <t>Quartile3</t>
  </si>
  <si>
    <t>Maximum</t>
  </si>
  <si>
    <t>Mode</t>
  </si>
  <si>
    <t>Variance</t>
  </si>
  <si>
    <t>Standard Deviaton</t>
  </si>
  <si>
    <t>Kurtosis</t>
  </si>
  <si>
    <t>Skewness</t>
  </si>
  <si>
    <t>Daily store revenue</t>
  </si>
  <si>
    <t xml:space="preserve">Correlation 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</si>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</sst>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0" fillId="0" borderId="0" xfId="0" applyNumberFormat="1"/>
    <xf numFmtId="0" fontId="1" fillId="0" borderId="0" xfId="2"/>
    <xf numFmtId="2" fontId="0" fillId="0" borderId="0" xfId="0" applyNumberFormat="1"/>
    <xf numFmtId="169" fontId="0" fillId="0" borderId="0" xfId="0" applyNumberFormat="1"/>
    <xf numFmtId="0" fontId="1" fillId="0" borderId="0" xfId="2" applyFill="1"/>
    <xf numFmtId="9" fontId="0" fillId="0" borderId="0" xfId="1" applyFont="1"/>
  </cellXfs>
  <cellStyles count="5">
    <cellStyle name="Comma 2" xfId="3" xr:uid="{6CECB8FA-41F9-409E-A57D-F17C59A77F08}"/>
    <cellStyle name="Normal" xfId="0" builtinId="0"/>
    <cellStyle name="Normal 2" xfId="2" xr:uid="{5B8C5B5C-60B3-48EB-B177-2DE42CB33B57}"/>
    <cellStyle name="Percent" xfId="1" builtinId="5"/>
    <cellStyle name="Percent 2" xfId="4" xr:uid="{0334526F-D7D4-403E-B191-17392BFBE165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Daily Store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3012711646338"/>
                  <c:y val="-0.10285122254455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Data!$B$2:$B$21</c:f>
              <c:numCache>
                <c:formatCode>0</c:formatCode>
                <c:ptCount val="20"/>
                <c:pt idx="0">
                  <c:v>20.5</c:v>
                </c:pt>
                <c:pt idx="1">
                  <c:v>25</c:v>
                </c:pt>
                <c:pt idx="2">
                  <c:v>20.5</c:v>
                </c:pt>
                <c:pt idx="3">
                  <c:v>29</c:v>
                </c:pt>
                <c:pt idx="4">
                  <c:v>33</c:v>
                </c:pt>
                <c:pt idx="5">
                  <c:v>16.5</c:v>
                </c:pt>
                <c:pt idx="6">
                  <c:v>41.5</c:v>
                </c:pt>
                <c:pt idx="7">
                  <c:v>20.5</c:v>
                </c:pt>
                <c:pt idx="8">
                  <c:v>29</c:v>
                </c:pt>
                <c:pt idx="9">
                  <c:v>29</c:v>
                </c:pt>
                <c:pt idx="10">
                  <c:v>41.5</c:v>
                </c:pt>
                <c:pt idx="11">
                  <c:v>49</c:v>
                </c:pt>
                <c:pt idx="12">
                  <c:v>33</c:v>
                </c:pt>
                <c:pt idx="13">
                  <c:v>41.5</c:v>
                </c:pt>
                <c:pt idx="14">
                  <c:v>20.5</c:v>
                </c:pt>
                <c:pt idx="15">
                  <c:v>29</c:v>
                </c:pt>
                <c:pt idx="16">
                  <c:v>33</c:v>
                </c:pt>
                <c:pt idx="17">
                  <c:v>37.5</c:v>
                </c:pt>
                <c:pt idx="18">
                  <c:v>41.5</c:v>
                </c:pt>
                <c:pt idx="19">
                  <c:v>44.5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360090</c:v>
                </c:pt>
                <c:pt idx="1">
                  <c:v>415425</c:v>
                </c:pt>
                <c:pt idx="2">
                  <c:v>401970</c:v>
                </c:pt>
                <c:pt idx="3">
                  <c:v>435735</c:v>
                </c:pt>
                <c:pt idx="4">
                  <c:v>468060</c:v>
                </c:pt>
                <c:pt idx="5">
                  <c:v>364530</c:v>
                </c:pt>
                <c:pt idx="6">
                  <c:v>445185</c:v>
                </c:pt>
                <c:pt idx="7">
                  <c:v>381045</c:v>
                </c:pt>
                <c:pt idx="8">
                  <c:v>405015</c:v>
                </c:pt>
                <c:pt idx="9">
                  <c:v>450060</c:v>
                </c:pt>
                <c:pt idx="10">
                  <c:v>441810</c:v>
                </c:pt>
                <c:pt idx="11">
                  <c:v>486075</c:v>
                </c:pt>
                <c:pt idx="12">
                  <c:v>424950</c:v>
                </c:pt>
                <c:pt idx="13">
                  <c:v>465660</c:v>
                </c:pt>
                <c:pt idx="14">
                  <c:v>368400</c:v>
                </c:pt>
                <c:pt idx="15">
                  <c:v>450885</c:v>
                </c:pt>
                <c:pt idx="16">
                  <c:v>457425</c:v>
                </c:pt>
                <c:pt idx="17">
                  <c:v>441075</c:v>
                </c:pt>
                <c:pt idx="18">
                  <c:v>465045</c:v>
                </c:pt>
                <c:pt idx="19">
                  <c:v>455220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A-4540-A29E-7DBF968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22096"/>
        <c:axId val="966126672"/>
      </c:scatterChart>
      <c:valAx>
        <c:axId val="966122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26672"/>
        <c:crosses val="autoZero"/>
        <c:crossBetween val="midCat"/>
      </c:valAx>
      <c:valAx>
        <c:axId val="96612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J$6" inc="10" max="30000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57150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5</xdr:row>
          <xdr:rowOff>47625</xdr:rowOff>
        </xdr:from>
        <xdr:to>
          <xdr:col>12</xdr:col>
          <xdr:colOff>276225</xdr:colOff>
          <xdr:row>7</xdr:row>
          <xdr:rowOff>47625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2D3F-EE02-4D6C-B29E-104166021FDC}">
  <dimension ref="A1:K37"/>
  <sheetViews>
    <sheetView tabSelected="1" workbookViewId="0">
      <selection activeCell="J9" sqref="J9"/>
    </sheetView>
  </sheetViews>
  <sheetFormatPr defaultRowHeight="15.75" x14ac:dyDescent="0.25"/>
  <cols>
    <col min="1" max="1" width="12.125" bestFit="1" customWidth="1"/>
    <col min="2" max="2" width="15" bestFit="1" customWidth="1"/>
    <col min="3" max="3" width="18.375" bestFit="1" customWidth="1"/>
    <col min="4" max="4" width="17.25" bestFit="1" customWidth="1"/>
    <col min="6" max="6" width="11.5" bestFit="1" customWidth="1"/>
    <col min="10" max="10" width="11.875" bestFit="1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4" t="s">
        <v>38</v>
      </c>
      <c r="E1" s="4" t="s">
        <v>39</v>
      </c>
      <c r="F1" s="4" t="s">
        <v>40</v>
      </c>
    </row>
    <row r="2" spans="1:11" x14ac:dyDescent="0.25">
      <c r="A2" s="3" t="s">
        <v>16</v>
      </c>
      <c r="B2" s="2">
        <v>20.5</v>
      </c>
      <c r="C2" s="3">
        <v>360090</v>
      </c>
      <c r="D2" s="5">
        <f>3405*B2+320989</f>
        <v>390791.5</v>
      </c>
      <c r="E2" s="5">
        <f>C2-D2</f>
        <v>-30701.5</v>
      </c>
      <c r="F2">
        <f>E2*E2</f>
        <v>942582102.25</v>
      </c>
    </row>
    <row r="3" spans="1:11" x14ac:dyDescent="0.25">
      <c r="A3" s="3" t="s">
        <v>17</v>
      </c>
      <c r="B3" s="2">
        <v>25</v>
      </c>
      <c r="C3" s="3">
        <v>415425</v>
      </c>
      <c r="D3" s="5">
        <f t="shared" ref="D3:D20" si="0">3405*B3+320989</f>
        <v>406114</v>
      </c>
      <c r="E3" s="5">
        <f t="shared" ref="E3:E21" si="1">C3-D3</f>
        <v>9311</v>
      </c>
      <c r="F3">
        <f t="shared" ref="F3:F20" si="2">E3*E3</f>
        <v>86694721</v>
      </c>
    </row>
    <row r="4" spans="1:11" x14ac:dyDescent="0.25">
      <c r="A4" s="3" t="s">
        <v>18</v>
      </c>
      <c r="B4" s="2">
        <v>20.5</v>
      </c>
      <c r="C4" s="3">
        <v>401970</v>
      </c>
      <c r="D4" s="5">
        <f t="shared" si="0"/>
        <v>390791.5</v>
      </c>
      <c r="E4" s="5">
        <f t="shared" si="1"/>
        <v>11178.5</v>
      </c>
      <c r="F4">
        <f t="shared" si="2"/>
        <v>124958862.25</v>
      </c>
    </row>
    <row r="5" spans="1:11" x14ac:dyDescent="0.25">
      <c r="A5" s="3" t="s">
        <v>19</v>
      </c>
      <c r="B5" s="2">
        <v>29</v>
      </c>
      <c r="C5" s="3">
        <v>435735</v>
      </c>
      <c r="D5" s="5">
        <f t="shared" si="0"/>
        <v>419734</v>
      </c>
      <c r="E5" s="5">
        <f t="shared" si="1"/>
        <v>16001</v>
      </c>
      <c r="F5">
        <f t="shared" si="2"/>
        <v>256032001</v>
      </c>
    </row>
    <row r="6" spans="1:11" x14ac:dyDescent="0.25">
      <c r="A6" s="3" t="s">
        <v>20</v>
      </c>
      <c r="B6" s="2">
        <v>33</v>
      </c>
      <c r="C6" s="3">
        <v>468060</v>
      </c>
      <c r="D6" s="5">
        <f t="shared" si="0"/>
        <v>433354</v>
      </c>
      <c r="E6" s="5">
        <f t="shared" si="1"/>
        <v>34706</v>
      </c>
      <c r="F6">
        <f t="shared" si="2"/>
        <v>1204506436</v>
      </c>
      <c r="H6" t="s">
        <v>41</v>
      </c>
      <c r="J6">
        <f>AVERAGE(F2:F21)</f>
        <v>360946791.4375</v>
      </c>
      <c r="K6" t="s">
        <v>43</v>
      </c>
    </row>
    <row r="7" spans="1:11" x14ac:dyDescent="0.25">
      <c r="A7" s="3" t="s">
        <v>21</v>
      </c>
      <c r="B7" s="2">
        <v>16.5</v>
      </c>
      <c r="C7" s="3">
        <v>364530</v>
      </c>
      <c r="D7" s="5">
        <f t="shared" si="0"/>
        <v>377171.5</v>
      </c>
      <c r="E7" s="5">
        <f t="shared" si="1"/>
        <v>-12641.5</v>
      </c>
      <c r="F7">
        <f t="shared" si="2"/>
        <v>159807522.25</v>
      </c>
      <c r="H7" t="s">
        <v>44</v>
      </c>
      <c r="J7" s="5">
        <f>SQRT(J6)</f>
        <v>18998.599723071697</v>
      </c>
    </row>
    <row r="8" spans="1:11" x14ac:dyDescent="0.25">
      <c r="A8" s="3" t="s">
        <v>22</v>
      </c>
      <c r="B8" s="2">
        <v>41.5</v>
      </c>
      <c r="C8" s="3">
        <v>445185</v>
      </c>
      <c r="D8" s="5">
        <f t="shared" si="0"/>
        <v>462296.5</v>
      </c>
      <c r="E8" s="5">
        <f t="shared" si="1"/>
        <v>-17111.5</v>
      </c>
      <c r="F8">
        <f t="shared" si="2"/>
        <v>292803432.25</v>
      </c>
      <c r="H8" t="s">
        <v>42</v>
      </c>
      <c r="J8">
        <f>AVERAGE(C2:C21)</f>
        <v>429183</v>
      </c>
    </row>
    <row r="9" spans="1:11" x14ac:dyDescent="0.25">
      <c r="A9" s="3" t="s">
        <v>23</v>
      </c>
      <c r="B9" s="2">
        <v>20.5</v>
      </c>
      <c r="C9" s="3">
        <v>381045</v>
      </c>
      <c r="D9" s="5">
        <f t="shared" si="0"/>
        <v>390791.5</v>
      </c>
      <c r="E9" s="5">
        <f t="shared" si="1"/>
        <v>-9746.5</v>
      </c>
      <c r="F9">
        <f t="shared" si="2"/>
        <v>94994262.25</v>
      </c>
      <c r="H9" t="s">
        <v>58</v>
      </c>
      <c r="J9" s="10">
        <f>J7/J8</f>
        <v>4.4266897158255797E-2</v>
      </c>
    </row>
    <row r="10" spans="1:11" x14ac:dyDescent="0.25">
      <c r="A10" s="3" t="s">
        <v>24</v>
      </c>
      <c r="B10" s="2">
        <v>29</v>
      </c>
      <c r="C10" s="3">
        <v>405015</v>
      </c>
      <c r="D10" s="5">
        <f t="shared" si="0"/>
        <v>419734</v>
      </c>
      <c r="E10" s="5">
        <f t="shared" si="1"/>
        <v>-14719</v>
      </c>
      <c r="F10">
        <f t="shared" si="2"/>
        <v>216648961</v>
      </c>
      <c r="J10" s="10"/>
    </row>
    <row r="11" spans="1:11" x14ac:dyDescent="0.25">
      <c r="A11" s="3" t="s">
        <v>25</v>
      </c>
      <c r="B11" s="2">
        <v>29</v>
      </c>
      <c r="C11" s="3">
        <v>450060</v>
      </c>
      <c r="D11" s="5">
        <f t="shared" si="0"/>
        <v>419734</v>
      </c>
      <c r="E11" s="5">
        <f t="shared" si="1"/>
        <v>30326</v>
      </c>
      <c r="F11">
        <f t="shared" si="2"/>
        <v>919666276</v>
      </c>
    </row>
    <row r="12" spans="1:11" x14ac:dyDescent="0.25">
      <c r="A12" s="3" t="s">
        <v>26</v>
      </c>
      <c r="B12" s="2">
        <v>41.5</v>
      </c>
      <c r="C12" s="3">
        <v>441810</v>
      </c>
      <c r="D12" s="5">
        <f t="shared" si="0"/>
        <v>462296.5</v>
      </c>
      <c r="E12" s="5">
        <f t="shared" si="1"/>
        <v>-20486.5</v>
      </c>
      <c r="F12">
        <f t="shared" si="2"/>
        <v>419696682.25</v>
      </c>
    </row>
    <row r="13" spans="1:11" x14ac:dyDescent="0.25">
      <c r="A13" s="3" t="s">
        <v>27</v>
      </c>
      <c r="B13" s="2">
        <v>49</v>
      </c>
      <c r="C13" s="3">
        <v>486075</v>
      </c>
      <c r="D13" s="5">
        <f>3405*B13+320989</f>
        <v>487834</v>
      </c>
      <c r="E13" s="5">
        <f t="shared" si="1"/>
        <v>-1759</v>
      </c>
      <c r="F13">
        <f t="shared" si="2"/>
        <v>3094081</v>
      </c>
    </row>
    <row r="14" spans="1:11" x14ac:dyDescent="0.25">
      <c r="A14" s="3" t="s">
        <v>28</v>
      </c>
      <c r="B14" s="2">
        <v>33</v>
      </c>
      <c r="C14" s="3">
        <v>424950</v>
      </c>
      <c r="D14" s="5">
        <f t="shared" si="0"/>
        <v>433354</v>
      </c>
      <c r="E14" s="5">
        <f t="shared" si="1"/>
        <v>-8404</v>
      </c>
      <c r="F14">
        <f t="shared" si="2"/>
        <v>70627216</v>
      </c>
    </row>
    <row r="15" spans="1:11" x14ac:dyDescent="0.25">
      <c r="A15" s="3" t="s">
        <v>29</v>
      </c>
      <c r="B15" s="2">
        <v>41.5</v>
      </c>
      <c r="C15" s="3">
        <v>465660</v>
      </c>
      <c r="D15" s="5">
        <f t="shared" si="0"/>
        <v>462296.5</v>
      </c>
      <c r="E15" s="5">
        <f t="shared" si="1"/>
        <v>3363.5</v>
      </c>
      <c r="F15">
        <f t="shared" si="2"/>
        <v>11313132.25</v>
      </c>
    </row>
    <row r="16" spans="1:11" x14ac:dyDescent="0.25">
      <c r="A16" s="3" t="s">
        <v>30</v>
      </c>
      <c r="B16" s="2">
        <v>20.5</v>
      </c>
      <c r="C16" s="3">
        <v>368400</v>
      </c>
      <c r="D16" s="5">
        <f t="shared" si="0"/>
        <v>390791.5</v>
      </c>
      <c r="E16" s="5">
        <f t="shared" si="1"/>
        <v>-22391.5</v>
      </c>
      <c r="F16">
        <f t="shared" si="2"/>
        <v>501379272.25</v>
      </c>
    </row>
    <row r="17" spans="1:6" x14ac:dyDescent="0.25">
      <c r="A17" s="3" t="s">
        <v>31</v>
      </c>
      <c r="B17" s="2">
        <v>29</v>
      </c>
      <c r="C17" s="3">
        <v>450885</v>
      </c>
      <c r="D17" s="5">
        <f t="shared" si="0"/>
        <v>419734</v>
      </c>
      <c r="E17" s="5">
        <f t="shared" si="1"/>
        <v>31151</v>
      </c>
      <c r="F17">
        <f t="shared" si="2"/>
        <v>970384801</v>
      </c>
    </row>
    <row r="18" spans="1:6" x14ac:dyDescent="0.25">
      <c r="A18" s="3" t="s">
        <v>32</v>
      </c>
      <c r="B18" s="2">
        <v>33</v>
      </c>
      <c r="C18" s="3">
        <v>457425</v>
      </c>
      <c r="D18" s="5">
        <f t="shared" si="0"/>
        <v>433354</v>
      </c>
      <c r="E18" s="5">
        <f>C18-D18</f>
        <v>24071</v>
      </c>
      <c r="F18">
        <f t="shared" si="2"/>
        <v>579413041</v>
      </c>
    </row>
    <row r="19" spans="1:6" x14ac:dyDescent="0.25">
      <c r="A19" s="3" t="s">
        <v>33</v>
      </c>
      <c r="B19" s="2">
        <v>37.5</v>
      </c>
      <c r="C19" s="3">
        <v>441075</v>
      </c>
      <c r="D19" s="5">
        <f t="shared" si="0"/>
        <v>448676.5</v>
      </c>
      <c r="E19" s="5">
        <f t="shared" si="1"/>
        <v>-7601.5</v>
      </c>
      <c r="F19">
        <f t="shared" si="2"/>
        <v>57782802.25</v>
      </c>
    </row>
    <row r="20" spans="1:6" x14ac:dyDescent="0.25">
      <c r="A20" s="3" t="s">
        <v>34</v>
      </c>
      <c r="B20" s="2">
        <v>41.5</v>
      </c>
      <c r="C20" s="3">
        <v>465045</v>
      </c>
      <c r="D20" s="5">
        <f t="shared" si="0"/>
        <v>462296.5</v>
      </c>
      <c r="E20" s="5">
        <f t="shared" si="1"/>
        <v>2748.5</v>
      </c>
      <c r="F20">
        <f t="shared" si="2"/>
        <v>7554252.25</v>
      </c>
    </row>
    <row r="21" spans="1:6" x14ac:dyDescent="0.25">
      <c r="A21" s="3" t="s">
        <v>35</v>
      </c>
      <c r="B21" s="2">
        <v>44.5</v>
      </c>
      <c r="C21" s="3">
        <v>455220</v>
      </c>
      <c r="D21" s="5">
        <f>3405*B21+320989</f>
        <v>472511.5</v>
      </c>
      <c r="E21" s="5">
        <f t="shared" si="1"/>
        <v>-17291.5</v>
      </c>
      <c r="F21">
        <f>E21*E21</f>
        <v>298995972.25</v>
      </c>
    </row>
    <row r="23" spans="1:6" x14ac:dyDescent="0.25">
      <c r="C23" t="s">
        <v>36</v>
      </c>
      <c r="D23" t="s">
        <v>56</v>
      </c>
    </row>
    <row r="24" spans="1:6" x14ac:dyDescent="0.25">
      <c r="B24" s="6" t="s">
        <v>45</v>
      </c>
      <c r="C24" s="5">
        <f>MIN(B2:B21)</f>
        <v>16.5</v>
      </c>
      <c r="D24" s="5">
        <f>MIN(C2:C21)</f>
        <v>360090</v>
      </c>
    </row>
    <row r="25" spans="1:6" x14ac:dyDescent="0.25">
      <c r="B25" s="6" t="s">
        <v>46</v>
      </c>
      <c r="C25" s="5">
        <f>QUARTILE(B2:B21,1)</f>
        <v>23.875</v>
      </c>
      <c r="D25" s="5">
        <f t="shared" ref="D25:E25" si="3">QUARTILE(C2:C21,1)</f>
        <v>404253.75</v>
      </c>
    </row>
    <row r="26" spans="1:6" x14ac:dyDescent="0.25">
      <c r="B26" s="6" t="s">
        <v>47</v>
      </c>
      <c r="C26" s="5">
        <f>AVERAGE(B2:B21)</f>
        <v>31.774999999999999</v>
      </c>
      <c r="D26" s="5">
        <f t="shared" ref="D26:E26" si="4">AVERAGE(C2:C21)</f>
        <v>429183</v>
      </c>
      <c r="E26" s="5"/>
    </row>
    <row r="27" spans="1:6" x14ac:dyDescent="0.25">
      <c r="B27" s="6" t="s">
        <v>48</v>
      </c>
      <c r="C27">
        <f>QUARTILE(B2:B21,2)</f>
        <v>31</v>
      </c>
      <c r="D27" s="5">
        <f t="shared" ref="D27:E27" si="5">QUARTILE(C2:C21,2)</f>
        <v>441442.5</v>
      </c>
    </row>
    <row r="28" spans="1:6" x14ac:dyDescent="0.25">
      <c r="B28" s="6" t="s">
        <v>49</v>
      </c>
      <c r="C28" s="5">
        <f>QUARTILE(B2:B21,3)</f>
        <v>41.5</v>
      </c>
      <c r="D28" s="5">
        <f t="shared" ref="D28:E28" si="6">QUARTILE(C2:C21,3)</f>
        <v>455771.25</v>
      </c>
    </row>
    <row r="29" spans="1:6" x14ac:dyDescent="0.25">
      <c r="B29" s="6" t="s">
        <v>50</v>
      </c>
      <c r="C29" s="5">
        <f>MAX(B2:B21)</f>
        <v>49</v>
      </c>
      <c r="D29" s="5">
        <f t="shared" ref="D29:E29" si="7">MAX(C2:C21)</f>
        <v>486075</v>
      </c>
      <c r="E29" s="5"/>
    </row>
    <row r="30" spans="1:6" x14ac:dyDescent="0.25">
      <c r="B30" s="6" t="s">
        <v>51</v>
      </c>
      <c r="C30" s="5">
        <f>MODE(B2:B21)</f>
        <v>20.5</v>
      </c>
      <c r="D30" t="e">
        <f>MODE(C2:C21)</f>
        <v>#N/A</v>
      </c>
    </row>
    <row r="32" spans="1:6" x14ac:dyDescent="0.25">
      <c r="B32" s="6" t="s">
        <v>52</v>
      </c>
      <c r="C32" s="5">
        <f>VAR(B2:B21)</f>
        <v>89.091447368421015</v>
      </c>
      <c r="D32">
        <f t="shared" ref="D32:E32" si="8">VAR(C2:C21)</f>
        <v>1412869703.6842105</v>
      </c>
    </row>
    <row r="33" spans="2:4" x14ac:dyDescent="0.25">
      <c r="B33" s="6" t="s">
        <v>53</v>
      </c>
      <c r="C33" s="5">
        <f>SQRT(C32)</f>
        <v>9.4388265885342459</v>
      </c>
      <c r="D33" s="5">
        <f t="shared" ref="D33:E33" si="9">SQRT(D32)</f>
        <v>37588.159088790322</v>
      </c>
    </row>
    <row r="35" spans="2:4" x14ac:dyDescent="0.25">
      <c r="B35" s="6" t="s">
        <v>54</v>
      </c>
      <c r="C35" s="7">
        <f>KURT(B2:B21)</f>
        <v>-1.0587635639489386</v>
      </c>
      <c r="D35" s="7">
        <f t="shared" ref="D35:E35" si="10">KURT(C2:C21)</f>
        <v>-0.71605261371376816</v>
      </c>
    </row>
    <row r="36" spans="2:4" x14ac:dyDescent="0.25">
      <c r="B36" s="6" t="s">
        <v>55</v>
      </c>
      <c r="C36" s="8">
        <f>SKEW(B2:B21)</f>
        <v>9.3844076890814934E-2</v>
      </c>
      <c r="D36" s="7">
        <f>SKEW(C2:C21)</f>
        <v>-0.62548568421496653</v>
      </c>
    </row>
    <row r="37" spans="2:4" x14ac:dyDescent="0.25">
      <c r="B37" s="9" t="s">
        <v>57</v>
      </c>
      <c r="D37" s="10">
        <f>CORREL(B2:B21,C2:C21)</f>
        <v>0.85503420351033943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C4E6-DF50-4318-923D-0C29D1C79AAC}">
  <dimension ref="I6:J7"/>
  <sheetViews>
    <sheetView workbookViewId="0">
      <selection activeCell="L14" sqref="L14"/>
    </sheetView>
  </sheetViews>
  <sheetFormatPr defaultRowHeight="15.75" x14ac:dyDescent="0.25"/>
  <sheetData>
    <row r="6" spans="9:10" x14ac:dyDescent="0.25">
      <c r="I6" t="s">
        <v>36</v>
      </c>
      <c r="J6">
        <v>100</v>
      </c>
    </row>
    <row r="7" spans="9:10" x14ac:dyDescent="0.25">
      <c r="I7" t="s">
        <v>37</v>
      </c>
      <c r="J7">
        <f>3405*J6+320989</f>
        <v>661489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11</xdr:col>
                    <xdr:colOff>28575</xdr:colOff>
                    <xdr:row>5</xdr:row>
                    <xdr:rowOff>47625</xdr:rowOff>
                  </from>
                  <to>
                    <xdr:col>12</xdr:col>
                    <xdr:colOff>276225</xdr:colOff>
                    <xdr:row>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60AE-8AB1-4BEC-A5D2-8C51F14BDAB9}">
  <dimension ref="E3:I12"/>
  <sheetViews>
    <sheetView topLeftCell="D2" zoomScale="150" zoomScaleNormal="150" workbookViewId="0">
      <selection activeCell="F8" sqref="F8"/>
    </sheetView>
  </sheetViews>
  <sheetFormatPr defaultRowHeight="15.75" x14ac:dyDescent="0.25"/>
  <sheetData>
    <row r="3" spans="5:9" x14ac:dyDescent="0.25">
      <c r="E3" t="s">
        <v>3</v>
      </c>
      <c r="I3" t="s">
        <v>4</v>
      </c>
    </row>
    <row r="5" spans="5:9" x14ac:dyDescent="0.25">
      <c r="E5" t="s">
        <v>5</v>
      </c>
      <c r="I5" t="s">
        <v>9</v>
      </c>
    </row>
    <row r="6" spans="5:9" x14ac:dyDescent="0.25">
      <c r="E6" t="s">
        <v>6</v>
      </c>
      <c r="I6" t="s">
        <v>10</v>
      </c>
    </row>
    <row r="7" spans="5:9" x14ac:dyDescent="0.25">
      <c r="E7" t="s">
        <v>7</v>
      </c>
      <c r="I7" t="s">
        <v>11</v>
      </c>
    </row>
    <row r="8" spans="5:9" x14ac:dyDescent="0.25">
      <c r="E8" t="s">
        <v>8</v>
      </c>
    </row>
    <row r="11" spans="5:9" x14ac:dyDescent="0.25">
      <c r="E11" t="s">
        <v>12</v>
      </c>
      <c r="I11" t="s">
        <v>14</v>
      </c>
    </row>
    <row r="12" spans="5:9" x14ac:dyDescent="0.25">
      <c r="E12" t="s">
        <v>13</v>
      </c>
      <c r="I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Author</cp:lastModifiedBy>
  <dcterms:created xsi:type="dcterms:W3CDTF">2015-11-24T05:31:25Z</dcterms:created>
  <dcterms:modified xsi:type="dcterms:W3CDTF">2022-03-14T09:38:18Z</dcterms:modified>
</cp:coreProperties>
</file>