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38BE9F85-AB4A-4FE8-976F-C3EAF2937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D5" i="3"/>
  <c r="F5" i="3"/>
  <c r="G5" i="3"/>
  <c r="H5" i="3"/>
  <c r="I5" i="3"/>
  <c r="J5" i="3"/>
  <c r="K5" i="3"/>
  <c r="L5" i="3" a="1"/>
  <c r="L5" i="3" s="1"/>
  <c r="M5" i="3"/>
  <c r="N5" i="3" a="1"/>
  <c r="N5" i="3" s="1"/>
  <c r="O5" i="3"/>
  <c r="P5" i="3"/>
  <c r="E5" i="3" l="1"/>
  <c r="Q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<sst xmlns="http://schemas.openxmlformats.org/spreadsheetml/2006/main" count="38" uniqueCount="38">
  <si>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EMPNO</t>
  </si>
  <si>
    <t>NAME</t>
  </si>
  <si>
    <t>Email</t>
  </si>
  <si>
    <t>PARENT</t>
  </si>
  <si>
    <t>ASSIGN</t>
  </si>
  <si>
    <t>EMPTYPE</t>
  </si>
  <si>
    <t>GRADE</t>
  </si>
  <si>
    <t>DOJ</t>
  </si>
  <si>
    <t>DOL</t>
  </si>
  <si>
    <t>D_DATE</t>
  </si>
  <si>
    <t>STATUS</t>
  </si>
  <si>
    <t>N_PWS</t>
  </si>
  <si>
    <t>C_PWS</t>
  </si>
  <si>
    <t>ATTENDANCE_STATUS</t>
  </si>
  <si>
    <t>ATTENDANCE_REQUIRED</t>
  </si>
  <si>
    <t>OnDeputation</t>
  </si>
  <si>
    <t>Attendance status report</t>
  </si>
  <si>
    <t>A</t>
  </si>
  <si>
    <t>B</t>
  </si>
  <si>
    <t>C = A-B</t>
  </si>
  <si>
    <t>Workspace Breakup</t>
  </si>
  <si>
    <t>Attendance Breakup</t>
  </si>
  <si>
    <t>NonAttendance Breakup</t>
  </si>
  <si>
    <t>Date</t>
  </si>
  <si>
    <t>Total Employee</t>
  </si>
  <si>
    <t>Expected in HO</t>
  </si>
  <si>
    <t>Smart</t>
  </si>
  <si>
    <t>Office</t>
  </si>
  <si>
    <t>Office Expected</t>
  </si>
  <si>
    <t>Office Attended</t>
  </si>
  <si>
    <t>Smart Expected</t>
  </si>
  <si>
    <t>Smart attended</t>
  </si>
  <si>
    <t>OutofTurnAttended</t>
  </si>
  <si>
    <t>Absentism</t>
  </si>
  <si>
    <t>Leave + Tours</t>
  </si>
  <si>
    <t>Exceptions</t>
  </si>
  <si>
    <t>SWP applied</t>
  </si>
  <si>
    <t>Total non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</si>
</sst>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 style="thin">
        <color indexed="64"/>
      </left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1" xfId="0" applyBorder="1"/>
    <xf numFmtId="0" fontId="8" fillId="0" borderId="0" xfId="0" applyFont="1"/>
    <xf numFmtId="0" fontId="4" fillId="3" borderId="1" xfId="0" applyNumberFormat="1" applyFont="1" applyFill="1" applyBorder="1" applyAlignment="1" applyProtection="1"/>
    <xf numFmtId="0" fontId="6" fillId="8" borderId="0" xfId="0" applyFont="1" applyFill="1" applyBorder="1"/>
    <xf numFmtId="0" fontId="6" fillId="8" borderId="3" xfId="0" applyFont="1" applyFill="1" applyBorder="1"/>
    <xf numFmtId="0" fontId="6" fillId="6" borderId="5" xfId="0" applyNumberFormat="1" applyFont="1" applyFill="1" applyBorder="1" applyAlignment="1">
      <alignment horizontal="left"/>
    </xf>
    <xf numFmtId="0" fontId="7" fillId="3" borderId="6" xfId="0" applyNumberFormat="1" applyFont="1" applyFill="1" applyBorder="1" applyAlignment="1"/>
    <xf numFmtId="0" fontId="5" fillId="4" borderId="6" xfId="0" applyNumberFormat="1" applyFont="1" applyFill="1" applyBorder="1" applyAlignment="1"/>
    <xf numFmtId="0" fontId="9" fillId="2" borderId="6" xfId="0" applyNumberFormat="1" applyFont="1" applyFill="1" applyBorder="1" applyAlignment="1"/>
    <xf numFmtId="0" fontId="9" fillId="7" borderId="6" xfId="0" applyNumberFormat="1" applyFont="1" applyFill="1" applyBorder="1" applyAlignment="1"/>
    <xf numFmtId="0" fontId="10" fillId="5" borderId="6" xfId="0" applyNumberFormat="1" applyFont="1" applyFill="1" applyBorder="1" applyAlignment="1">
      <alignment horizontal="left"/>
    </xf>
    <xf numFmtId="0" fontId="7" fillId="3" borderId="6" xfId="0" applyNumberFormat="1" applyFont="1" applyFill="1" applyBorder="1" applyAlignment="1">
      <alignment horizontal="left"/>
    </xf>
    <xf numFmtId="0" fontId="7" fillId="3" borderId="7" xfId="0" applyNumberFormat="1" applyFont="1" applyFill="1" applyBorder="1" applyAlignment="1">
      <alignment horizontal="left"/>
    </xf>
    <xf numFmtId="14" fontId="1" fillId="0" borderId="2" xfId="0" applyNumberFormat="1" applyFont="1" applyBorder="1"/>
    <xf numFmtId="0" fontId="1" fillId="0" borderId="2" xfId="0" applyFont="1" applyBorder="1"/>
    <xf numFmtId="0" fontId="1" fillId="0" borderId="4" xfId="0" applyFont="1" applyBorder="1"/>
    <xf numFmtId="0" fontId="5" fillId="4" borderId="1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 xr:uid="{211797EA-5272-4BB7-A12B-7F3FFD4B4A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"/>
  <sheetViews>
    <sheetView tabSelected="1" workbookViewId="0">
      <pane ySplit="1" topLeftCell="A2" activePane="bottomLeft" state="frozenSplit"/>
      <selection activeCell="E2" sqref="E2"/>
      <selection pane="bottomLeft" activeCell="B9" sqref="B9"/>
    </sheetView>
  </sheetViews>
  <sheetFormatPr defaultRowHeight="14.4" x14ac:dyDescent="0.3"/>
  <cols>
    <col min="1" max="1" width="10.109375" bestFit="1" customWidth="1"/>
    <col min="2" max="3" width="39" customWidth="1"/>
    <col min="4" max="4" width="10.33203125" bestFit="1" customWidth="1"/>
    <col min="5" max="5" width="10" bestFit="1" customWidth="1"/>
    <col min="6" max="6" width="11.5546875" bestFit="1" customWidth="1"/>
    <col min="7" max="7" width="9.44140625" bestFit="1" customWidth="1"/>
    <col min="8" max="8" width="18" bestFit="1" customWidth="1"/>
    <col min="9" max="10" width="12.109375" bestFit="1" customWidth="1"/>
    <col min="11" max="11" width="10" bestFit="1" customWidth="1"/>
    <col min="12" max="12" width="9.88671875" bestFit="1" customWidth="1"/>
    <col min="13" max="13" width="16.6640625" bestFit="1" customWidth="1"/>
    <col min="14" max="14" width="23.33203125" bestFit="1" customWidth="1"/>
    <col min="15" max="15" width="25.5546875" bestFit="1" customWidth="1"/>
  </cols>
  <sheetData>
    <row r="1" spans="1:1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E00D-E8B3-4604-89A0-84D5EE807D67}">
  <sheetPr codeName="Sheet4"/>
  <dimension ref="B1:Q5"/>
  <sheetViews>
    <sheetView workbookViewId="0">
      <selection activeCell="C5" sqref="C5"/>
    </sheetView>
  </sheetViews>
  <sheetFormatPr defaultRowHeight="14.4" x14ac:dyDescent="0.3"/>
  <cols>
    <col min="1" max="1" width="9.109375" customWidth="1"/>
    <col min="2" max="2" width="12.109375" bestFit="1" customWidth="1"/>
    <col min="3" max="3" width="16.88671875" customWidth="1"/>
    <col min="4" max="4" width="15.6640625" customWidth="1"/>
    <col min="5" max="5" width="16.33203125" customWidth="1"/>
    <col min="6" max="6" width="9.88671875" customWidth="1"/>
    <col min="7" max="7" width="10.109375" customWidth="1"/>
    <col min="8" max="8" width="17.109375" customWidth="1"/>
    <col min="9" max="9" width="17.44140625" customWidth="1"/>
    <col min="10" max="11" width="16.88671875" customWidth="1"/>
    <col min="12" max="12" width="20.6640625" customWidth="1"/>
    <col min="13" max="13" width="12.5546875" customWidth="1"/>
    <col min="14" max="14" width="15" customWidth="1"/>
    <col min="15" max="15" width="12.6640625" customWidth="1"/>
    <col min="16" max="16" width="14.33203125" customWidth="1"/>
    <col min="17" max="17" width="21.88671875" customWidth="1"/>
  </cols>
  <sheetData>
    <row r="1" spans="2:17" ht="18" customHeight="1" x14ac:dyDescent="0.35">
      <c r="B1" s="2" t="s">
        <v>16</v>
      </c>
    </row>
    <row r="3" spans="2:17" x14ac:dyDescent="0.3">
      <c r="B3" s="1"/>
      <c r="C3" s="3" t="s">
        <v>17</v>
      </c>
      <c r="D3" s="3" t="s">
        <v>18</v>
      </c>
      <c r="E3" s="3" t="s">
        <v>19</v>
      </c>
      <c r="F3" s="17" t="s">
        <v>20</v>
      </c>
      <c r="G3" s="17"/>
      <c r="H3" s="18" t="s">
        <v>21</v>
      </c>
      <c r="I3" s="18"/>
      <c r="J3" s="18"/>
      <c r="K3" s="18"/>
      <c r="L3" s="18"/>
      <c r="M3" s="19" t="s">
        <v>22</v>
      </c>
      <c r="N3" s="19"/>
      <c r="O3" s="19"/>
      <c r="P3" s="19"/>
      <c r="Q3" s="19"/>
    </row>
    <row r="4" spans="2:17" x14ac:dyDescent="0.3">
      <c r="B4" s="6" t="s">
        <v>23</v>
      </c>
      <c r="C4" s="7" t="s">
        <v>24</v>
      </c>
      <c r="D4" s="7" t="s">
        <v>15</v>
      </c>
      <c r="E4" s="7" t="s">
        <v>25</v>
      </c>
      <c r="F4" s="8" t="s">
        <v>26</v>
      </c>
      <c r="G4" s="8" t="s">
        <v>27</v>
      </c>
      <c r="H4" s="9" t="s">
        <v>28</v>
      </c>
      <c r="I4" s="10" t="s">
        <v>29</v>
      </c>
      <c r="J4" s="9" t="s">
        <v>30</v>
      </c>
      <c r="K4" s="10" t="s">
        <v>31</v>
      </c>
      <c r="L4" s="10" t="s">
        <v>32</v>
      </c>
      <c r="M4" s="11" t="s">
        <v>33</v>
      </c>
      <c r="N4" s="12" t="s">
        <v>34</v>
      </c>
      <c r="O4" s="12" t="s">
        <v>35</v>
      </c>
      <c r="P4" s="12" t="s">
        <v>36</v>
      </c>
      <c r="Q4" s="13" t="s">
        <v>37</v>
      </c>
    </row>
    <row r="5" spans="2:17" x14ac:dyDescent="0.3">
      <c r="B5" s="14"/>
      <c r="C5" s="15">
        <f>COUNTIF(Data!$J$1:$J$1,B5)</f>
        <v>0</v>
      </c>
      <c r="D5" s="15">
        <f>COUNTIFS(Data!$M$1:$M$1,"OnDeputation",Data!$J$1:$J$1,B5)</f>
        <v>0</v>
      </c>
      <c r="E5" s="15">
        <f>C5-D5</f>
        <v>0</v>
      </c>
      <c r="F5" s="15">
        <f>COUNTIFS(Data!$M$1:$M$1,"Smart Workspace",Data!$J$1:$J$1,$B5)</f>
        <v>0</v>
      </c>
      <c r="G5" s="15">
        <f>COUNTIFS(Data!$M$1:$M$1,"Office Workspace",Data!$J$1:$J$1,$B5)</f>
        <v>0</v>
      </c>
      <c r="H5" s="15">
        <f>COUNTIFS(Data!$M$1:$M$1,"Office Workspace",Data!$J$1:$J$1,$B5,Data!$O$1:$O$1,"Yes")</f>
        <v>0</v>
      </c>
      <c r="I5" s="15">
        <f>COUNTIFS(Data!$M$1:$M$1,"Office Workspace",Data!$J$1:$J$1,$B5,Data!$O$1:$O$1,"Yes",Data!$N$1:$N$1,"Punch exists")</f>
        <v>0</v>
      </c>
      <c r="J5" s="15">
        <f>COUNTIFS(Data!$M$1:$M$1,"Smart Workspace",Data!$J$1:$J$1,$B5,Data!$O$1:$O$1,"Yes")</f>
        <v>0</v>
      </c>
      <c r="K5" s="15">
        <f>COUNTIFS(Data!$M$1:$M$1,"Smart Workspace",Data!$J$1:$J$1,$B5,Data!$O$1:$O$1,"Yes",Data!$N$1:$N$1,"Punch exists")</f>
        <v>0</v>
      </c>
      <c r="L5" s="15" cm="1">
        <f t="array" ref="L5">SUM(COUNTIFS(Data!$J$1:$J$1,$B5,Data!$O$1:$O$1,"No",Data!$N$1:$N$1,{"Punch exists","OutOfTurn*"}))</f>
        <v>0</v>
      </c>
      <c r="M5" s="15">
        <f>COUNTIFS(Data!$J$1:$J$1,$B5,Data!$O$1:$O$1,"Yes",Data!$N$1:$N$1,"Punch not exists")</f>
        <v>0</v>
      </c>
      <c r="N5" s="15" cm="1">
        <f t="array" ref="N5">SUM(COUNTIFS(Data!$J$1:$J$1,$B5,Data!$O$1:$O$1,"Yes",Data!$N$1:$N$1,{"Onduty*","Leave*","Tour*"}))</f>
        <v>0</v>
      </c>
      <c r="O5" s="15">
        <f>COUNTIFS(Data!$J$1:$J$1,$B5,Data!$O$1:$O$1,"Yes",Data!$N$1:$N$1,"Exception")</f>
        <v>0</v>
      </c>
      <c r="P5" s="15">
        <f>COUNTIFS(Data!$J$1:$J$1,$B5,Data!$O$1:$O$1,"Yes",Data!$N$1:$N$1,"Smart work*")</f>
        <v>0</v>
      </c>
      <c r="Q5" s="16">
        <f>SUM(M4:P5)</f>
        <v>0</v>
      </c>
    </row>
  </sheetData>
  <mergeCells count="3">
    <mergeCell ref="F3:G3"/>
    <mergeCell ref="H3:L3"/>
    <mergeCell ref="M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2022-05-10T17:26:51Z</dcterms:created>
  <dcterms:modified xsi:type="dcterms:W3CDTF">2022-05-21T12:07:41Z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2022-05-10T17:27:26Z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1fd0e677-e821-4e3b-9a1f-deadbec0f544</vt:lpwstr>
  </property>
  <property fmtid="{D5CDD505-2E9C-101B-9397-08002B2CF9AE}" pid="8" name="MSIP_Label_e18d9558-26a3-4f93-8788-04a494c05692_ContentBits">
    <vt:r8>0</vt:r8>
  </property>
</Properties>
</file>