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01233C4F-C36B-4F85-BC25-0AA0523F5A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M5" i="2" l="1" a="1"/>
  <c r="M5" i="2" s="1"/>
  <c r="N5" i="2" a="1"/>
  <c r="N5" i="2" s="1"/>
  <c r="K5" i="2" a="1"/>
  <c r="K5" i="2" s="1"/>
  <c r="J5" i="2"/>
  <c r="H5" i="2"/>
  <c r="P5" i="2"/>
  <c r="O5" i="2"/>
  <c r="I5" i="2"/>
  <c r="G5" i="2"/>
  <c r="F5" i="2"/>
  <c r="E5" i="2"/>
  <c r="C5" i="2"/>
  <c r="B5" i="2"/>
  <c r="D5" i="2" s="1"/>
  <c r="Q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<sst xmlns="http://schemas.openxmlformats.org/spreadsheetml/2006/main" count="41" uniqueCount="41">
  <si>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</si>
  <si>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</si>
  <si>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</si>
  <si>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</si>
  <si>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</si>
  <si>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</si>
  <si>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</si>
  <si>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</si>
  <si>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</si>
  <si>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</si>
  <si>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</si>
  <si>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</si>
  <si>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</si>
  <si>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</si>
  <si>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</si>
  <si>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</si>
  <si>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</si>
  <si>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</si>
  <si>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</si>
  <si>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</si>
  <si>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</si>
  <si>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</si>
  <si>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</si>
  <si>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</si>
  <si>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</si>
  <si>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</si>
  <si>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</si>
  <si>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</si>
  <si>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Smart Expected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</si>
  <si>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</si>
  <si>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</si>
  <si>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</si>
  <si>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</si>
  <si>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</si>
  <si>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</si>
  <si>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</si>
  <si>
    <t>Personid</t>
  </si>
  <si>
    <t>Office Attended (X)</t>
  </si>
  <si>
    <t>Smart attended (Y)</t>
  </si>
  <si>
    <t>OutofTurnAttended (Z)</t>
  </si>
  <si>
    <t>Total attended (X+Y+Z)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</si>
</sst>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Border="1" applyAlignment="1">
      <alignment horizontal="left"/>
    </xf>
    <xf numFmtId="0" fontId="8" fillId="4" borderId="5" xfId="3" applyFont="1" applyBorder="1"/>
    <xf numFmtId="0" fontId="6" fillId="5" borderId="5" xfId="4" applyBorder="1"/>
    <xf numFmtId="0" fontId="9" fillId="3" borderId="5" xfId="2" applyFont="1" applyBorder="1"/>
    <xf numFmtId="0" fontId="9" fillId="7" borderId="5" xfId="2" applyFont="1" applyFill="1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Border="1" applyAlignment="1">
      <alignment horizontal="left"/>
    </xf>
    <xf numFmtId="0" fontId="8" fillId="4" borderId="6" xfId="3" applyFont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4" fillId="3" borderId="3" xfId="2" applyBorder="1" applyAlignment="1">
      <alignment horizontal="center"/>
    </xf>
    <xf numFmtId="0" fontId="3" fillId="9" borderId="5" xfId="6" applyFont="1" applyBorder="1"/>
    <xf numFmtId="0" fontId="6" fillId="5" borderId="3" xfId="4" applyBorder="1" applyAlignment="1">
      <alignment horizontal="center"/>
    </xf>
    <xf numFmtId="0" fontId="4" fillId="3" borderId="3" xfId="2" applyBorder="1" applyAlignment="1">
      <alignment horizontal="center"/>
    </xf>
    <xf numFmtId="0" fontId="5" fillId="4" borderId="3" xfId="3" applyBorder="1" applyAlignment="1">
      <alignment horizontal="center"/>
    </xf>
  </cellXfs>
  <cellStyles count="7">
    <cellStyle name="Accent5" xfId="5" builtinId="45"/>
    <cellStyle name="Accent6" xfId="6" builtinId="49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P4" insertRow="1" totalsRowShown="0" headerRowDxfId="0">
  <tableColumns count="16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  <tableColumn id="16" xr3:uid="{6E0320A4-54B0-40C4-A40F-700E62CD7E65}" name="Person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"/>
  <sheetViews>
    <sheetView workbookViewId="0">
      <selection activeCell="P4" sqref="P4"/>
    </sheetView>
  </sheetViews>
  <sheetFormatPr defaultRowHeight="15" x14ac:dyDescent="0.25"/>
  <cols>
    <col min="1" max="1" width="10.140625" bestFit="1" customWidth="1"/>
    <col min="2" max="3" width="39" customWidth="1"/>
    <col min="4" max="4" width="10.28515625" bestFit="1" customWidth="1"/>
    <col min="5" max="5" width="10" bestFit="1" customWidth="1"/>
    <col min="6" max="6" width="11.5703125" bestFit="1" customWidth="1"/>
    <col min="7" max="7" width="9.42578125" bestFit="1" customWidth="1"/>
    <col min="8" max="8" width="18" bestFit="1" customWidth="1"/>
    <col min="9" max="10" width="12.140625" bestFit="1" customWidth="1"/>
    <col min="11" max="11" width="10" bestFit="1" customWidth="1"/>
    <col min="12" max="12" width="9.85546875" bestFit="1" customWidth="1"/>
    <col min="13" max="13" width="16.7109375" bestFit="1" customWidth="1"/>
    <col min="14" max="14" width="23.28515625" bestFit="1" customWidth="1"/>
    <col min="15" max="15" width="25.5703125" bestFit="1" customWidth="1"/>
  </cols>
  <sheetData>
    <row r="1" spans="1:16" ht="21" x14ac:dyDescent="0.35">
      <c r="A1" s="16" t="s">
        <v>34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Q5"/>
  <sheetViews>
    <sheetView tabSelected="1" workbookViewId="0">
      <selection activeCell="L5" sqref="L5"/>
    </sheetView>
  </sheetViews>
  <sheetFormatPr defaultRowHeight="15" x14ac:dyDescent="0.25"/>
  <cols>
    <col min="1" max="1" width="12.140625" bestFit="1" customWidth="1"/>
    <col min="2" max="2" width="16.85546875" customWidth="1"/>
    <col min="3" max="3" width="15.7109375" customWidth="1"/>
    <col min="4" max="4" width="16.28515625" customWidth="1"/>
    <col min="5" max="5" width="9.85546875" customWidth="1"/>
    <col min="6" max="6" width="10.140625" customWidth="1"/>
    <col min="7" max="7" width="17.140625" customWidth="1"/>
    <col min="8" max="8" width="21" customWidth="1"/>
    <col min="9" max="9" width="16.85546875" customWidth="1"/>
    <col min="10" max="10" width="19.5703125" customWidth="1"/>
    <col min="11" max="11" width="21.85546875" bestFit="1" customWidth="1"/>
    <col min="12" max="12" width="21.42578125" customWidth="1"/>
    <col min="13" max="13" width="12.5703125" customWidth="1"/>
    <col min="14" max="14" width="15" customWidth="1"/>
    <col min="15" max="15" width="12.7109375" customWidth="1"/>
    <col min="16" max="16" width="14.28515625" customWidth="1"/>
    <col min="17" max="17" width="21.85546875" customWidth="1"/>
  </cols>
  <sheetData>
    <row r="1" spans="1:17" ht="21" x14ac:dyDescent="0.35">
      <c r="A1" s="16" t="s">
        <v>35</v>
      </c>
    </row>
    <row r="3" spans="1:17" x14ac:dyDescent="0.25">
      <c r="A3" s="3"/>
      <c r="B3" s="4" t="s">
        <v>15</v>
      </c>
      <c r="C3" s="4" t="s">
        <v>16</v>
      </c>
      <c r="D3" s="4" t="s">
        <v>17</v>
      </c>
      <c r="E3" s="19" t="s">
        <v>18</v>
      </c>
      <c r="F3" s="19"/>
      <c r="G3" s="20" t="s">
        <v>19</v>
      </c>
      <c r="H3" s="20"/>
      <c r="I3" s="20"/>
      <c r="J3" s="20"/>
      <c r="K3" s="20"/>
      <c r="L3" s="17"/>
      <c r="M3" s="21" t="s">
        <v>20</v>
      </c>
      <c r="N3" s="21"/>
      <c r="O3" s="21"/>
      <c r="P3" s="21"/>
      <c r="Q3" s="21"/>
    </row>
    <row r="4" spans="1:17" x14ac:dyDescent="0.25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8" t="s">
        <v>27</v>
      </c>
      <c r="H4" s="9" t="s">
        <v>37</v>
      </c>
      <c r="I4" s="8" t="s">
        <v>28</v>
      </c>
      <c r="J4" s="9" t="s">
        <v>38</v>
      </c>
      <c r="K4" s="9" t="s">
        <v>39</v>
      </c>
      <c r="L4" s="18" t="s">
        <v>40</v>
      </c>
      <c r="M4" s="10" t="s">
        <v>29</v>
      </c>
      <c r="N4" s="11" t="s">
        <v>30</v>
      </c>
      <c r="O4" s="11" t="s">
        <v>31</v>
      </c>
      <c r="P4" s="11" t="s">
        <v>32</v>
      </c>
      <c r="Q4" s="12" t="s">
        <v>33</v>
      </c>
    </row>
    <row r="5" spans="1:17" x14ac:dyDescent="0.25">
      <c r="A5" s="13">
        <v>36161</v>
      </c>
      <c r="B5" s="14">
        <f>COUNTIF(AttendanceData[[#All],[D_DATE]],A5)</f>
        <v>0</v>
      </c>
      <c r="C5" s="14">
        <f>COUNTIFS(AttendanceData[[#All],[C_PWS]],"OnDeputation",AttendanceData[[#All],[D_DATE]],A5)</f>
        <v>0</v>
      </c>
      <c r="D5" s="14">
        <f>B5-C5</f>
        <v>0</v>
      </c>
      <c r="E5" s="14">
        <f>COUNTIFS(AttendanceData[[#All],[C_PWS]],"Smart Workspace",AttendanceData[[#All],[D_DATE]],$A5)</f>
        <v>0</v>
      </c>
      <c r="F5" s="14">
        <f>COUNTIFS(AttendanceData[[#All],[C_PWS]],"Office Workspace",AttendanceData[[#All],[D_DATE]],$A5)</f>
        <v>0</v>
      </c>
      <c r="G5" s="14">
        <f>COUNTIFS(AttendanceData[[#All],[C_PWS]],"Office Workspace",AttendanceData[[#All],[D_DATE]],$A5,AttendanceData[[#All],[ATTENDANCE_REQUIRED]],"Yes")</f>
        <v>0</v>
      </c>
      <c r="H5" s="14">
        <f>COUNTIFS(AttendanceData[[#All],[C_PWS]],"Office Workspace",AttendanceData[[#All],[D_DATE]],$A5,AttendanceData[[#All],[ATTENDANCE_REQUIRED]],"Yes",AttendanceData[[#All],[ATTENDANCE_STATUS]],"Present")</f>
        <v>0</v>
      </c>
      <c r="I5" s="14">
        <f>COUNTIFS(AttendanceData[[#All],[C_PWS]],"Smart Workspace",AttendanceData[[#All],[D_DATE]],$A5,AttendanceData[[#All],[ATTENDANCE_REQUIRED]],"Yes")</f>
        <v>0</v>
      </c>
      <c r="J5" s="14">
        <f>COUNTIFS(AttendanceData[[#All],[C_PWS]],"Smart Workspace",AttendanceData[[#All],[D_DATE]],$A5,AttendanceData[[#All],[ATTENDANCE_REQUIRED]],"Yes",AttendanceData[[#All],[ATTENDANCE_STATUS]],"Present")</f>
        <v>0</v>
      </c>
      <c r="K5" s="14" cm="1">
        <f t="array" ref="K5">SUM(COUNTIFS(AttendanceData[[#All],[D_DATE]],$A5,AttendanceData[[#All],[ATTENDANCE_REQUIRED]],"No",AttendanceData[[#All],[ATTENDANCE_STATUS]],{"Present","OutOfTurn*"}))</f>
        <v>0</v>
      </c>
      <c r="L5" s="14">
        <f>H5+J5+K5</f>
        <v>0</v>
      </c>
      <c r="M5" s="14" cm="1">
        <f t="array" ref="M5">SUM(COUNTIFS(AttendanceData[[#All],[D_DATE]],$A5,AttendanceData[[#All],[ATTENDANCE_REQUIRED]],"Yes",AttendanceData[[#All],[ATTENDANCE_STATUS]],{"Absent","LWP*"}))</f>
        <v>0</v>
      </c>
      <c r="N5" s="14" cm="1">
        <f t="array" ref="N5">SUM(COUNTIFS(AttendanceData[[#All],[D_DATE]],$A5,AttendanceData[[#All],[ATTENDANCE_REQUIRED]],"Yes",AttendanceData[[#All],[ATTENDANCE_STATUS]],{"Onduty*","*Leave*","Tour*"}))</f>
        <v>0</v>
      </c>
      <c r="O5" s="14">
        <f>COUNTIFS(AttendanceData[[#All],[D_DATE]],$A5,AttendanceData[[#All],[ATTENDANCE_REQUIRED]],"Yes",AttendanceData[[#All],[ATTENDANCE_STATUS]],"Exception")</f>
        <v>0</v>
      </c>
      <c r="P5" s="14">
        <f>COUNTIFS(AttendanceData[[#All],[D_DATE]],$A5,AttendanceData[[#All],[ATTENDANCE_REQUIRED]],"Yes",AttendanceData[[#All],[ATTENDANCE_STATUS]],"Smart work*")</f>
        <v>0</v>
      </c>
      <c r="Q5" s="15">
        <f>SUM(M5:P5)</f>
        <v>0</v>
      </c>
    </row>
  </sheetData>
  <mergeCells count="3">
    <mergeCell ref="E3:F3"/>
    <mergeCell ref="G3:K3"/>
    <mergeCell ref="M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2023-05-10T13:00:24Z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