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/personal_umassd_assignments/pom_500/Assignment_8/"/>
    </mc:Choice>
  </mc:AlternateContent>
  <xr:revisionPtr revIDLastSave="0" documentId="13_ncr:1_{519A6A1F-F0B0-894F-86D6-309509DDA36C}" xr6:coauthVersionLast="47" xr6:coauthVersionMax="47" xr10:uidLastSave="{00000000-0000-0000-0000-000000000000}"/>
  <bookViews>
    <workbookView xWindow="0" yWindow="760" windowWidth="34200" windowHeight="21380" xr2:uid="{E42E9981-3D22-4249-9D7C-32D1D08B7CE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L27" i="1"/>
  <c r="K27" i="1"/>
  <c r="K26" i="1"/>
  <c r="M19" i="1"/>
  <c r="M27" i="1" s="1"/>
  <c r="L19" i="1"/>
  <c r="K19" i="1"/>
  <c r="M18" i="1"/>
  <c r="M26" i="1" s="1"/>
  <c r="M28" i="1" s="1"/>
  <c r="L18" i="1"/>
  <c r="L26" i="1" s="1"/>
  <c r="K18" i="1"/>
  <c r="L23" i="2"/>
  <c r="M19" i="2" s="1"/>
  <c r="N19" i="2" s="1"/>
  <c r="O22" i="2"/>
  <c r="M22" i="2"/>
  <c r="N22" i="2" s="1"/>
  <c r="O21" i="2"/>
  <c r="O20" i="2"/>
  <c r="M20" i="2"/>
  <c r="N20" i="2" s="1"/>
  <c r="O19" i="2"/>
  <c r="O18" i="2"/>
  <c r="O17" i="2"/>
  <c r="M17" i="2"/>
  <c r="N17" i="2" s="1"/>
  <c r="O16" i="2"/>
  <c r="O15" i="2"/>
  <c r="O23" i="2" s="1"/>
  <c r="L11" i="2"/>
  <c r="M8" i="2" s="1"/>
  <c r="N8" i="2" s="1"/>
  <c r="H9" i="1"/>
  <c r="H10" i="1" s="1"/>
  <c r="N26" i="1" l="1"/>
  <c r="L28" i="1"/>
  <c r="N28" i="1" s="1"/>
  <c r="N27" i="1"/>
  <c r="M3" i="2"/>
  <c r="M5" i="2"/>
  <c r="N5" i="2" s="1"/>
  <c r="M21" i="2"/>
  <c r="N21" i="2" s="1"/>
  <c r="M7" i="2"/>
  <c r="N7" i="2" s="1"/>
  <c r="M15" i="2"/>
  <c r="M9" i="2"/>
  <c r="N9" i="2" s="1"/>
  <c r="M18" i="2"/>
  <c r="N18" i="2" s="1"/>
  <c r="M6" i="2"/>
  <c r="N6" i="2" s="1"/>
  <c r="M10" i="2"/>
  <c r="N10" i="2" s="1"/>
  <c r="M16" i="2"/>
  <c r="N16" i="2" s="1"/>
  <c r="M4" i="2"/>
  <c r="N4" i="2" s="1"/>
  <c r="M23" i="2" l="1"/>
  <c r="N15" i="2"/>
  <c r="N23" i="2" s="1"/>
  <c r="M11" i="2"/>
  <c r="N3" i="2"/>
  <c r="N11" i="2" s="1"/>
  <c r="L25" i="2" s="1"/>
  <c r="E13" i="1" l="1"/>
  <c r="E12" i="1"/>
  <c r="E11" i="1"/>
  <c r="B3" i="1"/>
  <c r="B2" i="1"/>
  <c r="E17" i="1" l="1"/>
  <c r="E16" i="1"/>
  <c r="E15" i="1"/>
  <c r="E14" i="1"/>
</calcChain>
</file>

<file path=xl/sharedStrings.xml><?xml version="1.0" encoding="utf-8"?>
<sst xmlns="http://schemas.openxmlformats.org/spreadsheetml/2006/main" count="401" uniqueCount="41">
  <si>
    <t>Problem - 1</t>
  </si>
  <si>
    <t>a</t>
  </si>
  <si>
    <t>Problem - 2</t>
  </si>
  <si>
    <t>Mean</t>
  </si>
  <si>
    <t>Varience</t>
  </si>
  <si>
    <t>S.D.</t>
  </si>
  <si>
    <t>c</t>
  </si>
  <si>
    <t>d</t>
  </si>
  <si>
    <t>Problem - 3</t>
  </si>
  <si>
    <t>Season</t>
  </si>
  <si>
    <t>Number of Resignations</t>
  </si>
  <si>
    <t>Winter</t>
  </si>
  <si>
    <t>Spring</t>
  </si>
  <si>
    <t>Summer</t>
  </si>
  <si>
    <t>Fall</t>
  </si>
  <si>
    <t>E</t>
  </si>
  <si>
    <t>x^2</t>
  </si>
  <si>
    <t>p-value</t>
  </si>
  <si>
    <t>Gender</t>
  </si>
  <si>
    <t>Styling</t>
  </si>
  <si>
    <t>Engineering</t>
  </si>
  <si>
    <t>Fuel Economy</t>
  </si>
  <si>
    <t>Total</t>
  </si>
  <si>
    <t>Male</t>
  </si>
  <si>
    <t>Female</t>
  </si>
  <si>
    <t>Problem - 4</t>
  </si>
  <si>
    <t>New England</t>
  </si>
  <si>
    <t>Mid-Atlantic</t>
  </si>
  <si>
    <t>Midwest</t>
  </si>
  <si>
    <t>Great Plains</t>
  </si>
  <si>
    <t>South Atlantic</t>
  </si>
  <si>
    <t>Deep South</t>
  </si>
  <si>
    <t>Mountain</t>
  </si>
  <si>
    <t>Pacific</t>
  </si>
  <si>
    <t>Yes</t>
  </si>
  <si>
    <t>No</t>
  </si>
  <si>
    <t>YES</t>
  </si>
  <si>
    <t>Categories</t>
  </si>
  <si>
    <t>NO</t>
  </si>
  <si>
    <t>p value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</si>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</sst>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4" fillId="0" borderId="1" xfId="0" applyFont="1" applyBorder="1"/>
    <xf numFmtId="2" fontId="0" fillId="0" borderId="1" xfId="0" applyNumberFormat="1" applyBorder="1"/>
    <xf numFmtId="0" fontId="0" fillId="4" borderId="1" xfId="0" applyFill="1" applyBorder="1"/>
    <xf numFmtId="0" fontId="1" fillId="4" borderId="1" xfId="0" applyFont="1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C5AD-BC3C-F24E-8D15-E692FD7D419F}">
  <dimension ref="A1:Q28"/>
  <sheetViews>
    <sheetView tabSelected="1" workbookViewId="0">
      <selection activeCell="P20" sqref="P20"/>
    </sheetView>
  </sheetViews>
  <sheetFormatPr baseColWidth="10" defaultColWidth="15.1640625" defaultRowHeight="22" customHeight="1" x14ac:dyDescent="0.2"/>
  <cols>
    <col min="1" max="16384" width="15.1640625" style="5"/>
  </cols>
  <sheetData>
    <row r="1" spans="1:17" ht="22" customHeight="1" x14ac:dyDescent="0.2">
      <c r="A1" s="4" t="s">
        <v>0</v>
      </c>
      <c r="B1" s="4"/>
      <c r="D1" s="4" t="s">
        <v>2</v>
      </c>
      <c r="E1" s="4"/>
      <c r="G1" s="4" t="s">
        <v>8</v>
      </c>
      <c r="H1" s="4"/>
      <c r="J1" s="4" t="s">
        <v>25</v>
      </c>
      <c r="K1" s="4"/>
      <c r="L1" s="4"/>
      <c r="M1" s="4"/>
      <c r="N1" s="4"/>
    </row>
    <row r="2" spans="1:17" ht="45" customHeight="1" x14ac:dyDescent="0.2">
      <c r="A2" s="6" t="s">
        <v>1</v>
      </c>
      <c r="B2" s="7">
        <f>SQRT((23-1)*3.8^2/_xlfn.CHISQ.INV(0.025,23-1))</f>
        <v>5.3783353213027434</v>
      </c>
      <c r="D2" s="8"/>
      <c r="E2" s="8">
        <v>20</v>
      </c>
      <c r="G2" s="9" t="s">
        <v>9</v>
      </c>
      <c r="H2" s="9" t="s">
        <v>10</v>
      </c>
    </row>
    <row r="3" spans="1:17" ht="22" customHeight="1" x14ac:dyDescent="0.2">
      <c r="A3" s="6"/>
      <c r="B3" s="7">
        <f>SQRT((23-1)*3.8^2/_xlfn.CHISQ.INV(0.975,23-1))</f>
        <v>2.9389004170944988</v>
      </c>
      <c r="D3" s="8"/>
      <c r="E3" s="8">
        <v>-20.5</v>
      </c>
      <c r="G3" s="8" t="s">
        <v>11</v>
      </c>
      <c r="H3" s="8">
        <v>10</v>
      </c>
      <c r="J3" s="12" t="s">
        <v>18</v>
      </c>
      <c r="K3" s="12" t="s">
        <v>19</v>
      </c>
      <c r="L3" s="12" t="s">
        <v>20</v>
      </c>
      <c r="M3" s="12" t="s">
        <v>21</v>
      </c>
      <c r="N3" s="12" t="s">
        <v>22</v>
      </c>
    </row>
    <row r="4" spans="1:17" ht="22" customHeight="1" x14ac:dyDescent="0.2">
      <c r="D4" s="8"/>
      <c r="E4" s="8">
        <v>12.2</v>
      </c>
      <c r="G4" s="8" t="s">
        <v>12</v>
      </c>
      <c r="H4" s="8">
        <v>22</v>
      </c>
      <c r="J4" s="1" t="s">
        <v>23</v>
      </c>
      <c r="K4" s="1">
        <v>70</v>
      </c>
      <c r="L4" s="1">
        <v>130</v>
      </c>
      <c r="M4" s="1">
        <v>150</v>
      </c>
      <c r="N4" s="1">
        <v>350</v>
      </c>
    </row>
    <row r="5" spans="1:17" ht="22" customHeight="1" x14ac:dyDescent="0.2">
      <c r="D5" s="8"/>
      <c r="E5" s="8">
        <v>12.6</v>
      </c>
      <c r="G5" s="8" t="s">
        <v>13</v>
      </c>
      <c r="H5" s="8">
        <v>19</v>
      </c>
      <c r="J5" s="1" t="s">
        <v>24</v>
      </c>
      <c r="K5" s="1">
        <v>30</v>
      </c>
      <c r="L5" s="1">
        <v>20</v>
      </c>
      <c r="M5" s="1">
        <v>100</v>
      </c>
      <c r="N5" s="1">
        <v>150</v>
      </c>
    </row>
    <row r="6" spans="1:17" ht="22" customHeight="1" x14ac:dyDescent="0.2">
      <c r="D6" s="8"/>
      <c r="E6" s="8">
        <v>10.5</v>
      </c>
      <c r="G6" s="8" t="s">
        <v>14</v>
      </c>
      <c r="H6" s="8">
        <v>9</v>
      </c>
      <c r="J6" s="1" t="s">
        <v>22</v>
      </c>
      <c r="K6" s="1">
        <v>100</v>
      </c>
      <c r="L6" s="1">
        <v>150</v>
      </c>
      <c r="M6" s="1">
        <v>250</v>
      </c>
      <c r="N6" s="1">
        <v>500</v>
      </c>
    </row>
    <row r="7" spans="1:17" ht="22" customHeight="1" x14ac:dyDescent="0.2">
      <c r="D7" s="8"/>
      <c r="E7" s="8">
        <v>-5.8</v>
      </c>
    </row>
    <row r="8" spans="1:17" ht="22" customHeight="1" x14ac:dyDescent="0.2">
      <c r="D8" s="8"/>
      <c r="E8" s="8">
        <v>-18.7</v>
      </c>
      <c r="G8" s="8" t="s">
        <v>15</v>
      </c>
      <c r="H8" s="8">
        <v>15</v>
      </c>
    </row>
    <row r="9" spans="1:17" ht="22" customHeight="1" x14ac:dyDescent="0.2">
      <c r="D9" s="8"/>
      <c r="E9" s="8">
        <v>15.3</v>
      </c>
      <c r="G9" s="8" t="s">
        <v>16</v>
      </c>
      <c r="H9" s="8">
        <f>(10-H8)^2/H8 + (22-H8)^2/H8 + (19-H8)^2/H8 + (9-H8)^2/H8</f>
        <v>8.4</v>
      </c>
      <c r="J9" s="22" t="s">
        <v>18</v>
      </c>
      <c r="K9" s="22" t="s">
        <v>19</v>
      </c>
      <c r="L9" s="22" t="s">
        <v>20</v>
      </c>
      <c r="M9" s="22" t="s">
        <v>21</v>
      </c>
      <c r="N9" s="22" t="s">
        <v>22</v>
      </c>
    </row>
    <row r="10" spans="1:17" ht="22" customHeight="1" x14ac:dyDescent="0.2">
      <c r="G10" s="8" t="s">
        <v>17</v>
      </c>
      <c r="H10" s="8">
        <f xml:space="preserve"> 1-_xlfn.CHISQ.DIST(H9,3,TRUE)</f>
        <v>3.8429318857888473E-2</v>
      </c>
      <c r="J10" s="2" t="s">
        <v>23</v>
      </c>
      <c r="K10" s="2">
        <v>70</v>
      </c>
      <c r="L10" s="2">
        <v>130</v>
      </c>
      <c r="M10" s="2">
        <v>150</v>
      </c>
      <c r="N10" s="2">
        <v>350</v>
      </c>
      <c r="P10" t="s">
        <v>40</v>
      </c>
      <c r="Q10" s="23">
        <f>_xlfn.CHISQ.DIST.RT(N29,2)</f>
        <v>1</v>
      </c>
    </row>
    <row r="11" spans="1:17" ht="22" customHeight="1" x14ac:dyDescent="0.2">
      <c r="D11" s="8" t="s">
        <v>3</v>
      </c>
      <c r="E11" s="8">
        <f>AVERAGE(E2:E9)</f>
        <v>3.1999999999999997</v>
      </c>
      <c r="J11" s="2" t="s">
        <v>24</v>
      </c>
      <c r="K11" s="2">
        <v>30</v>
      </c>
      <c r="L11" s="2">
        <v>20</v>
      </c>
      <c r="M11" s="2">
        <v>100</v>
      </c>
      <c r="N11" s="2">
        <v>150</v>
      </c>
    </row>
    <row r="12" spans="1:17" ht="22" customHeight="1" x14ac:dyDescent="0.2">
      <c r="D12" s="8" t="s">
        <v>4</v>
      </c>
      <c r="E12" s="8">
        <f>_xlfn.VAR.S(E2:E9)</f>
        <v>253.37142857142857</v>
      </c>
      <c r="J12" s="2" t="s">
        <v>22</v>
      </c>
      <c r="K12" s="2">
        <v>100</v>
      </c>
      <c r="L12" s="2">
        <v>150</v>
      </c>
      <c r="M12" s="2">
        <v>250</v>
      </c>
      <c r="N12" s="2">
        <v>500</v>
      </c>
    </row>
    <row r="13" spans="1:17" ht="22" customHeight="1" x14ac:dyDescent="0.2">
      <c r="D13" s="8" t="s">
        <v>5</v>
      </c>
      <c r="E13" s="8">
        <f>STDEV(E2:E9)</f>
        <v>15.917645195550394</v>
      </c>
      <c r="J13"/>
      <c r="K13"/>
      <c r="L13"/>
      <c r="M13"/>
      <c r="N13"/>
    </row>
    <row r="14" spans="1:17" ht="22" customHeight="1" x14ac:dyDescent="0.2">
      <c r="D14" s="10" t="s">
        <v>6</v>
      </c>
      <c r="E14" s="8">
        <f xml:space="preserve"> (8 - 1) * E12 / _xlfn.CHISQ.INV(0.025, 8 - 1)</f>
        <v>1049.5486989644269</v>
      </c>
      <c r="J14"/>
      <c r="K14"/>
      <c r="L14"/>
      <c r="M14"/>
      <c r="N14"/>
    </row>
    <row r="15" spans="1:17" ht="22" customHeight="1" x14ac:dyDescent="0.2">
      <c r="D15" s="11"/>
      <c r="E15" s="8">
        <f xml:space="preserve"> (8 - 1) * E12 / _xlfn.CHISQ.INV(0.975, 8 - 1)</f>
        <v>110.76163800213419</v>
      </c>
      <c r="J15" s="3"/>
      <c r="K15"/>
      <c r="L15"/>
      <c r="M15"/>
      <c r="N15"/>
    </row>
    <row r="16" spans="1:17" ht="22" customHeight="1" x14ac:dyDescent="0.2">
      <c r="D16" s="10" t="s">
        <v>7</v>
      </c>
      <c r="E16" s="8">
        <f>SQRT((8-1)*E12/_xlfn.CHISQ.INV(0.025,8-1))</f>
        <v>32.396739017444744</v>
      </c>
      <c r="J16"/>
      <c r="K16"/>
      <c r="L16"/>
      <c r="M16"/>
      <c r="N16"/>
    </row>
    <row r="17" spans="4:14" ht="22" customHeight="1" x14ac:dyDescent="0.2">
      <c r="D17" s="11"/>
      <c r="E17" s="8">
        <f>SQRT((8-1)*E12/_xlfn.CHISQ.INV(0.975,8-1))</f>
        <v>10.524335513567314</v>
      </c>
      <c r="J17" s="22" t="s">
        <v>18</v>
      </c>
      <c r="K17" s="22" t="s">
        <v>19</v>
      </c>
      <c r="L17" s="22" t="s">
        <v>20</v>
      </c>
      <c r="M17" s="22" t="s">
        <v>21</v>
      </c>
      <c r="N17" s="22" t="s">
        <v>22</v>
      </c>
    </row>
    <row r="18" spans="4:14" ht="22" customHeight="1" x14ac:dyDescent="0.2">
      <c r="J18" s="2" t="s">
        <v>23</v>
      </c>
      <c r="K18" s="2">
        <f>(K12*N10)/N20</f>
        <v>70</v>
      </c>
      <c r="L18" s="2">
        <f>L12*N10/N12</f>
        <v>105</v>
      </c>
      <c r="M18" s="2">
        <f>M12*N10/N12</f>
        <v>175</v>
      </c>
      <c r="N18" s="2">
        <v>350</v>
      </c>
    </row>
    <row r="19" spans="4:14" ht="22" customHeight="1" x14ac:dyDescent="0.2">
      <c r="J19" s="2" t="s">
        <v>24</v>
      </c>
      <c r="K19" s="2">
        <f>K12*N11/N12</f>
        <v>30</v>
      </c>
      <c r="L19" s="2">
        <f>L12*N11/N12</f>
        <v>45</v>
      </c>
      <c r="M19" s="2">
        <f>M12*N11/N12</f>
        <v>75</v>
      </c>
      <c r="N19" s="2">
        <v>150</v>
      </c>
    </row>
    <row r="20" spans="4:14" ht="22" customHeight="1" x14ac:dyDescent="0.2">
      <c r="J20" s="2" t="s">
        <v>22</v>
      </c>
      <c r="K20" s="2">
        <v>100</v>
      </c>
      <c r="L20" s="2">
        <v>150</v>
      </c>
      <c r="M20" s="2">
        <v>250</v>
      </c>
      <c r="N20" s="2">
        <v>500</v>
      </c>
    </row>
    <row r="21" spans="4:14" ht="22" customHeight="1" x14ac:dyDescent="0.2">
      <c r="J21"/>
      <c r="K21"/>
      <c r="L21"/>
      <c r="M21"/>
      <c r="N21"/>
    </row>
    <row r="22" spans="4:14" ht="22" customHeight="1" x14ac:dyDescent="0.2">
      <c r="J22"/>
      <c r="K22"/>
      <c r="L22"/>
      <c r="M22"/>
      <c r="N22"/>
    </row>
    <row r="23" spans="4:14" ht="22" customHeight="1" x14ac:dyDescent="0.2">
      <c r="J23" s="3"/>
      <c r="K23"/>
      <c r="L23"/>
      <c r="M23"/>
      <c r="N23"/>
    </row>
    <row r="24" spans="4:14" ht="22" customHeight="1" x14ac:dyDescent="0.2">
      <c r="J24"/>
      <c r="K24"/>
      <c r="L24"/>
      <c r="M24"/>
      <c r="N24"/>
    </row>
    <row r="25" spans="4:14" ht="22" customHeight="1" x14ac:dyDescent="0.2">
      <c r="J25" s="22" t="s">
        <v>18</v>
      </c>
      <c r="K25" s="22" t="s">
        <v>19</v>
      </c>
      <c r="L25" s="22" t="s">
        <v>20</v>
      </c>
      <c r="M25" s="22" t="s">
        <v>21</v>
      </c>
      <c r="N25" s="22" t="s">
        <v>22</v>
      </c>
    </row>
    <row r="26" spans="4:14" ht="22" customHeight="1" x14ac:dyDescent="0.2">
      <c r="J26" s="2" t="s">
        <v>23</v>
      </c>
      <c r="K26" s="2">
        <f t="shared" ref="K26:M27" si="0">(K10-K18)^2/K18</f>
        <v>0</v>
      </c>
      <c r="L26" s="20">
        <f t="shared" si="0"/>
        <v>5.9523809523809526</v>
      </c>
      <c r="M26" s="20">
        <f t="shared" si="0"/>
        <v>3.5714285714285716</v>
      </c>
      <c r="N26" s="20">
        <f>SUM(K26:M26)</f>
        <v>9.5238095238095237</v>
      </c>
    </row>
    <row r="27" spans="4:14" ht="22" customHeight="1" x14ac:dyDescent="0.2">
      <c r="J27" s="2" t="s">
        <v>24</v>
      </c>
      <c r="K27" s="2">
        <f t="shared" si="0"/>
        <v>0</v>
      </c>
      <c r="L27" s="20">
        <f t="shared" si="0"/>
        <v>13.888888888888889</v>
      </c>
      <c r="M27" s="20">
        <f t="shared" si="0"/>
        <v>8.3333333333333339</v>
      </c>
      <c r="N27" s="20">
        <f>SUM(K27:M27)</f>
        <v>22.222222222222221</v>
      </c>
    </row>
    <row r="28" spans="4:14" ht="22" customHeight="1" x14ac:dyDescent="0.2">
      <c r="J28" s="2" t="s">
        <v>22</v>
      </c>
      <c r="K28" s="2">
        <v>0</v>
      </c>
      <c r="L28" s="20">
        <f>SUM(L26:L27)</f>
        <v>19.841269841269842</v>
      </c>
      <c r="M28" s="20">
        <f>SUM(M26:M27)</f>
        <v>11.904761904761905</v>
      </c>
      <c r="N28" s="20">
        <f>SUM(K28:M28)</f>
        <v>31.746031746031747</v>
      </c>
    </row>
  </sheetData>
  <mergeCells count="5">
    <mergeCell ref="G1:H1"/>
    <mergeCell ref="J1:N1"/>
    <mergeCell ref="A1:B1"/>
    <mergeCell ref="A2:A3"/>
    <mergeCell ref="D1:E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153D7-A86C-C24D-9F5F-12C1E28022DD}">
  <dimension ref="A1:O41"/>
  <sheetViews>
    <sheetView workbookViewId="0">
      <selection activeCell="N31" sqref="N31"/>
    </sheetView>
  </sheetViews>
  <sheetFormatPr baseColWidth="10" defaultRowHeight="16" x14ac:dyDescent="0.2"/>
  <cols>
    <col min="1" max="1" width="10.83203125" style="15" customWidth="1"/>
    <col min="2" max="16384" width="10.83203125" style="14"/>
  </cols>
  <sheetData>
    <row r="1" spans="1:15" s="13" customFormat="1" ht="34" x14ac:dyDescent="0.2">
      <c r="A1" s="16" t="s">
        <v>26</v>
      </c>
      <c r="B1" s="16" t="s">
        <v>27</v>
      </c>
      <c r="C1" s="16" t="s">
        <v>28</v>
      </c>
      <c r="D1" s="16" t="s">
        <v>29</v>
      </c>
      <c r="E1" s="16" t="s">
        <v>30</v>
      </c>
      <c r="F1" s="16" t="s">
        <v>31</v>
      </c>
      <c r="G1" s="16" t="s">
        <v>32</v>
      </c>
      <c r="H1" s="16" t="s">
        <v>33</v>
      </c>
      <c r="K1" s="18" t="s">
        <v>36</v>
      </c>
      <c r="L1"/>
      <c r="M1"/>
      <c r="N1"/>
      <c r="O1"/>
    </row>
    <row r="2" spans="1:15" ht="17" x14ac:dyDescent="0.2">
      <c r="A2" s="17" t="s">
        <v>34</v>
      </c>
      <c r="B2" s="17" t="s">
        <v>34</v>
      </c>
      <c r="C2" s="17" t="s">
        <v>35</v>
      </c>
      <c r="D2" s="17" t="s">
        <v>35</v>
      </c>
      <c r="E2" s="17" t="s">
        <v>34</v>
      </c>
      <c r="F2" s="17" t="s">
        <v>34</v>
      </c>
      <c r="G2" s="17" t="s">
        <v>34</v>
      </c>
      <c r="H2" s="17" t="s">
        <v>35</v>
      </c>
      <c r="K2" s="19" t="s">
        <v>37</v>
      </c>
      <c r="L2" s="2"/>
      <c r="M2" s="2"/>
      <c r="N2" s="2"/>
      <c r="O2"/>
    </row>
    <row r="3" spans="1:15" ht="17" x14ac:dyDescent="0.2">
      <c r="A3" s="17" t="s">
        <v>35</v>
      </c>
      <c r="B3" s="17" t="s">
        <v>34</v>
      </c>
      <c r="C3" s="17" t="s">
        <v>34</v>
      </c>
      <c r="D3" s="17" t="s">
        <v>34</v>
      </c>
      <c r="E3" s="17" t="s">
        <v>34</v>
      </c>
      <c r="F3" s="17" t="s">
        <v>34</v>
      </c>
      <c r="G3" s="17" t="s">
        <v>34</v>
      </c>
      <c r="H3" s="17" t="s">
        <v>35</v>
      </c>
      <c r="K3" s="19" t="s">
        <v>26</v>
      </c>
      <c r="L3" s="2">
        <v>27</v>
      </c>
      <c r="M3" s="2">
        <f t="shared" ref="M3:M10" si="0">$L$11/8</f>
        <v>28</v>
      </c>
      <c r="N3" s="20">
        <f>(L3-M3)^2/M3</f>
        <v>3.5714285714285712E-2</v>
      </c>
      <c r="O3"/>
    </row>
    <row r="4" spans="1:15" ht="17" x14ac:dyDescent="0.2">
      <c r="A4" s="17" t="s">
        <v>34</v>
      </c>
      <c r="B4" s="17" t="s">
        <v>34</v>
      </c>
      <c r="C4" s="17" t="s">
        <v>35</v>
      </c>
      <c r="D4" s="17" t="s">
        <v>34</v>
      </c>
      <c r="E4" s="17" t="s">
        <v>35</v>
      </c>
      <c r="F4" s="17" t="s">
        <v>34</v>
      </c>
      <c r="G4" s="17" t="s">
        <v>35</v>
      </c>
      <c r="H4" s="17" t="s">
        <v>35</v>
      </c>
      <c r="K4" s="19" t="s">
        <v>27</v>
      </c>
      <c r="L4" s="2">
        <v>29</v>
      </c>
      <c r="M4" s="2">
        <f t="shared" si="0"/>
        <v>28</v>
      </c>
      <c r="N4" s="20">
        <f t="shared" ref="N4:N10" si="1">(L4-M4)^2/M4</f>
        <v>3.5714285714285712E-2</v>
      </c>
      <c r="O4"/>
    </row>
    <row r="5" spans="1:15" ht="17" x14ac:dyDescent="0.2">
      <c r="A5" s="17" t="s">
        <v>34</v>
      </c>
      <c r="B5" s="17" t="s">
        <v>35</v>
      </c>
      <c r="C5" s="17" t="s">
        <v>34</v>
      </c>
      <c r="D5" s="17" t="s">
        <v>34</v>
      </c>
      <c r="E5" s="17" t="s">
        <v>34</v>
      </c>
      <c r="F5" s="17" t="s">
        <v>34</v>
      </c>
      <c r="G5" s="17" t="s">
        <v>34</v>
      </c>
      <c r="H5" s="17" t="s">
        <v>35</v>
      </c>
      <c r="K5" s="19" t="s">
        <v>28</v>
      </c>
      <c r="L5" s="2">
        <v>28</v>
      </c>
      <c r="M5" s="2">
        <f t="shared" si="0"/>
        <v>28</v>
      </c>
      <c r="N5" s="20">
        <f t="shared" si="1"/>
        <v>0</v>
      </c>
      <c r="O5"/>
    </row>
    <row r="6" spans="1:15" ht="17" x14ac:dyDescent="0.2">
      <c r="A6" s="17" t="s">
        <v>34</v>
      </c>
      <c r="B6" s="17" t="s">
        <v>34</v>
      </c>
      <c r="C6" s="17" t="s">
        <v>35</v>
      </c>
      <c r="D6" s="17" t="s">
        <v>34</v>
      </c>
      <c r="E6" s="17" t="s">
        <v>34</v>
      </c>
      <c r="F6" s="17" t="s">
        <v>34</v>
      </c>
      <c r="G6" s="17" t="s">
        <v>35</v>
      </c>
      <c r="H6" s="17" t="s">
        <v>34</v>
      </c>
      <c r="K6" s="19" t="s">
        <v>29</v>
      </c>
      <c r="L6" s="2">
        <v>33</v>
      </c>
      <c r="M6" s="2">
        <f t="shared" si="0"/>
        <v>28</v>
      </c>
      <c r="N6" s="20">
        <f t="shared" si="1"/>
        <v>0.8928571428571429</v>
      </c>
      <c r="O6"/>
    </row>
    <row r="7" spans="1:15" ht="17" x14ac:dyDescent="0.2">
      <c r="A7" s="17" t="s">
        <v>35</v>
      </c>
      <c r="B7" s="17" t="s">
        <v>35</v>
      </c>
      <c r="C7" s="17" t="s">
        <v>35</v>
      </c>
      <c r="D7" s="17" t="s">
        <v>34</v>
      </c>
      <c r="E7" s="17" t="s">
        <v>35</v>
      </c>
      <c r="F7" s="17" t="s">
        <v>34</v>
      </c>
      <c r="G7" s="17" t="s">
        <v>35</v>
      </c>
      <c r="H7" s="17" t="s">
        <v>35</v>
      </c>
      <c r="K7" s="19" t="s">
        <v>30</v>
      </c>
      <c r="L7" s="2">
        <v>32</v>
      </c>
      <c r="M7" s="2">
        <f t="shared" si="0"/>
        <v>28</v>
      </c>
      <c r="N7" s="20">
        <f t="shared" si="1"/>
        <v>0.5714285714285714</v>
      </c>
      <c r="O7"/>
    </row>
    <row r="8" spans="1:15" ht="17" x14ac:dyDescent="0.2">
      <c r="A8" s="17" t="s">
        <v>34</v>
      </c>
      <c r="B8" s="17" t="s">
        <v>34</v>
      </c>
      <c r="C8" s="17" t="s">
        <v>34</v>
      </c>
      <c r="D8" s="17" t="s">
        <v>34</v>
      </c>
      <c r="E8" s="17" t="s">
        <v>34</v>
      </c>
      <c r="F8" s="17" t="s">
        <v>34</v>
      </c>
      <c r="G8" s="17" t="s">
        <v>34</v>
      </c>
      <c r="H8" s="17" t="s">
        <v>35</v>
      </c>
      <c r="K8" s="19" t="s">
        <v>31</v>
      </c>
      <c r="L8" s="2">
        <v>33</v>
      </c>
      <c r="M8" s="2">
        <f t="shared" si="0"/>
        <v>28</v>
      </c>
      <c r="N8" s="20">
        <f t="shared" si="1"/>
        <v>0.8928571428571429</v>
      </c>
      <c r="O8"/>
    </row>
    <row r="9" spans="1:15" ht="17" x14ac:dyDescent="0.2">
      <c r="A9" s="17" t="s">
        <v>35</v>
      </c>
      <c r="B9" s="17" t="s">
        <v>34</v>
      </c>
      <c r="C9" s="17" t="s">
        <v>34</v>
      </c>
      <c r="D9" s="17" t="s">
        <v>35</v>
      </c>
      <c r="E9" s="17" t="s">
        <v>34</v>
      </c>
      <c r="F9" s="17" t="s">
        <v>35</v>
      </c>
      <c r="G9" s="17" t="s">
        <v>34</v>
      </c>
      <c r="H9" s="17" t="s">
        <v>34</v>
      </c>
      <c r="K9" s="19" t="s">
        <v>32</v>
      </c>
      <c r="L9" s="2">
        <v>25</v>
      </c>
      <c r="M9" s="2">
        <f t="shared" si="0"/>
        <v>28</v>
      </c>
      <c r="N9" s="20">
        <f t="shared" si="1"/>
        <v>0.32142857142857145</v>
      </c>
      <c r="O9"/>
    </row>
    <row r="10" spans="1:15" ht="17" x14ac:dyDescent="0.2">
      <c r="A10" s="17" t="s">
        <v>34</v>
      </c>
      <c r="B10" s="17" t="s">
        <v>35</v>
      </c>
      <c r="C10" s="17" t="s">
        <v>35</v>
      </c>
      <c r="D10" s="17" t="s">
        <v>35</v>
      </c>
      <c r="E10" s="17" t="s">
        <v>34</v>
      </c>
      <c r="F10" s="17" t="s">
        <v>34</v>
      </c>
      <c r="G10" s="17" t="s">
        <v>34</v>
      </c>
      <c r="H10" s="17" t="s">
        <v>34</v>
      </c>
      <c r="K10" s="19" t="s">
        <v>33</v>
      </c>
      <c r="L10" s="2">
        <v>17</v>
      </c>
      <c r="M10" s="2">
        <f t="shared" si="0"/>
        <v>28</v>
      </c>
      <c r="N10" s="20">
        <f t="shared" si="1"/>
        <v>4.3214285714285712</v>
      </c>
      <c r="O10"/>
    </row>
    <row r="11" spans="1:15" ht="17" x14ac:dyDescent="0.2">
      <c r="A11" s="17" t="s">
        <v>34</v>
      </c>
      <c r="B11" s="17" t="s">
        <v>35</v>
      </c>
      <c r="C11" s="17" t="s">
        <v>35</v>
      </c>
      <c r="D11" s="17" t="s">
        <v>34</v>
      </c>
      <c r="E11" s="17" t="s">
        <v>34</v>
      </c>
      <c r="F11" s="17" t="s">
        <v>34</v>
      </c>
      <c r="G11" s="17" t="s">
        <v>35</v>
      </c>
      <c r="H11" s="17" t="s">
        <v>35</v>
      </c>
      <c r="K11" s="2"/>
      <c r="L11" s="2">
        <f>SUM(L3:L10)</f>
        <v>224</v>
      </c>
      <c r="M11" s="2">
        <f t="shared" ref="M11:N11" si="2">SUM(M3:M10)</f>
        <v>224</v>
      </c>
      <c r="N11" s="20">
        <f t="shared" si="2"/>
        <v>7.0714285714285712</v>
      </c>
      <c r="O11"/>
    </row>
    <row r="12" spans="1:15" ht="17" x14ac:dyDescent="0.2">
      <c r="A12" s="17" t="s">
        <v>34</v>
      </c>
      <c r="B12" s="17" t="s">
        <v>34</v>
      </c>
      <c r="C12" s="17" t="s">
        <v>34</v>
      </c>
      <c r="D12" s="17" t="s">
        <v>34</v>
      </c>
      <c r="E12" s="17" t="s">
        <v>34</v>
      </c>
      <c r="F12" s="17" t="s">
        <v>34</v>
      </c>
      <c r="G12" s="17" t="s">
        <v>35</v>
      </c>
      <c r="H12" s="17" t="s">
        <v>34</v>
      </c>
      <c r="K12"/>
      <c r="L12"/>
      <c r="M12"/>
      <c r="N12"/>
      <c r="O12"/>
    </row>
    <row r="13" spans="1:15" ht="17" x14ac:dyDescent="0.2">
      <c r="A13" s="17" t="s">
        <v>34</v>
      </c>
      <c r="B13" s="17" t="s">
        <v>35</v>
      </c>
      <c r="C13" s="17" t="s">
        <v>35</v>
      </c>
      <c r="D13" s="17" t="s">
        <v>34</v>
      </c>
      <c r="E13" s="17" t="s">
        <v>34</v>
      </c>
      <c r="F13" s="17" t="s">
        <v>35</v>
      </c>
      <c r="G13" s="17" t="s">
        <v>34</v>
      </c>
      <c r="H13" s="17" t="s">
        <v>35</v>
      </c>
      <c r="K13" s="18" t="s">
        <v>38</v>
      </c>
      <c r="L13"/>
      <c r="M13"/>
      <c r="N13"/>
      <c r="O13"/>
    </row>
    <row r="14" spans="1:15" ht="17" x14ac:dyDescent="0.2">
      <c r="A14" s="17" t="s">
        <v>35</v>
      </c>
      <c r="B14" s="17" t="s">
        <v>34</v>
      </c>
      <c r="C14" s="17" t="s">
        <v>34</v>
      </c>
      <c r="D14" s="17" t="s">
        <v>34</v>
      </c>
      <c r="E14" s="17" t="s">
        <v>34</v>
      </c>
      <c r="F14" s="17" t="s">
        <v>34</v>
      </c>
      <c r="G14" s="17" t="s">
        <v>35</v>
      </c>
      <c r="H14" s="17" t="s">
        <v>35</v>
      </c>
      <c r="K14" s="19" t="s">
        <v>37</v>
      </c>
      <c r="L14" s="2"/>
      <c r="M14" s="2"/>
      <c r="N14" s="2"/>
      <c r="O14" s="2"/>
    </row>
    <row r="15" spans="1:15" ht="17" x14ac:dyDescent="0.2">
      <c r="A15" s="17" t="s">
        <v>35</v>
      </c>
      <c r="B15" s="17" t="s">
        <v>34</v>
      </c>
      <c r="C15" s="17" t="s">
        <v>34</v>
      </c>
      <c r="D15" s="17" t="s">
        <v>34</v>
      </c>
      <c r="E15" s="17" t="s">
        <v>34</v>
      </c>
      <c r="F15" s="17" t="s">
        <v>34</v>
      </c>
      <c r="G15" s="17" t="s">
        <v>34</v>
      </c>
      <c r="H15" s="17" t="s">
        <v>34</v>
      </c>
      <c r="K15" s="19" t="s">
        <v>26</v>
      </c>
      <c r="L15" s="2">
        <v>13</v>
      </c>
      <c r="M15" s="2">
        <f t="shared" ref="M15:M22" si="3">$L$23/8</f>
        <v>12</v>
      </c>
      <c r="N15" s="20">
        <f>(L15-M15)^2/M15</f>
        <v>8.3333333333333329E-2</v>
      </c>
      <c r="O15" s="2">
        <f t="shared" ref="O15:O22" si="4">L3+L15</f>
        <v>40</v>
      </c>
    </row>
    <row r="16" spans="1:15" ht="17" x14ac:dyDescent="0.2">
      <c r="A16" s="17" t="s">
        <v>34</v>
      </c>
      <c r="B16" s="17" t="s">
        <v>34</v>
      </c>
      <c r="C16" s="17" t="s">
        <v>34</v>
      </c>
      <c r="D16" s="17" t="s">
        <v>34</v>
      </c>
      <c r="E16" s="17" t="s">
        <v>34</v>
      </c>
      <c r="F16" s="17" t="s">
        <v>34</v>
      </c>
      <c r="G16" s="17" t="s">
        <v>35</v>
      </c>
      <c r="H16" s="17" t="s">
        <v>34</v>
      </c>
      <c r="K16" s="19" t="s">
        <v>27</v>
      </c>
      <c r="L16" s="2">
        <v>11</v>
      </c>
      <c r="M16" s="2">
        <f t="shared" si="3"/>
        <v>12</v>
      </c>
      <c r="N16" s="20">
        <f t="shared" ref="N16:N22" si="5">(L16-M16)^2/M16</f>
        <v>8.3333333333333329E-2</v>
      </c>
      <c r="O16" s="2">
        <f t="shared" si="4"/>
        <v>40</v>
      </c>
    </row>
    <row r="17" spans="1:15" ht="17" x14ac:dyDescent="0.2">
      <c r="A17" s="17" t="s">
        <v>35</v>
      </c>
      <c r="B17" s="17" t="s">
        <v>34</v>
      </c>
      <c r="C17" s="17" t="s">
        <v>35</v>
      </c>
      <c r="D17" s="17" t="s">
        <v>35</v>
      </c>
      <c r="E17" s="17" t="s">
        <v>34</v>
      </c>
      <c r="F17" s="17" t="s">
        <v>34</v>
      </c>
      <c r="G17" s="17" t="s">
        <v>35</v>
      </c>
      <c r="H17" s="17" t="s">
        <v>35</v>
      </c>
      <c r="K17" s="19" t="s">
        <v>28</v>
      </c>
      <c r="L17" s="2">
        <v>12</v>
      </c>
      <c r="M17" s="2">
        <f t="shared" si="3"/>
        <v>12</v>
      </c>
      <c r="N17" s="20">
        <f t="shared" si="5"/>
        <v>0</v>
      </c>
      <c r="O17" s="2">
        <f t="shared" si="4"/>
        <v>40</v>
      </c>
    </row>
    <row r="18" spans="1:15" ht="17" x14ac:dyDescent="0.2">
      <c r="A18" s="17" t="s">
        <v>35</v>
      </c>
      <c r="B18" s="17" t="s">
        <v>34</v>
      </c>
      <c r="C18" s="17" t="s">
        <v>35</v>
      </c>
      <c r="D18" s="17" t="s">
        <v>34</v>
      </c>
      <c r="E18" s="17" t="s">
        <v>34</v>
      </c>
      <c r="F18" s="17" t="s">
        <v>34</v>
      </c>
      <c r="G18" s="17" t="s">
        <v>34</v>
      </c>
      <c r="H18" s="17" t="s">
        <v>34</v>
      </c>
      <c r="K18" s="19" t="s">
        <v>29</v>
      </c>
      <c r="L18" s="2">
        <v>7</v>
      </c>
      <c r="M18" s="2">
        <f t="shared" si="3"/>
        <v>12</v>
      </c>
      <c r="N18" s="20">
        <f t="shared" si="5"/>
        <v>2.0833333333333335</v>
      </c>
      <c r="O18" s="2">
        <f t="shared" si="4"/>
        <v>40</v>
      </c>
    </row>
    <row r="19" spans="1:15" ht="17" x14ac:dyDescent="0.2">
      <c r="A19" s="17" t="s">
        <v>35</v>
      </c>
      <c r="B19" s="17" t="s">
        <v>35</v>
      </c>
      <c r="C19" s="17" t="s">
        <v>34</v>
      </c>
      <c r="D19" s="17" t="s">
        <v>34</v>
      </c>
      <c r="E19" s="17" t="s">
        <v>34</v>
      </c>
      <c r="F19" s="17" t="s">
        <v>34</v>
      </c>
      <c r="G19" s="17" t="s">
        <v>35</v>
      </c>
      <c r="H19" s="17" t="s">
        <v>34</v>
      </c>
      <c r="K19" s="19" t="s">
        <v>30</v>
      </c>
      <c r="L19" s="2">
        <v>8</v>
      </c>
      <c r="M19" s="2">
        <f t="shared" si="3"/>
        <v>12</v>
      </c>
      <c r="N19" s="20">
        <f t="shared" si="5"/>
        <v>1.3333333333333333</v>
      </c>
      <c r="O19" s="2">
        <f t="shared" si="4"/>
        <v>40</v>
      </c>
    </row>
    <row r="20" spans="1:15" ht="17" x14ac:dyDescent="0.2">
      <c r="A20" s="17" t="s">
        <v>35</v>
      </c>
      <c r="B20" s="17" t="s">
        <v>34</v>
      </c>
      <c r="C20" s="17" t="s">
        <v>35</v>
      </c>
      <c r="D20" s="17" t="s">
        <v>34</v>
      </c>
      <c r="E20" s="17" t="s">
        <v>34</v>
      </c>
      <c r="F20" s="17" t="s">
        <v>34</v>
      </c>
      <c r="G20" s="17" t="s">
        <v>34</v>
      </c>
      <c r="H20" s="17" t="s">
        <v>35</v>
      </c>
      <c r="K20" s="19" t="s">
        <v>31</v>
      </c>
      <c r="L20" s="2">
        <v>7</v>
      </c>
      <c r="M20" s="2">
        <f t="shared" si="3"/>
        <v>12</v>
      </c>
      <c r="N20" s="20">
        <f t="shared" si="5"/>
        <v>2.0833333333333335</v>
      </c>
      <c r="O20" s="2">
        <f t="shared" si="4"/>
        <v>40</v>
      </c>
    </row>
    <row r="21" spans="1:15" ht="17" x14ac:dyDescent="0.2">
      <c r="A21" s="17" t="s">
        <v>34</v>
      </c>
      <c r="B21" s="17" t="s">
        <v>35</v>
      </c>
      <c r="C21" s="17" t="s">
        <v>34</v>
      </c>
      <c r="D21" s="17" t="s">
        <v>34</v>
      </c>
      <c r="E21" s="17" t="s">
        <v>34</v>
      </c>
      <c r="F21" s="17" t="s">
        <v>34</v>
      </c>
      <c r="G21" s="17" t="s">
        <v>35</v>
      </c>
      <c r="H21" s="17" t="s">
        <v>34</v>
      </c>
      <c r="K21" s="19" t="s">
        <v>32</v>
      </c>
      <c r="L21" s="2">
        <v>15</v>
      </c>
      <c r="M21" s="2">
        <f t="shared" si="3"/>
        <v>12</v>
      </c>
      <c r="N21" s="20">
        <f t="shared" si="5"/>
        <v>0.75</v>
      </c>
      <c r="O21" s="2">
        <f t="shared" si="4"/>
        <v>40</v>
      </c>
    </row>
    <row r="22" spans="1:15" ht="17" x14ac:dyDescent="0.2">
      <c r="A22" s="17" t="s">
        <v>34</v>
      </c>
      <c r="B22" s="17" t="s">
        <v>34</v>
      </c>
      <c r="C22" s="17" t="s">
        <v>34</v>
      </c>
      <c r="D22" s="17" t="s">
        <v>34</v>
      </c>
      <c r="E22" s="17" t="s">
        <v>34</v>
      </c>
      <c r="F22" s="17" t="s">
        <v>35</v>
      </c>
      <c r="G22" s="17" t="s">
        <v>34</v>
      </c>
      <c r="H22" s="17" t="s">
        <v>34</v>
      </c>
      <c r="K22" s="19" t="s">
        <v>33</v>
      </c>
      <c r="L22" s="2">
        <v>23</v>
      </c>
      <c r="M22" s="2">
        <f t="shared" si="3"/>
        <v>12</v>
      </c>
      <c r="N22" s="20">
        <f t="shared" si="5"/>
        <v>10.083333333333334</v>
      </c>
      <c r="O22" s="2">
        <f t="shared" si="4"/>
        <v>40</v>
      </c>
    </row>
    <row r="23" spans="1:15" ht="17" x14ac:dyDescent="0.2">
      <c r="A23" s="17" t="s">
        <v>34</v>
      </c>
      <c r="B23" s="17" t="s">
        <v>34</v>
      </c>
      <c r="C23" s="17" t="s">
        <v>34</v>
      </c>
      <c r="D23" s="17" t="s">
        <v>34</v>
      </c>
      <c r="E23" s="17" t="s">
        <v>34</v>
      </c>
      <c r="F23" s="17" t="s">
        <v>34</v>
      </c>
      <c r="G23" s="17" t="s">
        <v>34</v>
      </c>
      <c r="H23" s="17" t="s">
        <v>35</v>
      </c>
      <c r="K23" s="2"/>
      <c r="L23" s="2">
        <f>SUM(L15:L22)</f>
        <v>96</v>
      </c>
      <c r="M23" s="2">
        <f>SUM(M15:M22)</f>
        <v>96</v>
      </c>
      <c r="N23" s="2">
        <f>SUM(N15:N22)</f>
        <v>16.5</v>
      </c>
      <c r="O23" s="2">
        <f>SUM(O15:O22)</f>
        <v>320</v>
      </c>
    </row>
    <row r="24" spans="1:15" ht="17" x14ac:dyDescent="0.2">
      <c r="A24" s="17" t="s">
        <v>34</v>
      </c>
      <c r="B24" s="17" t="s">
        <v>34</v>
      </c>
      <c r="C24" s="17" t="s">
        <v>34</v>
      </c>
      <c r="D24" s="17" t="s">
        <v>35</v>
      </c>
      <c r="E24" s="17" t="s">
        <v>35</v>
      </c>
      <c r="F24" s="17" t="s">
        <v>34</v>
      </c>
      <c r="G24" s="17" t="s">
        <v>35</v>
      </c>
      <c r="H24" s="17" t="s">
        <v>35</v>
      </c>
      <c r="K24"/>
      <c r="L24"/>
      <c r="M24"/>
      <c r="N24"/>
      <c r="O24"/>
    </row>
    <row r="25" spans="1:15" ht="17" x14ac:dyDescent="0.2">
      <c r="A25" s="17" t="s">
        <v>34</v>
      </c>
      <c r="B25" s="17" t="s">
        <v>34</v>
      </c>
      <c r="C25" s="17" t="s">
        <v>34</v>
      </c>
      <c r="D25" s="17" t="s">
        <v>34</v>
      </c>
      <c r="E25" s="17" t="s">
        <v>34</v>
      </c>
      <c r="F25" s="17" t="s">
        <v>34</v>
      </c>
      <c r="G25" s="17" t="s">
        <v>34</v>
      </c>
      <c r="H25" s="17" t="s">
        <v>35</v>
      </c>
      <c r="K25" s="21" t="s">
        <v>39</v>
      </c>
      <c r="L25" s="21">
        <f>_xlfn.CHISQ.DIST.RT((N11+N23),7)</f>
        <v>1.3546956656406365E-3</v>
      </c>
      <c r="M25"/>
      <c r="N25"/>
      <c r="O25"/>
    </row>
    <row r="26" spans="1:15" ht="17" x14ac:dyDescent="0.2">
      <c r="A26" s="17" t="s">
        <v>34</v>
      </c>
      <c r="B26" s="17" t="s">
        <v>35</v>
      </c>
      <c r="C26" s="17" t="s">
        <v>34</v>
      </c>
      <c r="D26" s="17" t="s">
        <v>35</v>
      </c>
      <c r="E26" s="17" t="s">
        <v>34</v>
      </c>
      <c r="F26" s="17" t="s">
        <v>35</v>
      </c>
      <c r="G26" s="17" t="s">
        <v>34</v>
      </c>
      <c r="H26" s="17" t="s">
        <v>35</v>
      </c>
    </row>
    <row r="27" spans="1:15" ht="17" x14ac:dyDescent="0.2">
      <c r="A27" s="17" t="s">
        <v>34</v>
      </c>
      <c r="B27" s="17" t="s">
        <v>34</v>
      </c>
      <c r="C27" s="17" t="s">
        <v>34</v>
      </c>
      <c r="D27" s="17" t="s">
        <v>34</v>
      </c>
      <c r="E27" s="17" t="s">
        <v>34</v>
      </c>
      <c r="F27" s="17" t="s">
        <v>34</v>
      </c>
      <c r="G27" s="17" t="s">
        <v>34</v>
      </c>
      <c r="H27" s="17" t="s">
        <v>35</v>
      </c>
    </row>
    <row r="28" spans="1:15" ht="17" x14ac:dyDescent="0.2">
      <c r="A28" s="17" t="s">
        <v>34</v>
      </c>
      <c r="B28" s="17" t="s">
        <v>34</v>
      </c>
      <c r="C28" s="17" t="s">
        <v>34</v>
      </c>
      <c r="D28" s="17" t="s">
        <v>34</v>
      </c>
      <c r="E28" s="17" t="s">
        <v>35</v>
      </c>
      <c r="F28" s="17" t="s">
        <v>35</v>
      </c>
      <c r="G28" s="17" t="s">
        <v>34</v>
      </c>
      <c r="H28" s="17" t="s">
        <v>35</v>
      </c>
    </row>
    <row r="29" spans="1:15" ht="17" x14ac:dyDescent="0.2">
      <c r="A29" s="17" t="s">
        <v>35</v>
      </c>
      <c r="B29" s="17" t="s">
        <v>34</v>
      </c>
      <c r="C29" s="17" t="s">
        <v>34</v>
      </c>
      <c r="D29" s="17" t="s">
        <v>34</v>
      </c>
      <c r="E29" s="17" t="s">
        <v>34</v>
      </c>
      <c r="F29" s="17" t="s">
        <v>34</v>
      </c>
      <c r="G29" s="17" t="s">
        <v>35</v>
      </c>
      <c r="H29" s="17" t="s">
        <v>35</v>
      </c>
    </row>
    <row r="30" spans="1:15" ht="17" x14ac:dyDescent="0.2">
      <c r="A30" s="17" t="s">
        <v>34</v>
      </c>
      <c r="B30" s="17" t="s">
        <v>35</v>
      </c>
      <c r="C30" s="17" t="s">
        <v>35</v>
      </c>
      <c r="D30" s="17" t="s">
        <v>34</v>
      </c>
      <c r="E30" s="17" t="s">
        <v>35</v>
      </c>
      <c r="F30" s="17" t="s">
        <v>34</v>
      </c>
      <c r="G30" s="17" t="s">
        <v>34</v>
      </c>
      <c r="H30" s="17" t="s">
        <v>35</v>
      </c>
    </row>
    <row r="31" spans="1:15" ht="17" x14ac:dyDescent="0.2">
      <c r="A31" s="17" t="s">
        <v>34</v>
      </c>
      <c r="B31" s="17" t="s">
        <v>34</v>
      </c>
      <c r="C31" s="17" t="s">
        <v>34</v>
      </c>
      <c r="D31" s="17" t="s">
        <v>34</v>
      </c>
      <c r="E31" s="17" t="s">
        <v>35</v>
      </c>
      <c r="F31" s="17" t="s">
        <v>35</v>
      </c>
      <c r="G31" s="17" t="s">
        <v>34</v>
      </c>
      <c r="H31" s="17" t="s">
        <v>34</v>
      </c>
    </row>
    <row r="32" spans="1:15" ht="17" x14ac:dyDescent="0.2">
      <c r="A32" s="17" t="s">
        <v>34</v>
      </c>
      <c r="B32" s="17" t="s">
        <v>34</v>
      </c>
      <c r="C32" s="17" t="s">
        <v>34</v>
      </c>
      <c r="D32" s="17" t="s">
        <v>34</v>
      </c>
      <c r="E32" s="17" t="s">
        <v>35</v>
      </c>
      <c r="F32" s="17" t="s">
        <v>34</v>
      </c>
      <c r="G32" s="17" t="s">
        <v>35</v>
      </c>
      <c r="H32" s="17" t="s">
        <v>34</v>
      </c>
    </row>
    <row r="33" spans="1:8" ht="17" x14ac:dyDescent="0.2">
      <c r="A33" s="17" t="s">
        <v>35</v>
      </c>
      <c r="B33" s="17" t="s">
        <v>34</v>
      </c>
      <c r="C33" s="17" t="s">
        <v>34</v>
      </c>
      <c r="D33" s="17" t="s">
        <v>34</v>
      </c>
      <c r="E33" s="17" t="s">
        <v>35</v>
      </c>
      <c r="F33" s="17" t="s">
        <v>34</v>
      </c>
      <c r="G33" s="17" t="s">
        <v>34</v>
      </c>
      <c r="H33" s="17" t="s">
        <v>34</v>
      </c>
    </row>
    <row r="34" spans="1:8" ht="17" x14ac:dyDescent="0.2">
      <c r="A34" s="17" t="s">
        <v>34</v>
      </c>
      <c r="B34" s="17" t="s">
        <v>34</v>
      </c>
      <c r="C34" s="17" t="s">
        <v>34</v>
      </c>
      <c r="D34" s="17" t="s">
        <v>35</v>
      </c>
      <c r="E34" s="17" t="s">
        <v>34</v>
      </c>
      <c r="F34" s="17" t="s">
        <v>35</v>
      </c>
      <c r="G34" s="17" t="s">
        <v>35</v>
      </c>
      <c r="H34" s="17" t="s">
        <v>35</v>
      </c>
    </row>
    <row r="35" spans="1:8" ht="17" x14ac:dyDescent="0.2">
      <c r="A35" s="17" t="s">
        <v>34</v>
      </c>
      <c r="B35" s="17" t="s">
        <v>34</v>
      </c>
      <c r="C35" s="17" t="s">
        <v>34</v>
      </c>
      <c r="D35" s="17" t="s">
        <v>34</v>
      </c>
      <c r="E35" s="17" t="s">
        <v>34</v>
      </c>
      <c r="F35" s="17" t="s">
        <v>34</v>
      </c>
      <c r="G35" s="17" t="s">
        <v>34</v>
      </c>
      <c r="H35" s="17" t="s">
        <v>34</v>
      </c>
    </row>
    <row r="36" spans="1:8" ht="17" x14ac:dyDescent="0.2">
      <c r="A36" s="17" t="s">
        <v>35</v>
      </c>
      <c r="B36" s="17" t="s">
        <v>34</v>
      </c>
      <c r="C36" s="17" t="s">
        <v>34</v>
      </c>
      <c r="D36" s="17" t="s">
        <v>34</v>
      </c>
      <c r="E36" s="17" t="s">
        <v>34</v>
      </c>
      <c r="F36" s="17" t="s">
        <v>34</v>
      </c>
      <c r="G36" s="17" t="s">
        <v>34</v>
      </c>
      <c r="H36" s="17" t="s">
        <v>34</v>
      </c>
    </row>
    <row r="37" spans="1:8" ht="17" x14ac:dyDescent="0.2">
      <c r="A37" s="17" t="s">
        <v>34</v>
      </c>
      <c r="B37" s="17" t="s">
        <v>34</v>
      </c>
      <c r="C37" s="17" t="s">
        <v>34</v>
      </c>
      <c r="D37" s="17" t="s">
        <v>34</v>
      </c>
      <c r="E37" s="17" t="s">
        <v>34</v>
      </c>
      <c r="F37" s="17" t="s">
        <v>34</v>
      </c>
      <c r="G37" s="17" t="s">
        <v>34</v>
      </c>
      <c r="H37" s="17" t="s">
        <v>34</v>
      </c>
    </row>
    <row r="38" spans="1:8" ht="17" x14ac:dyDescent="0.2">
      <c r="A38" s="17" t="s">
        <v>35</v>
      </c>
      <c r="B38" s="17" t="s">
        <v>35</v>
      </c>
      <c r="C38" s="17" t="s">
        <v>34</v>
      </c>
      <c r="D38" s="17" t="s">
        <v>34</v>
      </c>
      <c r="E38" s="17" t="s">
        <v>34</v>
      </c>
      <c r="F38" s="17" t="s">
        <v>34</v>
      </c>
      <c r="G38" s="17" t="s">
        <v>35</v>
      </c>
      <c r="H38" s="17" t="s">
        <v>35</v>
      </c>
    </row>
    <row r="39" spans="1:8" ht="17" x14ac:dyDescent="0.2">
      <c r="A39" s="17" t="s">
        <v>34</v>
      </c>
      <c r="B39" s="17" t="s">
        <v>35</v>
      </c>
      <c r="C39" s="17" t="s">
        <v>35</v>
      </c>
      <c r="D39" s="17" t="s">
        <v>34</v>
      </c>
      <c r="E39" s="17" t="s">
        <v>34</v>
      </c>
      <c r="F39" s="17" t="s">
        <v>34</v>
      </c>
      <c r="G39" s="17" t="s">
        <v>34</v>
      </c>
      <c r="H39" s="17" t="s">
        <v>34</v>
      </c>
    </row>
    <row r="40" spans="1:8" ht="17" x14ac:dyDescent="0.2">
      <c r="A40" s="17" t="s">
        <v>34</v>
      </c>
      <c r="B40" s="17" t="s">
        <v>34</v>
      </c>
      <c r="C40" s="17" t="s">
        <v>34</v>
      </c>
      <c r="D40" s="17" t="s">
        <v>34</v>
      </c>
      <c r="E40" s="17" t="s">
        <v>34</v>
      </c>
      <c r="F40" s="17" t="s">
        <v>34</v>
      </c>
      <c r="G40" s="17" t="s">
        <v>34</v>
      </c>
      <c r="H40" s="17" t="s">
        <v>35</v>
      </c>
    </row>
    <row r="41" spans="1:8" ht="17" x14ac:dyDescent="0.2">
      <c r="A41" s="17" t="s">
        <v>34</v>
      </c>
      <c r="B41" s="17" t="s">
        <v>34</v>
      </c>
      <c r="C41" s="17" t="s">
        <v>34</v>
      </c>
      <c r="D41" s="17" t="s">
        <v>34</v>
      </c>
      <c r="E41" s="17" t="s">
        <v>34</v>
      </c>
      <c r="F41" s="17" t="s">
        <v>34</v>
      </c>
      <c r="G41" s="17" t="s">
        <v>34</v>
      </c>
      <c r="H41" s="17" t="s">
        <v>35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Pradyoth SingenahalliPrabhu</dc:creator>
  <cp:lastModifiedBy>Pradyoth SingenahalliPrabhu</cp:lastModifiedBy>
  <dcterms:created xsi:type="dcterms:W3CDTF">2023-11-21T22:09:01Z</dcterms:created>
  <dcterms:modified xsi:type="dcterms:W3CDTF">2023-11-29T05:13:58Z</dcterms:modified>
</cp:coreProperties>
</file>