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dyothsp/Downloads/"/>
    </mc:Choice>
  </mc:AlternateContent>
  <xr:revisionPtr revIDLastSave="0" documentId="13_ncr:1_{3F6D937E-BBDE-CF49-9C18-5E2771609C75}" xr6:coauthVersionLast="47" xr6:coauthVersionMax="47" xr10:uidLastSave="{00000000-0000-0000-0000-000000000000}"/>
  <bookViews>
    <workbookView xWindow="4300" yWindow="780" windowWidth="29900" windowHeight="19660" activeTab="1" xr2:uid="{AB862380-39DA-442B-87E0-114DA1B66F4E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3" l="1"/>
  <c r="B50" i="3"/>
  <c r="B45" i="3"/>
  <c r="B44" i="3"/>
  <c r="B40" i="3"/>
  <c r="B39" i="3"/>
  <c r="B34" i="3"/>
  <c r="B33" i="3"/>
  <c r="O21" i="2"/>
  <c r="O20" i="2"/>
  <c r="O19" i="2"/>
  <c r="O13" i="2"/>
  <c r="O12" i="2"/>
  <c r="O11" i="2"/>
  <c r="N13" i="2"/>
  <c r="N12" i="2"/>
  <c r="N11" i="2"/>
  <c r="O5" i="2"/>
  <c r="O4" i="2"/>
  <c r="O3" i="2"/>
  <c r="N5" i="2"/>
  <c r="N4" i="2"/>
  <c r="N3" i="2"/>
  <c r="N21" i="2"/>
  <c r="N20" i="2"/>
  <c r="N19" i="2"/>
  <c r="C30" i="2"/>
  <c r="D30" i="2"/>
  <c r="E30" i="2"/>
  <c r="F30" i="2"/>
  <c r="G30" i="2"/>
  <c r="K30" i="2"/>
  <c r="B30" i="2"/>
</calcChain>
</file>

<file path=xl/sharedStrings.xml><?xml version="1.0" encoding="utf-8"?>
<sst xmlns="http://schemas.openxmlformats.org/spreadsheetml/2006/main" count="253" uniqueCount="54">
  <si>
    <t>Business School</t>
  </si>
  <si>
    <t>Full-Time Enrollment</t>
  </si>
  <si>
    <t>Students per Faculty</t>
  </si>
  <si>
    <t>Local Tuition ($)</t>
  </si>
  <si>
    <t>Age</t>
  </si>
  <si>
    <t>%Foreign</t>
  </si>
  <si>
    <t>GMAT</t>
  </si>
  <si>
    <t>English Test</t>
  </si>
  <si>
    <t>Work Experience</t>
  </si>
  <si>
    <t>Starting Salary ($)</t>
  </si>
  <si>
    <t>Melbourne Business School</t>
  </si>
  <si>
    <t>Yes</t>
  </si>
  <si>
    <t>No</t>
  </si>
  <si>
    <t>University of New South Wales (Sydney)</t>
  </si>
  <si>
    <t>Indian Institute of Management (Ahmedabad)</t>
  </si>
  <si>
    <t>Chinese University of Hong Kong</t>
  </si>
  <si>
    <t>International University of Japan (Niigata)</t>
  </si>
  <si>
    <t>Asian Institute of Management (Manila)</t>
  </si>
  <si>
    <t>Indian Institute of Management (Bangalore)</t>
  </si>
  <si>
    <t>National University of Singapore</t>
  </si>
  <si>
    <t>Indian Institute of Management (Calcutta)</t>
  </si>
  <si>
    <t>Australian National University (Canberra)</t>
  </si>
  <si>
    <t>Nanyang Technological University (Singapore)</t>
  </si>
  <si>
    <t>University of Queensland (Brisbane)</t>
  </si>
  <si>
    <t>Hong Kong University of Science and Technology</t>
  </si>
  <si>
    <t>Macquarie Graduate School of Management (Sydney)</t>
  </si>
  <si>
    <t>Chulalongkorn University (Bangkok)</t>
  </si>
  <si>
    <t>Monash Mt. Eliza Business School (Melbourne)</t>
  </si>
  <si>
    <t>Asian Institute of Management (Bangkok)</t>
  </si>
  <si>
    <t>University of Adelaide</t>
  </si>
  <si>
    <t>Massey University (Palmerston North, New Zealand)</t>
  </si>
  <si>
    <t xml:space="preserve">Royal Melbourne Institute of Technology </t>
  </si>
  <si>
    <t>Jamnalal Bajaj Institute of Management Studies (Bombay)</t>
  </si>
  <si>
    <t>Curtin Institute of Technology (Perth)</t>
  </si>
  <si>
    <t>Lahore University of Management Sciences</t>
  </si>
  <si>
    <t>Universiti Sains Malaysia (Penang)</t>
  </si>
  <si>
    <t>De La Salle University (Manila)</t>
  </si>
  <si>
    <t>Foreign Tuition ($)</t>
  </si>
  <si>
    <t>Total</t>
  </si>
  <si>
    <t>Proportion</t>
  </si>
  <si>
    <t>Count</t>
  </si>
  <si>
    <t>Mean</t>
  </si>
  <si>
    <t>B.2</t>
  </si>
  <si>
    <t>B. 1</t>
  </si>
  <si>
    <t>Mean Local Tuition Cost</t>
  </si>
  <si>
    <t>Mean Foreign Tuition Cost</t>
  </si>
  <si>
    <t>Mean Starting Salary for Schools Requiring Work Experience</t>
  </si>
  <si>
    <t>Mean Starting Salary for Schools Not Requiring Work Experience</t>
  </si>
  <si>
    <t>B. 3</t>
  </si>
  <si>
    <t>Mean Starting Salary for Schools Requiring English Tests</t>
  </si>
  <si>
    <t>Mean Starting Salary for Schools Not Requiring English Tests:</t>
  </si>
  <si>
    <t>C</t>
  </si>
  <si>
    <t>The correlation between Starting Salary and Local Tuition Cost</t>
  </si>
  <si>
    <t>The correlation between Starting Salary and Foreign Tuition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</si>
</sst>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3" fontId="0" fillId="0" borderId="1" xfId="0" applyNumberFormat="1" applyBorder="1"/>
    <xf numFmtId="9" fontId="0" fillId="0" borderId="1" xfId="1" applyFont="1" applyBorder="1"/>
    <xf numFmtId="9" fontId="0" fillId="0" borderId="0" xfId="1" applyFont="1"/>
    <xf numFmtId="2" fontId="0" fillId="0" borderId="0" xfId="0" applyNumberFormat="1"/>
    <xf numFmtId="2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3" fontId="2" fillId="0" borderId="5" xfId="0" applyNumberFormat="1" applyFont="1" applyBorder="1"/>
    <xf numFmtId="0" fontId="2" fillId="0" borderId="6" xfId="0" applyFont="1" applyBorder="1"/>
    <xf numFmtId="4" fontId="2" fillId="0" borderId="6" xfId="0" applyNumberFormat="1" applyFont="1" applyBorder="1"/>
    <xf numFmtId="0" fontId="0" fillId="0" borderId="4" xfId="0" applyBorder="1"/>
    <xf numFmtId="0" fontId="0" fillId="0" borderId="2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7" xfId="0" applyFont="1" applyBorder="1"/>
    <xf numFmtId="3" fontId="0" fillId="0" borderId="5" xfId="0" applyNumberFormat="1" applyFont="1" applyBorder="1"/>
    <xf numFmtId="0" fontId="0" fillId="0" borderId="5" xfId="0" applyFont="1" applyBorder="1"/>
    <xf numFmtId="0" fontId="0" fillId="0" borderId="8" xfId="0" applyFont="1" applyBorder="1"/>
    <xf numFmtId="0" fontId="0" fillId="0" borderId="0" xfId="0" applyFont="1"/>
  </cellXfs>
  <cellStyles count="2">
    <cellStyle name="Normal" xfId="0" builtinId="0"/>
    <cellStyle name="Percent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9A160-3B44-044F-AEE4-8CC9B16E9331}" name="Table1" displayName="Table1" ref="A1:K30" totalsRowShown="0" headerRowDxfId="15" headerRowBorderDxfId="16" tableBorderDxfId="17">
  <autoFilter ref="A1:K30" xr:uid="{D569A160-3B44-044F-AEE4-8CC9B16E9331}"/>
  <tableColumns count="11">
    <tableColumn id="1" xr3:uid="{1CB0CC9F-5E2F-7943-B0C9-B0888388537E}" name="Business School"/>
    <tableColumn id="2" xr3:uid="{B0C53C73-BB7D-2B4A-BBF1-6D3B6B57D58C}" name="Full-Time Enrollment"/>
    <tableColumn id="3" xr3:uid="{9E2D3DE6-ED4F-8648-AA38-E9B12B8D094B}" name="Students per Faculty"/>
    <tableColumn id="4" xr3:uid="{4709C189-2D09-4945-AA79-D321AF2C379A}" name="Local Tuition ($)"/>
    <tableColumn id="5" xr3:uid="{0730D00C-8428-CB44-B410-5BA160992BCF}" name="Foreign Tuition ($)"/>
    <tableColumn id="6" xr3:uid="{ABC42976-9E0D-1447-9AEB-444E9FF30B66}" name="Age"/>
    <tableColumn id="7" xr3:uid="{D89B8DFE-6499-A34A-B878-8D472CD7C4BD}" name="%Foreign"/>
    <tableColumn id="8" xr3:uid="{69B3092B-BA25-9940-B5EE-6087CBA0E641}" name="GMAT"/>
    <tableColumn id="9" xr3:uid="{89D51640-B33F-DE4A-A816-CCB45C027595}" name="English Test"/>
    <tableColumn id="10" xr3:uid="{398B5F6A-6B79-9E41-B034-D0CE2DC0CB95}" name="Work Experience"/>
    <tableColumn id="11" xr3:uid="{23C10FD5-B618-AE4D-9FDF-B1E80276C887}" name="Starting Salary ($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83BD5E-CDE0-024A-AAEB-1E91DF03A03D}" name="Table2" displayName="Table2" ref="A1:K26" totalsRowShown="0" headerRowDxfId="0" headerRowBorderDxfId="13" tableBorderDxfId="14" totalsRowBorderDxfId="12">
  <autoFilter ref="A1:K26" xr:uid="{BA83BD5E-CDE0-024A-AAEB-1E91DF03A03D}"/>
  <tableColumns count="11">
    <tableColumn id="1" xr3:uid="{5F13DD34-A21B-0440-828E-9EC547030936}" name="Business School" dataDxfId="11"/>
    <tableColumn id="2" xr3:uid="{5A7D0EF3-5EAC-7442-84BA-20A50E6833CA}" name="Full-Time Enrollment" dataDxfId="10"/>
    <tableColumn id="3" xr3:uid="{12169E6B-B9EC-DE45-978B-49A50BB4E83A}" name="Students per Faculty" dataDxfId="9"/>
    <tableColumn id="4" xr3:uid="{860803AF-5A30-724E-8AEA-8F6D9815E69E}" name="Local Tuition ($)" dataDxfId="8"/>
    <tableColumn id="5" xr3:uid="{0F647258-B59D-F449-8C81-42EFF8D30907}" name="Foreign Tuition ($)" dataDxfId="7"/>
    <tableColumn id="6" xr3:uid="{88673ED9-A49F-8745-A4A8-A074E6D0F185}" name="Age" dataDxfId="6"/>
    <tableColumn id="7" xr3:uid="{F9B87E34-75BE-F84B-BAD6-73BF85005D2B}" name="%Foreign" dataDxfId="5"/>
    <tableColumn id="8" xr3:uid="{5856675F-BE80-FD4A-9144-002F2D659CC9}" name="GMAT" dataDxfId="4"/>
    <tableColumn id="9" xr3:uid="{C86F559C-0555-D045-90DA-DC88179F7AF5}" name="English Test" dataDxfId="3"/>
    <tableColumn id="10" xr3:uid="{E28A55F8-8BC2-BA45-A76F-C634286E68B7}" name="Work Experience" dataDxfId="2"/>
    <tableColumn id="11" xr3:uid="{6F588BA7-4DFF-D845-B6B2-BFFC4EED7DA2}" name="Starting Salary ($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920A-7B97-874F-AD47-FBC07E449D6C}">
  <dimension ref="A1:O30"/>
  <sheetViews>
    <sheetView topLeftCell="H1" zoomScale="120" zoomScaleNormal="120" workbookViewId="0">
      <selection activeCell="B32" sqref="B32"/>
    </sheetView>
  </sheetViews>
  <sheetFormatPr baseColWidth="10" defaultRowHeight="15" x14ac:dyDescent="0.2"/>
  <cols>
    <col min="1" max="1" width="45" bestFit="1" customWidth="1"/>
    <col min="2" max="2" width="24.5" customWidth="1"/>
    <col min="3" max="3" width="18.5" customWidth="1"/>
    <col min="4" max="4" width="14.6640625" customWidth="1"/>
    <col min="5" max="5" width="16.83203125" customWidth="1"/>
    <col min="9" max="9" width="11.6640625" customWidth="1"/>
    <col min="10" max="10" width="15.83203125" customWidth="1"/>
    <col min="11" max="11" width="16.33203125" customWidth="1"/>
    <col min="15" max="15" width="10.83203125" style="6"/>
  </cols>
  <sheetData>
    <row r="1" spans="1:15" s="2" customFormat="1" x14ac:dyDescent="0.2">
      <c r="A1" s="12" t="s">
        <v>0</v>
      </c>
      <c r="B1" s="13" t="s">
        <v>1</v>
      </c>
      <c r="C1" s="12" t="s">
        <v>2</v>
      </c>
      <c r="D1" s="12" t="s">
        <v>3</v>
      </c>
      <c r="E1" s="12" t="s">
        <v>37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M1" s="9" t="s">
        <v>6</v>
      </c>
      <c r="N1" s="10"/>
      <c r="O1" s="11"/>
    </row>
    <row r="2" spans="1:15" x14ac:dyDescent="0.2">
      <c r="A2" s="1" t="s">
        <v>10</v>
      </c>
      <c r="B2" s="4">
        <v>200</v>
      </c>
      <c r="C2" s="1">
        <v>5</v>
      </c>
      <c r="D2" s="1">
        <v>24420</v>
      </c>
      <c r="E2" s="1">
        <v>29600</v>
      </c>
      <c r="F2" s="1">
        <v>28</v>
      </c>
      <c r="G2" s="1">
        <v>47</v>
      </c>
      <c r="H2" s="1" t="s">
        <v>11</v>
      </c>
      <c r="I2" s="1" t="s">
        <v>12</v>
      </c>
      <c r="J2" s="1" t="s">
        <v>11</v>
      </c>
      <c r="K2" s="1">
        <v>71400</v>
      </c>
      <c r="M2" s="1"/>
      <c r="N2" s="1" t="s">
        <v>40</v>
      </c>
      <c r="O2" s="5" t="s">
        <v>39</v>
      </c>
    </row>
    <row r="3" spans="1:15" x14ac:dyDescent="0.2">
      <c r="A3" s="1" t="s">
        <v>13</v>
      </c>
      <c r="B3" s="1">
        <v>228</v>
      </c>
      <c r="C3" s="1">
        <v>4</v>
      </c>
      <c r="D3" s="1">
        <v>19993</v>
      </c>
      <c r="E3" s="1">
        <v>32582</v>
      </c>
      <c r="F3" s="1">
        <v>29</v>
      </c>
      <c r="G3" s="1">
        <v>28</v>
      </c>
      <c r="H3" s="1" t="s">
        <v>11</v>
      </c>
      <c r="I3" s="1" t="s">
        <v>12</v>
      </c>
      <c r="J3" s="1" t="s">
        <v>11</v>
      </c>
      <c r="K3" s="1">
        <v>65200</v>
      </c>
      <c r="M3" s="1" t="s">
        <v>11</v>
      </c>
      <c r="N3" s="1">
        <f>COUNTIF(H2:H26,"Yes")</f>
        <v>14</v>
      </c>
      <c r="O3" s="5">
        <f>N3/N5</f>
        <v>0.56000000000000005</v>
      </c>
    </row>
    <row r="4" spans="1:15" x14ac:dyDescent="0.2">
      <c r="A4" s="1" t="s">
        <v>14</v>
      </c>
      <c r="B4" s="1">
        <v>392</v>
      </c>
      <c r="C4" s="1">
        <v>5</v>
      </c>
      <c r="D4" s="1">
        <v>4300</v>
      </c>
      <c r="E4" s="1">
        <v>4300</v>
      </c>
      <c r="F4" s="1">
        <v>22</v>
      </c>
      <c r="G4" s="1">
        <v>0</v>
      </c>
      <c r="H4" s="1" t="s">
        <v>12</v>
      </c>
      <c r="I4" s="1" t="s">
        <v>12</v>
      </c>
      <c r="J4" s="1" t="s">
        <v>12</v>
      </c>
      <c r="K4" s="1">
        <v>7100</v>
      </c>
      <c r="M4" s="1" t="s">
        <v>12</v>
      </c>
      <c r="N4" s="1">
        <f>COUNTIF(H2:H26,"No")</f>
        <v>11</v>
      </c>
      <c r="O4" s="5">
        <f>N4/N5</f>
        <v>0.44</v>
      </c>
    </row>
    <row r="5" spans="1:15" x14ac:dyDescent="0.2">
      <c r="A5" s="1" t="s">
        <v>15</v>
      </c>
      <c r="B5" s="1">
        <v>90</v>
      </c>
      <c r="C5" s="1">
        <v>5</v>
      </c>
      <c r="D5" s="1">
        <v>11140</v>
      </c>
      <c r="E5" s="1">
        <v>11140</v>
      </c>
      <c r="F5" s="1">
        <v>29</v>
      </c>
      <c r="G5" s="1">
        <v>10</v>
      </c>
      <c r="H5" s="1" t="s">
        <v>11</v>
      </c>
      <c r="I5" s="1" t="s">
        <v>12</v>
      </c>
      <c r="J5" s="1" t="s">
        <v>12</v>
      </c>
      <c r="K5" s="1">
        <v>31000</v>
      </c>
      <c r="M5" s="1" t="s">
        <v>38</v>
      </c>
      <c r="N5" s="1">
        <f>N3+N4</f>
        <v>25</v>
      </c>
      <c r="O5" s="5">
        <f>O3+O4</f>
        <v>1</v>
      </c>
    </row>
    <row r="6" spans="1:15" x14ac:dyDescent="0.2">
      <c r="A6" s="1" t="s">
        <v>16</v>
      </c>
      <c r="B6" s="1">
        <v>126</v>
      </c>
      <c r="C6" s="1">
        <v>4</v>
      </c>
      <c r="D6" s="1">
        <v>33060</v>
      </c>
      <c r="E6" s="1">
        <v>33060</v>
      </c>
      <c r="F6" s="1">
        <v>28</v>
      </c>
      <c r="G6" s="1">
        <v>60</v>
      </c>
      <c r="H6" s="1" t="s">
        <v>11</v>
      </c>
      <c r="I6" s="1" t="s">
        <v>11</v>
      </c>
      <c r="J6" s="1" t="s">
        <v>12</v>
      </c>
      <c r="K6" s="1">
        <v>87000</v>
      </c>
    </row>
    <row r="7" spans="1:15" x14ac:dyDescent="0.2">
      <c r="A7" s="1" t="s">
        <v>17</v>
      </c>
      <c r="B7" s="1">
        <v>389</v>
      </c>
      <c r="C7" s="1">
        <v>5</v>
      </c>
      <c r="D7" s="1">
        <v>7562</v>
      </c>
      <c r="E7" s="1">
        <v>9000</v>
      </c>
      <c r="F7" s="1">
        <v>25</v>
      </c>
      <c r="G7" s="1">
        <v>50</v>
      </c>
      <c r="H7" s="1" t="s">
        <v>11</v>
      </c>
      <c r="I7" s="1" t="s">
        <v>12</v>
      </c>
      <c r="J7" s="1" t="s">
        <v>11</v>
      </c>
      <c r="K7" s="1">
        <v>22800</v>
      </c>
    </row>
    <row r="8" spans="1:15" x14ac:dyDescent="0.2">
      <c r="A8" s="1" t="s">
        <v>18</v>
      </c>
      <c r="B8" s="1">
        <v>380</v>
      </c>
      <c r="C8" s="1">
        <v>5</v>
      </c>
      <c r="D8" s="1">
        <v>3935</v>
      </c>
      <c r="E8" s="1">
        <v>16000</v>
      </c>
      <c r="F8" s="1">
        <v>23</v>
      </c>
      <c r="G8" s="1">
        <v>1</v>
      </c>
      <c r="H8" s="1" t="s">
        <v>11</v>
      </c>
      <c r="I8" s="1" t="s">
        <v>12</v>
      </c>
      <c r="J8" s="1" t="s">
        <v>12</v>
      </c>
      <c r="K8" s="1">
        <v>7500</v>
      </c>
    </row>
    <row r="9" spans="1:15" x14ac:dyDescent="0.2">
      <c r="A9" s="1" t="s">
        <v>19</v>
      </c>
      <c r="B9" s="1">
        <v>147</v>
      </c>
      <c r="C9" s="1">
        <v>6</v>
      </c>
      <c r="D9" s="1">
        <v>6146</v>
      </c>
      <c r="E9" s="1">
        <v>7170</v>
      </c>
      <c r="F9" s="1">
        <v>29</v>
      </c>
      <c r="G9" s="1">
        <v>51</v>
      </c>
      <c r="H9" s="1" t="s">
        <v>11</v>
      </c>
      <c r="I9" s="1" t="s">
        <v>11</v>
      </c>
      <c r="J9" s="1" t="s">
        <v>11</v>
      </c>
      <c r="K9" s="1">
        <v>43300</v>
      </c>
      <c r="M9" s="9" t="s">
        <v>7</v>
      </c>
      <c r="N9" s="10"/>
      <c r="O9" s="11"/>
    </row>
    <row r="10" spans="1:15" x14ac:dyDescent="0.2">
      <c r="A10" s="1" t="s">
        <v>20</v>
      </c>
      <c r="B10" s="1">
        <v>463</v>
      </c>
      <c r="C10" s="1">
        <v>8</v>
      </c>
      <c r="D10" s="1">
        <v>2880</v>
      </c>
      <c r="E10" s="1">
        <v>16000</v>
      </c>
      <c r="F10" s="1">
        <v>23</v>
      </c>
      <c r="G10" s="1">
        <v>0</v>
      </c>
      <c r="H10" s="1" t="s">
        <v>12</v>
      </c>
      <c r="I10" s="1" t="s">
        <v>12</v>
      </c>
      <c r="J10" s="1" t="s">
        <v>12</v>
      </c>
      <c r="K10" s="1">
        <v>7400</v>
      </c>
      <c r="M10" s="1"/>
      <c r="N10" s="1" t="s">
        <v>40</v>
      </c>
      <c r="O10" s="5" t="s">
        <v>39</v>
      </c>
    </row>
    <row r="11" spans="1:15" x14ac:dyDescent="0.2">
      <c r="A11" s="1" t="s">
        <v>21</v>
      </c>
      <c r="B11" s="1">
        <v>42</v>
      </c>
      <c r="C11" s="1">
        <v>2</v>
      </c>
      <c r="D11" s="1">
        <v>20300</v>
      </c>
      <c r="E11" s="1">
        <v>20300</v>
      </c>
      <c r="F11" s="1">
        <v>30</v>
      </c>
      <c r="G11" s="1">
        <v>80</v>
      </c>
      <c r="H11" s="1" t="s">
        <v>11</v>
      </c>
      <c r="I11" s="1" t="s">
        <v>11</v>
      </c>
      <c r="J11" s="1" t="s">
        <v>11</v>
      </c>
      <c r="K11" s="1">
        <v>46600</v>
      </c>
      <c r="M11" s="1" t="s">
        <v>11</v>
      </c>
      <c r="N11" s="1">
        <f>COUNTIF(I2:I26,"Yes")</f>
        <v>8</v>
      </c>
      <c r="O11" s="5">
        <f>N11/N13</f>
        <v>0.32</v>
      </c>
    </row>
    <row r="12" spans="1:15" x14ac:dyDescent="0.2">
      <c r="A12" s="1" t="s">
        <v>22</v>
      </c>
      <c r="B12" s="1">
        <v>50</v>
      </c>
      <c r="C12" s="1">
        <v>5</v>
      </c>
      <c r="D12" s="1">
        <v>8500</v>
      </c>
      <c r="E12" s="1">
        <v>8500</v>
      </c>
      <c r="F12" s="1">
        <v>32</v>
      </c>
      <c r="G12" s="1">
        <v>20</v>
      </c>
      <c r="H12" s="1" t="s">
        <v>11</v>
      </c>
      <c r="I12" s="1" t="s">
        <v>12</v>
      </c>
      <c r="J12" s="1" t="s">
        <v>11</v>
      </c>
      <c r="K12" s="1">
        <v>49300</v>
      </c>
      <c r="M12" s="1" t="s">
        <v>12</v>
      </c>
      <c r="N12" s="1">
        <f>COUNTIF(I2:I26,"No")</f>
        <v>17</v>
      </c>
      <c r="O12" s="5">
        <f>N12/N13</f>
        <v>0.68</v>
      </c>
    </row>
    <row r="13" spans="1:15" x14ac:dyDescent="0.2">
      <c r="A13" s="1" t="s">
        <v>23</v>
      </c>
      <c r="B13" s="1">
        <v>138</v>
      </c>
      <c r="C13" s="1">
        <v>17</v>
      </c>
      <c r="D13" s="1">
        <v>16000</v>
      </c>
      <c r="E13" s="1">
        <v>22800</v>
      </c>
      <c r="F13" s="1">
        <v>32</v>
      </c>
      <c r="G13" s="1">
        <v>26</v>
      </c>
      <c r="H13" s="1" t="s">
        <v>12</v>
      </c>
      <c r="I13" s="1" t="s">
        <v>12</v>
      </c>
      <c r="J13" s="1" t="s">
        <v>11</v>
      </c>
      <c r="K13" s="1">
        <v>49600</v>
      </c>
      <c r="M13" s="1" t="s">
        <v>38</v>
      </c>
      <c r="N13" s="1">
        <f>N11+N12</f>
        <v>25</v>
      </c>
      <c r="O13" s="5">
        <f>O11+O12</f>
        <v>1</v>
      </c>
    </row>
    <row r="14" spans="1:15" x14ac:dyDescent="0.2">
      <c r="A14" s="1" t="s">
        <v>24</v>
      </c>
      <c r="B14" s="1">
        <v>60</v>
      </c>
      <c r="C14" s="1">
        <v>2</v>
      </c>
      <c r="D14" s="1">
        <v>11513</v>
      </c>
      <c r="E14" s="1">
        <v>11513</v>
      </c>
      <c r="F14" s="1">
        <v>26</v>
      </c>
      <c r="G14" s="1">
        <v>37</v>
      </c>
      <c r="H14" s="1" t="s">
        <v>11</v>
      </c>
      <c r="I14" s="1" t="s">
        <v>12</v>
      </c>
      <c r="J14" s="1" t="s">
        <v>11</v>
      </c>
      <c r="K14" s="1">
        <v>34000</v>
      </c>
    </row>
    <row r="15" spans="1:15" x14ac:dyDescent="0.2">
      <c r="A15" s="1" t="s">
        <v>25</v>
      </c>
      <c r="B15" s="1">
        <v>12</v>
      </c>
      <c r="C15" s="1">
        <v>8</v>
      </c>
      <c r="D15" s="1">
        <v>17172</v>
      </c>
      <c r="E15" s="1">
        <v>19778</v>
      </c>
      <c r="F15" s="1">
        <v>34</v>
      </c>
      <c r="G15" s="1">
        <v>27</v>
      </c>
      <c r="H15" s="1" t="s">
        <v>12</v>
      </c>
      <c r="I15" s="1" t="s">
        <v>12</v>
      </c>
      <c r="J15" s="1" t="s">
        <v>11</v>
      </c>
      <c r="K15" s="1">
        <v>60100</v>
      </c>
    </row>
    <row r="16" spans="1:15" x14ac:dyDescent="0.2">
      <c r="A16" s="1" t="s">
        <v>26</v>
      </c>
      <c r="B16" s="1">
        <v>200</v>
      </c>
      <c r="C16" s="1">
        <v>7</v>
      </c>
      <c r="D16" s="1">
        <v>17355</v>
      </c>
      <c r="E16" s="1">
        <v>17355</v>
      </c>
      <c r="F16" s="1">
        <v>25</v>
      </c>
      <c r="G16" s="1">
        <v>6</v>
      </c>
      <c r="H16" s="1" t="s">
        <v>11</v>
      </c>
      <c r="I16" s="1" t="s">
        <v>12</v>
      </c>
      <c r="J16" s="1" t="s">
        <v>11</v>
      </c>
      <c r="K16" s="1">
        <v>17600</v>
      </c>
    </row>
    <row r="17" spans="1:15" x14ac:dyDescent="0.2">
      <c r="A17" s="1" t="s">
        <v>27</v>
      </c>
      <c r="B17" s="1">
        <v>350</v>
      </c>
      <c r="C17" s="1">
        <v>13</v>
      </c>
      <c r="D17" s="1">
        <v>16200</v>
      </c>
      <c r="E17" s="1">
        <v>22500</v>
      </c>
      <c r="F17" s="1">
        <v>30</v>
      </c>
      <c r="G17" s="1">
        <v>30</v>
      </c>
      <c r="H17" s="1" t="s">
        <v>11</v>
      </c>
      <c r="I17" s="1" t="s">
        <v>11</v>
      </c>
      <c r="J17" s="1" t="s">
        <v>11</v>
      </c>
      <c r="K17" s="1">
        <v>52500</v>
      </c>
      <c r="M17" s="9" t="s">
        <v>8</v>
      </c>
      <c r="N17" s="10"/>
      <c r="O17" s="11"/>
    </row>
    <row r="18" spans="1:15" x14ac:dyDescent="0.2">
      <c r="A18" s="1" t="s">
        <v>28</v>
      </c>
      <c r="B18" s="1">
        <v>300</v>
      </c>
      <c r="C18" s="1">
        <v>10</v>
      </c>
      <c r="D18" s="1">
        <v>18200</v>
      </c>
      <c r="E18" s="1">
        <v>18200</v>
      </c>
      <c r="F18" s="1">
        <v>29</v>
      </c>
      <c r="G18" s="1">
        <v>90</v>
      </c>
      <c r="H18" s="1" t="s">
        <v>12</v>
      </c>
      <c r="I18" s="1" t="s">
        <v>11</v>
      </c>
      <c r="J18" s="1" t="s">
        <v>11</v>
      </c>
      <c r="K18" s="1">
        <v>25000</v>
      </c>
      <c r="M18" s="1"/>
      <c r="N18" s="1" t="s">
        <v>40</v>
      </c>
      <c r="O18" s="5" t="s">
        <v>39</v>
      </c>
    </row>
    <row r="19" spans="1:15" x14ac:dyDescent="0.2">
      <c r="A19" s="1" t="s">
        <v>29</v>
      </c>
      <c r="B19" s="1">
        <v>20</v>
      </c>
      <c r="C19" s="1">
        <v>19</v>
      </c>
      <c r="D19" s="1">
        <v>16426</v>
      </c>
      <c r="E19" s="1">
        <v>23100</v>
      </c>
      <c r="F19" s="1">
        <v>30</v>
      </c>
      <c r="G19" s="1">
        <v>10</v>
      </c>
      <c r="H19" s="1" t="s">
        <v>12</v>
      </c>
      <c r="I19" s="1" t="s">
        <v>12</v>
      </c>
      <c r="J19" s="1" t="s">
        <v>11</v>
      </c>
      <c r="K19" s="1">
        <v>66000</v>
      </c>
      <c r="M19" s="1" t="s">
        <v>11</v>
      </c>
      <c r="N19" s="1">
        <f>COUNTIF(J2:J26,"Yes")</f>
        <v>19</v>
      </c>
      <c r="O19" s="5">
        <f>N19/N21</f>
        <v>0.76</v>
      </c>
    </row>
    <row r="20" spans="1:15" x14ac:dyDescent="0.2">
      <c r="A20" s="1" t="s">
        <v>30</v>
      </c>
      <c r="B20" s="1">
        <v>30</v>
      </c>
      <c r="C20" s="1">
        <v>15</v>
      </c>
      <c r="D20" s="1">
        <v>13106</v>
      </c>
      <c r="E20" s="1">
        <v>21625</v>
      </c>
      <c r="F20" s="1">
        <v>37</v>
      </c>
      <c r="G20" s="1">
        <v>35</v>
      </c>
      <c r="H20" s="1" t="s">
        <v>12</v>
      </c>
      <c r="I20" s="1" t="s">
        <v>11</v>
      </c>
      <c r="J20" s="1" t="s">
        <v>11</v>
      </c>
      <c r="K20" s="1">
        <v>41400</v>
      </c>
      <c r="M20" s="1" t="s">
        <v>12</v>
      </c>
      <c r="N20" s="1">
        <f>COUNTIF(J3:J27,"No")</f>
        <v>6</v>
      </c>
      <c r="O20" s="5">
        <f>N20/N21</f>
        <v>0.24</v>
      </c>
    </row>
    <row r="21" spans="1:15" x14ac:dyDescent="0.2">
      <c r="A21" s="1" t="s">
        <v>31</v>
      </c>
      <c r="B21" s="1">
        <v>30</v>
      </c>
      <c r="C21" s="1">
        <v>7</v>
      </c>
      <c r="D21" s="1">
        <v>13880</v>
      </c>
      <c r="E21" s="1">
        <v>17765</v>
      </c>
      <c r="F21" s="1">
        <v>32</v>
      </c>
      <c r="G21" s="1">
        <v>30</v>
      </c>
      <c r="H21" s="1" t="s">
        <v>12</v>
      </c>
      <c r="I21" s="1" t="s">
        <v>11</v>
      </c>
      <c r="J21" s="1" t="s">
        <v>11</v>
      </c>
      <c r="K21" s="1">
        <v>48900</v>
      </c>
      <c r="M21" s="1" t="s">
        <v>38</v>
      </c>
      <c r="N21" s="1">
        <f>N19+N20</f>
        <v>25</v>
      </c>
      <c r="O21" s="5">
        <f>O19+O20</f>
        <v>1</v>
      </c>
    </row>
    <row r="22" spans="1:15" x14ac:dyDescent="0.2">
      <c r="A22" s="1" t="s">
        <v>32</v>
      </c>
      <c r="B22" s="1">
        <v>240</v>
      </c>
      <c r="C22" s="1">
        <v>9</v>
      </c>
      <c r="D22" s="1">
        <v>1000</v>
      </c>
      <c r="E22" s="1">
        <v>1000</v>
      </c>
      <c r="F22" s="1">
        <v>24</v>
      </c>
      <c r="G22" s="1">
        <v>0</v>
      </c>
      <c r="H22" s="1" t="s">
        <v>12</v>
      </c>
      <c r="I22" s="1" t="s">
        <v>12</v>
      </c>
      <c r="J22" s="1" t="s">
        <v>11</v>
      </c>
      <c r="K22" s="1">
        <v>7000</v>
      </c>
    </row>
    <row r="23" spans="1:15" x14ac:dyDescent="0.2">
      <c r="A23" s="1" t="s">
        <v>33</v>
      </c>
      <c r="B23" s="1">
        <v>98</v>
      </c>
      <c r="C23" s="1">
        <v>15</v>
      </c>
      <c r="D23" s="1">
        <v>9475</v>
      </c>
      <c r="E23" s="1">
        <v>19097</v>
      </c>
      <c r="F23" s="1">
        <v>29</v>
      </c>
      <c r="G23" s="1">
        <v>43</v>
      </c>
      <c r="H23" s="1" t="s">
        <v>11</v>
      </c>
      <c r="I23" s="1" t="s">
        <v>12</v>
      </c>
      <c r="J23" s="1" t="s">
        <v>11</v>
      </c>
      <c r="K23" s="1">
        <v>55000</v>
      </c>
    </row>
    <row r="24" spans="1:15" x14ac:dyDescent="0.2">
      <c r="A24" s="1" t="s">
        <v>34</v>
      </c>
      <c r="B24" s="1">
        <v>70</v>
      </c>
      <c r="C24" s="1">
        <v>14</v>
      </c>
      <c r="D24" s="1">
        <v>11250</v>
      </c>
      <c r="E24" s="1">
        <v>26300</v>
      </c>
      <c r="F24" s="1">
        <v>23</v>
      </c>
      <c r="G24" s="1">
        <v>2.5</v>
      </c>
      <c r="H24" s="1" t="s">
        <v>12</v>
      </c>
      <c r="I24" s="1" t="s">
        <v>12</v>
      </c>
      <c r="J24" s="1" t="s">
        <v>12</v>
      </c>
      <c r="K24" s="1">
        <v>7500</v>
      </c>
    </row>
    <row r="25" spans="1:15" x14ac:dyDescent="0.2">
      <c r="A25" s="1" t="s">
        <v>35</v>
      </c>
      <c r="B25" s="1">
        <v>30</v>
      </c>
      <c r="C25" s="1">
        <v>5</v>
      </c>
      <c r="D25" s="1">
        <v>2260</v>
      </c>
      <c r="E25" s="1">
        <v>2260</v>
      </c>
      <c r="F25" s="1">
        <v>32</v>
      </c>
      <c r="G25" s="1">
        <v>15</v>
      </c>
      <c r="H25" s="1" t="s">
        <v>12</v>
      </c>
      <c r="I25" s="1" t="s">
        <v>11</v>
      </c>
      <c r="J25" s="1" t="s">
        <v>11</v>
      </c>
      <c r="K25" s="1">
        <v>16000</v>
      </c>
    </row>
    <row r="26" spans="1:15" x14ac:dyDescent="0.2">
      <c r="A26" s="1" t="s">
        <v>36</v>
      </c>
      <c r="B26" s="1">
        <v>44</v>
      </c>
      <c r="C26" s="1">
        <v>17</v>
      </c>
      <c r="D26" s="1">
        <v>3300</v>
      </c>
      <c r="E26" s="1">
        <v>3600</v>
      </c>
      <c r="F26" s="1">
        <v>28</v>
      </c>
      <c r="G26" s="1">
        <v>3.5</v>
      </c>
      <c r="H26" s="1" t="s">
        <v>11</v>
      </c>
      <c r="I26" s="1" t="s">
        <v>12</v>
      </c>
      <c r="J26" s="1" t="s">
        <v>11</v>
      </c>
      <c r="K26" s="1">
        <v>13100</v>
      </c>
    </row>
    <row r="30" spans="1:15" x14ac:dyDescent="0.2">
      <c r="A30" s="14" t="s">
        <v>41</v>
      </c>
      <c r="B30" s="15">
        <f>AVERAGE(B2:B26)</f>
        <v>165.16</v>
      </c>
      <c r="C30" s="15">
        <f t="shared" ref="C30:K30" si="0">AVERAGE(C2:C26)</f>
        <v>8.48</v>
      </c>
      <c r="D30" s="15">
        <f t="shared" si="0"/>
        <v>12374.92</v>
      </c>
      <c r="E30" s="15">
        <f t="shared" si="0"/>
        <v>16581.8</v>
      </c>
      <c r="F30" s="15">
        <f t="shared" si="0"/>
        <v>28.36</v>
      </c>
      <c r="G30" s="15">
        <f t="shared" si="0"/>
        <v>28.08</v>
      </c>
      <c r="H30" s="15"/>
      <c r="I30" s="15"/>
      <c r="J30" s="15"/>
      <c r="K30" s="15">
        <f t="shared" si="0"/>
        <v>37292</v>
      </c>
    </row>
  </sheetData>
  <mergeCells count="3">
    <mergeCell ref="M1:O1"/>
    <mergeCell ref="M9:O9"/>
    <mergeCell ref="M17:O1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E97A-1B4E-B949-8321-788C65AD159D}">
  <dimension ref="A1:K51"/>
  <sheetViews>
    <sheetView tabSelected="1" zoomScale="110" zoomScaleNormal="110" workbookViewId="0">
      <selection activeCell="D31" sqref="D31"/>
    </sheetView>
  </sheetViews>
  <sheetFormatPr baseColWidth="10" defaultRowHeight="15" x14ac:dyDescent="0.2"/>
  <cols>
    <col min="1" max="1" width="50.1640625" bestFit="1" customWidth="1"/>
    <col min="2" max="2" width="20.6640625" customWidth="1"/>
    <col min="3" max="3" width="18.5" customWidth="1"/>
    <col min="4" max="4" width="15.1640625" customWidth="1"/>
    <col min="5" max="5" width="17" customWidth="1"/>
    <col min="9" max="9" width="12.1640625" customWidth="1"/>
    <col min="10" max="10" width="15.83203125" customWidth="1"/>
    <col min="11" max="11" width="16.83203125" customWidth="1"/>
  </cols>
  <sheetData>
    <row r="1" spans="1:11" s="25" customFormat="1" x14ac:dyDescent="0.2">
      <c r="A1" s="21" t="s">
        <v>0</v>
      </c>
      <c r="B1" s="22" t="s">
        <v>1</v>
      </c>
      <c r="C1" s="23" t="s">
        <v>2</v>
      </c>
      <c r="D1" s="23" t="s">
        <v>3</v>
      </c>
      <c r="E1" s="23" t="s">
        <v>37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4" t="s">
        <v>9</v>
      </c>
    </row>
    <row r="2" spans="1:11" x14ac:dyDescent="0.2">
      <c r="A2" s="16" t="s">
        <v>10</v>
      </c>
      <c r="B2" s="4">
        <v>200</v>
      </c>
      <c r="C2" s="1">
        <v>5</v>
      </c>
      <c r="D2" s="1">
        <v>24420</v>
      </c>
      <c r="E2" s="1">
        <v>29600</v>
      </c>
      <c r="F2" s="1">
        <v>28</v>
      </c>
      <c r="G2" s="1">
        <v>47</v>
      </c>
      <c r="H2" s="1" t="s">
        <v>11</v>
      </c>
      <c r="I2" s="1" t="s">
        <v>12</v>
      </c>
      <c r="J2" s="1" t="s">
        <v>11</v>
      </c>
      <c r="K2" s="17">
        <v>71400</v>
      </c>
    </row>
    <row r="3" spans="1:11" x14ac:dyDescent="0.2">
      <c r="A3" s="16" t="s">
        <v>13</v>
      </c>
      <c r="B3" s="1">
        <v>228</v>
      </c>
      <c r="C3" s="1">
        <v>4</v>
      </c>
      <c r="D3" s="1">
        <v>19993</v>
      </c>
      <c r="E3" s="1">
        <v>32582</v>
      </c>
      <c r="F3" s="1">
        <v>29</v>
      </c>
      <c r="G3" s="1">
        <v>28</v>
      </c>
      <c r="H3" s="1" t="s">
        <v>11</v>
      </c>
      <c r="I3" s="1" t="s">
        <v>12</v>
      </c>
      <c r="J3" s="1" t="s">
        <v>11</v>
      </c>
      <c r="K3" s="17">
        <v>65200</v>
      </c>
    </row>
    <row r="4" spans="1:11" x14ac:dyDescent="0.2">
      <c r="A4" s="16" t="s">
        <v>14</v>
      </c>
      <c r="B4" s="1">
        <v>392</v>
      </c>
      <c r="C4" s="1">
        <v>5</v>
      </c>
      <c r="D4" s="1">
        <v>4300</v>
      </c>
      <c r="E4" s="1">
        <v>4300</v>
      </c>
      <c r="F4" s="1">
        <v>22</v>
      </c>
      <c r="G4" s="1">
        <v>0</v>
      </c>
      <c r="H4" s="1" t="s">
        <v>12</v>
      </c>
      <c r="I4" s="1" t="s">
        <v>12</v>
      </c>
      <c r="J4" s="1" t="s">
        <v>12</v>
      </c>
      <c r="K4" s="17">
        <v>7100</v>
      </c>
    </row>
    <row r="5" spans="1:11" x14ac:dyDescent="0.2">
      <c r="A5" s="16" t="s">
        <v>15</v>
      </c>
      <c r="B5" s="1">
        <v>90</v>
      </c>
      <c r="C5" s="1">
        <v>5</v>
      </c>
      <c r="D5" s="1">
        <v>11140</v>
      </c>
      <c r="E5" s="1">
        <v>11140</v>
      </c>
      <c r="F5" s="1">
        <v>29</v>
      </c>
      <c r="G5" s="1">
        <v>10</v>
      </c>
      <c r="H5" s="1" t="s">
        <v>11</v>
      </c>
      <c r="I5" s="1" t="s">
        <v>12</v>
      </c>
      <c r="J5" s="1" t="s">
        <v>12</v>
      </c>
      <c r="K5" s="17">
        <v>31000</v>
      </c>
    </row>
    <row r="6" spans="1:11" x14ac:dyDescent="0.2">
      <c r="A6" s="16" t="s">
        <v>16</v>
      </c>
      <c r="B6" s="1">
        <v>126</v>
      </c>
      <c r="C6" s="1">
        <v>4</v>
      </c>
      <c r="D6" s="1">
        <v>33060</v>
      </c>
      <c r="E6" s="1">
        <v>33060</v>
      </c>
      <c r="F6" s="1">
        <v>28</v>
      </c>
      <c r="G6" s="1">
        <v>60</v>
      </c>
      <c r="H6" s="1" t="s">
        <v>11</v>
      </c>
      <c r="I6" s="1" t="s">
        <v>11</v>
      </c>
      <c r="J6" s="1" t="s">
        <v>12</v>
      </c>
      <c r="K6" s="17">
        <v>87000</v>
      </c>
    </row>
    <row r="7" spans="1:11" x14ac:dyDescent="0.2">
      <c r="A7" s="16" t="s">
        <v>17</v>
      </c>
      <c r="B7" s="1">
        <v>389</v>
      </c>
      <c r="C7" s="1">
        <v>5</v>
      </c>
      <c r="D7" s="1">
        <v>7562</v>
      </c>
      <c r="E7" s="1">
        <v>9000</v>
      </c>
      <c r="F7" s="1">
        <v>25</v>
      </c>
      <c r="G7" s="1">
        <v>50</v>
      </c>
      <c r="H7" s="1" t="s">
        <v>11</v>
      </c>
      <c r="I7" s="1" t="s">
        <v>12</v>
      </c>
      <c r="J7" s="1" t="s">
        <v>11</v>
      </c>
      <c r="K7" s="17">
        <v>22800</v>
      </c>
    </row>
    <row r="8" spans="1:11" x14ac:dyDescent="0.2">
      <c r="A8" s="16" t="s">
        <v>18</v>
      </c>
      <c r="B8" s="1">
        <v>380</v>
      </c>
      <c r="C8" s="1">
        <v>5</v>
      </c>
      <c r="D8" s="1">
        <v>3935</v>
      </c>
      <c r="E8" s="1">
        <v>16000</v>
      </c>
      <c r="F8" s="1">
        <v>23</v>
      </c>
      <c r="G8" s="1">
        <v>1</v>
      </c>
      <c r="H8" s="1" t="s">
        <v>11</v>
      </c>
      <c r="I8" s="1" t="s">
        <v>12</v>
      </c>
      <c r="J8" s="1" t="s">
        <v>12</v>
      </c>
      <c r="K8" s="17">
        <v>7500</v>
      </c>
    </row>
    <row r="9" spans="1:11" x14ac:dyDescent="0.2">
      <c r="A9" s="16" t="s">
        <v>19</v>
      </c>
      <c r="B9" s="1">
        <v>147</v>
      </c>
      <c r="C9" s="1">
        <v>6</v>
      </c>
      <c r="D9" s="1">
        <v>6146</v>
      </c>
      <c r="E9" s="1">
        <v>7170</v>
      </c>
      <c r="F9" s="1">
        <v>29</v>
      </c>
      <c r="G9" s="1">
        <v>51</v>
      </c>
      <c r="H9" s="1" t="s">
        <v>11</v>
      </c>
      <c r="I9" s="1" t="s">
        <v>11</v>
      </c>
      <c r="J9" s="1" t="s">
        <v>11</v>
      </c>
      <c r="K9" s="17">
        <v>43300</v>
      </c>
    </row>
    <row r="10" spans="1:11" x14ac:dyDescent="0.2">
      <c r="A10" s="16" t="s">
        <v>20</v>
      </c>
      <c r="B10" s="1">
        <v>463</v>
      </c>
      <c r="C10" s="1">
        <v>8</v>
      </c>
      <c r="D10" s="1">
        <v>2880</v>
      </c>
      <c r="E10" s="1">
        <v>16000</v>
      </c>
      <c r="F10" s="1">
        <v>23</v>
      </c>
      <c r="G10" s="1">
        <v>0</v>
      </c>
      <c r="H10" s="1" t="s">
        <v>12</v>
      </c>
      <c r="I10" s="1" t="s">
        <v>12</v>
      </c>
      <c r="J10" s="1" t="s">
        <v>12</v>
      </c>
      <c r="K10" s="17">
        <v>7400</v>
      </c>
    </row>
    <row r="11" spans="1:11" x14ac:dyDescent="0.2">
      <c r="A11" s="16" t="s">
        <v>21</v>
      </c>
      <c r="B11" s="1">
        <v>42</v>
      </c>
      <c r="C11" s="1">
        <v>2</v>
      </c>
      <c r="D11" s="1">
        <v>20300</v>
      </c>
      <c r="E11" s="1">
        <v>20300</v>
      </c>
      <c r="F11" s="1">
        <v>30</v>
      </c>
      <c r="G11" s="1">
        <v>80</v>
      </c>
      <c r="H11" s="1" t="s">
        <v>11</v>
      </c>
      <c r="I11" s="1" t="s">
        <v>11</v>
      </c>
      <c r="J11" s="1" t="s">
        <v>11</v>
      </c>
      <c r="K11" s="17">
        <v>46600</v>
      </c>
    </row>
    <row r="12" spans="1:11" x14ac:dyDescent="0.2">
      <c r="A12" s="16" t="s">
        <v>22</v>
      </c>
      <c r="B12" s="1">
        <v>50</v>
      </c>
      <c r="C12" s="1">
        <v>5</v>
      </c>
      <c r="D12" s="1">
        <v>8500</v>
      </c>
      <c r="E12" s="1">
        <v>8500</v>
      </c>
      <c r="F12" s="1">
        <v>32</v>
      </c>
      <c r="G12" s="1">
        <v>20</v>
      </c>
      <c r="H12" s="1" t="s">
        <v>11</v>
      </c>
      <c r="I12" s="1" t="s">
        <v>12</v>
      </c>
      <c r="J12" s="1" t="s">
        <v>11</v>
      </c>
      <c r="K12" s="17">
        <v>49300</v>
      </c>
    </row>
    <row r="13" spans="1:11" x14ac:dyDescent="0.2">
      <c r="A13" s="16" t="s">
        <v>23</v>
      </c>
      <c r="B13" s="1">
        <v>138</v>
      </c>
      <c r="C13" s="1">
        <v>17</v>
      </c>
      <c r="D13" s="1">
        <v>16000</v>
      </c>
      <c r="E13" s="1">
        <v>22800</v>
      </c>
      <c r="F13" s="1">
        <v>32</v>
      </c>
      <c r="G13" s="1">
        <v>26</v>
      </c>
      <c r="H13" s="1" t="s">
        <v>12</v>
      </c>
      <c r="I13" s="1" t="s">
        <v>12</v>
      </c>
      <c r="J13" s="1" t="s">
        <v>11</v>
      </c>
      <c r="K13" s="17">
        <v>49600</v>
      </c>
    </row>
    <row r="14" spans="1:11" x14ac:dyDescent="0.2">
      <c r="A14" s="16" t="s">
        <v>24</v>
      </c>
      <c r="B14" s="1">
        <v>60</v>
      </c>
      <c r="C14" s="1">
        <v>2</v>
      </c>
      <c r="D14" s="1">
        <v>11513</v>
      </c>
      <c r="E14" s="1">
        <v>11513</v>
      </c>
      <c r="F14" s="1">
        <v>26</v>
      </c>
      <c r="G14" s="1">
        <v>37</v>
      </c>
      <c r="H14" s="1" t="s">
        <v>11</v>
      </c>
      <c r="I14" s="1" t="s">
        <v>12</v>
      </c>
      <c r="J14" s="1" t="s">
        <v>11</v>
      </c>
      <c r="K14" s="17">
        <v>34000</v>
      </c>
    </row>
    <row r="15" spans="1:11" x14ac:dyDescent="0.2">
      <c r="A15" s="16" t="s">
        <v>25</v>
      </c>
      <c r="B15" s="1">
        <v>12</v>
      </c>
      <c r="C15" s="1">
        <v>8</v>
      </c>
      <c r="D15" s="1">
        <v>17172</v>
      </c>
      <c r="E15" s="1">
        <v>19778</v>
      </c>
      <c r="F15" s="1">
        <v>34</v>
      </c>
      <c r="G15" s="1">
        <v>27</v>
      </c>
      <c r="H15" s="1" t="s">
        <v>12</v>
      </c>
      <c r="I15" s="1" t="s">
        <v>12</v>
      </c>
      <c r="J15" s="1" t="s">
        <v>11</v>
      </c>
      <c r="K15" s="17">
        <v>60100</v>
      </c>
    </row>
    <row r="16" spans="1:11" x14ac:dyDescent="0.2">
      <c r="A16" s="16" t="s">
        <v>26</v>
      </c>
      <c r="B16" s="1">
        <v>200</v>
      </c>
      <c r="C16" s="1">
        <v>7</v>
      </c>
      <c r="D16" s="1">
        <v>17355</v>
      </c>
      <c r="E16" s="1">
        <v>17355</v>
      </c>
      <c r="F16" s="1">
        <v>25</v>
      </c>
      <c r="G16" s="1">
        <v>6</v>
      </c>
      <c r="H16" s="1" t="s">
        <v>11</v>
      </c>
      <c r="I16" s="1" t="s">
        <v>12</v>
      </c>
      <c r="J16" s="1" t="s">
        <v>11</v>
      </c>
      <c r="K16" s="17">
        <v>17600</v>
      </c>
    </row>
    <row r="17" spans="1:11" x14ac:dyDescent="0.2">
      <c r="A17" s="16" t="s">
        <v>27</v>
      </c>
      <c r="B17" s="1">
        <v>350</v>
      </c>
      <c r="C17" s="1">
        <v>13</v>
      </c>
      <c r="D17" s="1">
        <v>16200</v>
      </c>
      <c r="E17" s="1">
        <v>22500</v>
      </c>
      <c r="F17" s="1">
        <v>30</v>
      </c>
      <c r="G17" s="1">
        <v>30</v>
      </c>
      <c r="H17" s="1" t="s">
        <v>11</v>
      </c>
      <c r="I17" s="1" t="s">
        <v>11</v>
      </c>
      <c r="J17" s="1" t="s">
        <v>11</v>
      </c>
      <c r="K17" s="17">
        <v>52500</v>
      </c>
    </row>
    <row r="18" spans="1:11" x14ac:dyDescent="0.2">
      <c r="A18" s="16" t="s">
        <v>28</v>
      </c>
      <c r="B18" s="1">
        <v>300</v>
      </c>
      <c r="C18" s="1">
        <v>10</v>
      </c>
      <c r="D18" s="1">
        <v>18200</v>
      </c>
      <c r="E18" s="1">
        <v>18200</v>
      </c>
      <c r="F18" s="1">
        <v>29</v>
      </c>
      <c r="G18" s="1">
        <v>90</v>
      </c>
      <c r="H18" s="1" t="s">
        <v>12</v>
      </c>
      <c r="I18" s="1" t="s">
        <v>11</v>
      </c>
      <c r="J18" s="1" t="s">
        <v>11</v>
      </c>
      <c r="K18" s="17">
        <v>25000</v>
      </c>
    </row>
    <row r="19" spans="1:11" x14ac:dyDescent="0.2">
      <c r="A19" s="16" t="s">
        <v>29</v>
      </c>
      <c r="B19" s="1">
        <v>20</v>
      </c>
      <c r="C19" s="1">
        <v>19</v>
      </c>
      <c r="D19" s="1">
        <v>16426</v>
      </c>
      <c r="E19" s="1">
        <v>23100</v>
      </c>
      <c r="F19" s="1">
        <v>30</v>
      </c>
      <c r="G19" s="1">
        <v>10</v>
      </c>
      <c r="H19" s="1" t="s">
        <v>12</v>
      </c>
      <c r="I19" s="1" t="s">
        <v>12</v>
      </c>
      <c r="J19" s="1" t="s">
        <v>11</v>
      </c>
      <c r="K19" s="17">
        <v>66000</v>
      </c>
    </row>
    <row r="20" spans="1:11" x14ac:dyDescent="0.2">
      <c r="A20" s="16" t="s">
        <v>30</v>
      </c>
      <c r="B20" s="1">
        <v>30</v>
      </c>
      <c r="C20" s="1">
        <v>15</v>
      </c>
      <c r="D20" s="1">
        <v>13106</v>
      </c>
      <c r="E20" s="1">
        <v>21625</v>
      </c>
      <c r="F20" s="1">
        <v>37</v>
      </c>
      <c r="G20" s="1">
        <v>35</v>
      </c>
      <c r="H20" s="1" t="s">
        <v>12</v>
      </c>
      <c r="I20" s="1" t="s">
        <v>11</v>
      </c>
      <c r="J20" s="1" t="s">
        <v>11</v>
      </c>
      <c r="K20" s="17">
        <v>41400</v>
      </c>
    </row>
    <row r="21" spans="1:11" x14ac:dyDescent="0.2">
      <c r="A21" s="16" t="s">
        <v>31</v>
      </c>
      <c r="B21" s="1">
        <v>30</v>
      </c>
      <c r="C21" s="1">
        <v>7</v>
      </c>
      <c r="D21" s="1">
        <v>13880</v>
      </c>
      <c r="E21" s="1">
        <v>17765</v>
      </c>
      <c r="F21" s="1">
        <v>32</v>
      </c>
      <c r="G21" s="1">
        <v>30</v>
      </c>
      <c r="H21" s="1" t="s">
        <v>12</v>
      </c>
      <c r="I21" s="1" t="s">
        <v>11</v>
      </c>
      <c r="J21" s="1" t="s">
        <v>11</v>
      </c>
      <c r="K21" s="17">
        <v>48900</v>
      </c>
    </row>
    <row r="22" spans="1:11" x14ac:dyDescent="0.2">
      <c r="A22" s="16" t="s">
        <v>32</v>
      </c>
      <c r="B22" s="1">
        <v>240</v>
      </c>
      <c r="C22" s="1">
        <v>9</v>
      </c>
      <c r="D22" s="1">
        <v>1000</v>
      </c>
      <c r="E22" s="1">
        <v>1000</v>
      </c>
      <c r="F22" s="1">
        <v>24</v>
      </c>
      <c r="G22" s="1">
        <v>0</v>
      </c>
      <c r="H22" s="1" t="s">
        <v>12</v>
      </c>
      <c r="I22" s="1" t="s">
        <v>12</v>
      </c>
      <c r="J22" s="1" t="s">
        <v>11</v>
      </c>
      <c r="K22" s="17">
        <v>7000</v>
      </c>
    </row>
    <row r="23" spans="1:11" x14ac:dyDescent="0.2">
      <c r="A23" s="16" t="s">
        <v>33</v>
      </c>
      <c r="B23" s="1">
        <v>98</v>
      </c>
      <c r="C23" s="1">
        <v>15</v>
      </c>
      <c r="D23" s="1">
        <v>9475</v>
      </c>
      <c r="E23" s="1">
        <v>19097</v>
      </c>
      <c r="F23" s="1">
        <v>29</v>
      </c>
      <c r="G23" s="1">
        <v>43</v>
      </c>
      <c r="H23" s="1" t="s">
        <v>11</v>
      </c>
      <c r="I23" s="1" t="s">
        <v>12</v>
      </c>
      <c r="J23" s="1" t="s">
        <v>11</v>
      </c>
      <c r="K23" s="17">
        <v>55000</v>
      </c>
    </row>
    <row r="24" spans="1:11" x14ac:dyDescent="0.2">
      <c r="A24" s="16" t="s">
        <v>34</v>
      </c>
      <c r="B24" s="1">
        <v>70</v>
      </c>
      <c r="C24" s="1">
        <v>14</v>
      </c>
      <c r="D24" s="1">
        <v>11250</v>
      </c>
      <c r="E24" s="1">
        <v>26300</v>
      </c>
      <c r="F24" s="1">
        <v>23</v>
      </c>
      <c r="G24" s="1">
        <v>2.5</v>
      </c>
      <c r="H24" s="1" t="s">
        <v>12</v>
      </c>
      <c r="I24" s="1" t="s">
        <v>12</v>
      </c>
      <c r="J24" s="1" t="s">
        <v>12</v>
      </c>
      <c r="K24" s="17">
        <v>7500</v>
      </c>
    </row>
    <row r="25" spans="1:11" x14ac:dyDescent="0.2">
      <c r="A25" s="16" t="s">
        <v>35</v>
      </c>
      <c r="B25" s="1">
        <v>30</v>
      </c>
      <c r="C25" s="1">
        <v>5</v>
      </c>
      <c r="D25" s="1">
        <v>2260</v>
      </c>
      <c r="E25" s="1">
        <v>2260</v>
      </c>
      <c r="F25" s="1">
        <v>32</v>
      </c>
      <c r="G25" s="1">
        <v>15</v>
      </c>
      <c r="H25" s="1" t="s">
        <v>12</v>
      </c>
      <c r="I25" s="1" t="s">
        <v>11</v>
      </c>
      <c r="J25" s="1" t="s">
        <v>11</v>
      </c>
      <c r="K25" s="17">
        <v>16000</v>
      </c>
    </row>
    <row r="26" spans="1:11" x14ac:dyDescent="0.2">
      <c r="A26" s="18" t="s">
        <v>36</v>
      </c>
      <c r="B26" s="19">
        <v>44</v>
      </c>
      <c r="C26" s="19">
        <v>17</v>
      </c>
      <c r="D26" s="19">
        <v>3300</v>
      </c>
      <c r="E26" s="19">
        <v>3600</v>
      </c>
      <c r="F26" s="19">
        <v>28</v>
      </c>
      <c r="G26" s="19">
        <v>3.5</v>
      </c>
      <c r="H26" s="19" t="s">
        <v>11</v>
      </c>
      <c r="I26" s="19" t="s">
        <v>12</v>
      </c>
      <c r="J26" s="19" t="s">
        <v>11</v>
      </c>
      <c r="K26" s="20">
        <v>13100</v>
      </c>
    </row>
    <row r="32" spans="1:11" x14ac:dyDescent="0.2">
      <c r="A32" s="3" t="s">
        <v>43</v>
      </c>
      <c r="B32" s="1"/>
    </row>
    <row r="33" spans="1:2" x14ac:dyDescent="0.2">
      <c r="A33" s="1" t="s">
        <v>44</v>
      </c>
      <c r="B33" s="8">
        <f>AVERAGE(D2:D26)</f>
        <v>12374.92</v>
      </c>
    </row>
    <row r="34" spans="1:2" x14ac:dyDescent="0.2">
      <c r="A34" s="1" t="s">
        <v>45</v>
      </c>
      <c r="B34" s="8">
        <f>AVERAGE(E2:E26)</f>
        <v>16581.8</v>
      </c>
    </row>
    <row r="35" spans="1:2" x14ac:dyDescent="0.2">
      <c r="B35" s="7"/>
    </row>
    <row r="36" spans="1:2" x14ac:dyDescent="0.2">
      <c r="B36" s="7"/>
    </row>
    <row r="37" spans="1:2" x14ac:dyDescent="0.2">
      <c r="B37" s="7"/>
    </row>
    <row r="38" spans="1:2" x14ac:dyDescent="0.2">
      <c r="A38" s="3" t="s">
        <v>42</v>
      </c>
      <c r="B38" s="8"/>
    </row>
    <row r="39" spans="1:2" x14ac:dyDescent="0.2">
      <c r="A39" s="1" t="s">
        <v>46</v>
      </c>
      <c r="B39" s="8">
        <f>AVERAGEIF(J2:J26,"Yes",K2:K26)</f>
        <v>41305.26315789474</v>
      </c>
    </row>
    <row r="40" spans="1:2" x14ac:dyDescent="0.2">
      <c r="A40" s="1" t="s">
        <v>47</v>
      </c>
      <c r="B40" s="8">
        <f>AVERAGEIF(J2:J26,"No",K2:K26)</f>
        <v>24583.333333333332</v>
      </c>
    </row>
    <row r="41" spans="1:2" x14ac:dyDescent="0.2">
      <c r="B41" s="7"/>
    </row>
    <row r="42" spans="1:2" x14ac:dyDescent="0.2">
      <c r="B42" s="7"/>
    </row>
    <row r="43" spans="1:2" x14ac:dyDescent="0.2">
      <c r="A43" s="3" t="s">
        <v>48</v>
      </c>
      <c r="B43" s="8"/>
    </row>
    <row r="44" spans="1:2" x14ac:dyDescent="0.2">
      <c r="A44" s="1" t="s">
        <v>49</v>
      </c>
      <c r="B44" s="8">
        <f>AVERAGEIF(I2:I26,"Yes",K2:K26)</f>
        <v>45087.5</v>
      </c>
    </row>
    <row r="45" spans="1:2" x14ac:dyDescent="0.2">
      <c r="A45" s="1" t="s">
        <v>50</v>
      </c>
      <c r="B45" s="8">
        <f>AVERAGEIF(I2:I26,"No",K2:K26)</f>
        <v>33623.529411764706</v>
      </c>
    </row>
    <row r="49" spans="1:2" x14ac:dyDescent="0.2">
      <c r="A49" s="3" t="s">
        <v>51</v>
      </c>
      <c r="B49" s="1"/>
    </row>
    <row r="50" spans="1:2" x14ac:dyDescent="0.2">
      <c r="A50" s="1" t="s">
        <v>52</v>
      </c>
      <c r="B50" s="8">
        <f>CORREL(D2:D26,K2:K26)</f>
        <v>0.78590859203783425</v>
      </c>
    </row>
    <row r="51" spans="1:2" x14ac:dyDescent="0.2">
      <c r="A51" s="1" t="s">
        <v>53</v>
      </c>
      <c r="B51" s="8">
        <f>CORREL(E2:E26,K2:K26)</f>
        <v>0.66670065165681835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 Jha</dc:creator>
  <cp:lastModifiedBy>Pradyoth SingenahalliPrabhu</cp:lastModifiedBy>
  <dcterms:created xsi:type="dcterms:W3CDTF">2022-12-23T00:18:38Z</dcterms:created>
  <dcterms:modified xsi:type="dcterms:W3CDTF">2023-09-30T01:37:47Z</dcterms:modified>
</cp:coreProperties>
</file>