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ersonal_umassd_assignments/pom_500/Assignment_3/"/>
    </mc:Choice>
  </mc:AlternateContent>
  <xr:revisionPtr revIDLastSave="0" documentId="8_{45BC2AC4-3FB3-314E-A281-9FA89A90A703}" xr6:coauthVersionLast="47" xr6:coauthVersionMax="47" xr10:uidLastSave="{00000000-0000-0000-0000-000000000000}"/>
  <bookViews>
    <workbookView xWindow="4300" yWindow="780" windowWidth="29900" windowHeight="19680" activeTab="5" xr2:uid="{74AB3036-91CC-6443-B8DF-7AB27331DDDC}"/>
  </bookViews>
  <sheets>
    <sheet name="Problem 1" sheetId="1" r:id="rId1"/>
    <sheet name="Problem 2" sheetId="4" r:id="rId2"/>
    <sheet name="Problem 3" sheetId="6" r:id="rId3"/>
    <sheet name="Problem 4" sheetId="2" r:id="rId4"/>
    <sheet name="Problem 5" sheetId="3" r:id="rId5"/>
    <sheet name="Case Stud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2" i="7"/>
  <c r="D3" i="7"/>
  <c r="D2" i="7"/>
  <c r="B3" i="7"/>
  <c r="B2" i="7"/>
  <c r="D2" i="3"/>
  <c r="C2" i="3"/>
  <c r="B2" i="3"/>
  <c r="A2" i="3"/>
  <c r="D3" i="6"/>
  <c r="C3" i="6"/>
  <c r="B3" i="6"/>
  <c r="D2" i="6"/>
  <c r="C2" i="6"/>
  <c r="B2" i="6"/>
  <c r="C2" i="4"/>
  <c r="B2" i="4"/>
  <c r="A2" i="4"/>
  <c r="A13" i="1"/>
  <c r="D2" i="1" s="1"/>
  <c r="B13" i="1"/>
  <c r="B2" i="2"/>
  <c r="A2" i="2"/>
  <c r="A7" i="1"/>
  <c r="C3" i="1"/>
  <c r="C4" i="1"/>
  <c r="C5" i="1"/>
  <c r="C2" i="1"/>
  <c r="B7" i="1"/>
  <c r="D5" i="1" l="1"/>
  <c r="E5" i="1" s="1"/>
  <c r="F5" i="1" s="1"/>
  <c r="D4" i="1"/>
  <c r="E4" i="1" s="1"/>
  <c r="F4" i="1" s="1"/>
  <c r="D3" i="1"/>
  <c r="E3" i="1" s="1"/>
  <c r="F3" i="1" s="1"/>
  <c r="C7" i="1"/>
  <c r="E2" i="1"/>
  <c r="C13" i="1" s="1"/>
  <c r="D13" i="1" s="1"/>
  <c r="D7" i="1" l="1"/>
  <c r="E7" i="1"/>
  <c r="F2" i="1"/>
  <c r="F7" i="1" s="1"/>
</calcChain>
</file>

<file path=xl/sharedStrings.xml><?xml version="1.0" encoding="utf-8"?>
<sst xmlns="http://schemas.openxmlformats.org/spreadsheetml/2006/main" count="33" uniqueCount="23">
  <si>
    <t>x</t>
  </si>
  <si>
    <t>f(x)</t>
  </si>
  <si>
    <t>x*f(x)</t>
  </si>
  <si>
    <t>Variance</t>
  </si>
  <si>
    <t>Standard Deviation</t>
  </si>
  <si>
    <t>Mean</t>
  </si>
  <si>
    <t>a</t>
  </si>
  <si>
    <t>b</t>
  </si>
  <si>
    <t>c</t>
  </si>
  <si>
    <t>d</t>
  </si>
  <si>
    <t>Expected Value</t>
  </si>
  <si>
    <t>x - mean</t>
  </si>
  <si>
    <t>(x-mean)^2</t>
  </si>
  <si>
    <t>(x-mean)^2*f(x)</t>
  </si>
  <si>
    <t>Slot 4</t>
  </si>
  <si>
    <t>Slot 5</t>
  </si>
  <si>
    <t>Slot 6</t>
  </si>
  <si>
    <t>CASE STUDY 1</t>
  </si>
  <si>
    <t>CASE STUDY 2</t>
  </si>
  <si>
    <t>CASE STUDY 3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</si>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</sst>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E+00"/>
    <numFmt numFmtId="167" formatCode="0.00000"/>
    <numFmt numFmtId="168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165" fontId="0" fillId="0" borderId="1" xfId="0" applyNumberFormat="1" applyBorder="1"/>
    <xf numFmtId="166" fontId="0" fillId="0" borderId="0" xfId="0" applyNumberFormat="1"/>
    <xf numFmtId="10" fontId="0" fillId="0" borderId="1" xfId="1" applyNumberFormat="1" applyFont="1" applyBorder="1"/>
    <xf numFmtId="167" fontId="0" fillId="0" borderId="1" xfId="0" applyNumberFormat="1" applyBorder="1"/>
    <xf numFmtId="168" fontId="0" fillId="0" borderId="1" xfId="1" applyNumberFormat="1" applyFont="1" applyBorder="1"/>
    <xf numFmtId="0" fontId="1" fillId="2" borderId="1" xfId="0" applyFont="1" applyFill="1" applyBorder="1"/>
    <xf numFmtId="0" fontId="0" fillId="2" borderId="1" xfId="0" applyFill="1" applyBorder="1"/>
    <xf numFmtId="2" fontId="0" fillId="2" borderId="1" xfId="0" applyNumberFormat="1" applyFill="1" applyBorder="1"/>
    <xf numFmtId="2" fontId="1" fillId="2" borderId="1" xfId="0" applyNumberFormat="1" applyFont="1" applyFill="1" applyBorder="1"/>
    <xf numFmtId="0" fontId="1" fillId="3" borderId="1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607E-D4D8-F248-AAB5-DAB7D36A2C60}">
  <dimension ref="A1:F13"/>
  <sheetViews>
    <sheetView zoomScale="180" zoomScaleNormal="180" workbookViewId="0">
      <selection activeCell="B20" sqref="B20"/>
    </sheetView>
  </sheetViews>
  <sheetFormatPr baseColWidth="10" defaultRowHeight="16" x14ac:dyDescent="0.2"/>
  <cols>
    <col min="1" max="1" width="17.33203125" bestFit="1" customWidth="1"/>
    <col min="2" max="2" width="14" bestFit="1" customWidth="1"/>
    <col min="4" max="4" width="17" bestFit="1" customWidth="1"/>
    <col min="6" max="6" width="17" bestFit="1" customWidth="1"/>
    <col min="8" max="8" width="17.33203125" bestFit="1" customWidth="1"/>
  </cols>
  <sheetData>
    <row r="1" spans="1:6" s="6" customFormat="1" x14ac:dyDescent="0.2">
      <c r="A1" s="16" t="s">
        <v>0</v>
      </c>
      <c r="B1" s="16" t="s">
        <v>1</v>
      </c>
      <c r="C1" s="16" t="s">
        <v>2</v>
      </c>
      <c r="D1" s="16" t="s">
        <v>11</v>
      </c>
      <c r="E1" s="16" t="s">
        <v>12</v>
      </c>
      <c r="F1" s="16" t="s">
        <v>13</v>
      </c>
    </row>
    <row r="2" spans="1:6" x14ac:dyDescent="0.2">
      <c r="A2" s="13">
        <v>2</v>
      </c>
      <c r="B2" s="13">
        <v>0.2</v>
      </c>
      <c r="C2" s="13">
        <f>A2*B2</f>
        <v>0.4</v>
      </c>
      <c r="D2" s="13">
        <f>A2-$A$13</f>
        <v>-3.25</v>
      </c>
      <c r="E2" s="14">
        <f>D2^2</f>
        <v>10.5625</v>
      </c>
      <c r="F2" s="14">
        <f>E2*B2</f>
        <v>2.1125000000000003</v>
      </c>
    </row>
    <row r="3" spans="1:6" x14ac:dyDescent="0.2">
      <c r="A3" s="13">
        <v>4</v>
      </c>
      <c r="B3" s="13">
        <v>0.3</v>
      </c>
      <c r="C3" s="13">
        <f t="shared" ref="C3:C5" si="0">A3*B3</f>
        <v>1.2</v>
      </c>
      <c r="D3" s="13">
        <f>A3-$A$13</f>
        <v>-1.25</v>
      </c>
      <c r="E3" s="14">
        <f t="shared" ref="E3:E5" si="1">D3^2</f>
        <v>1.5625</v>
      </c>
      <c r="F3" s="14">
        <f t="shared" ref="F3:F5" si="2">E3*B3</f>
        <v>0.46875</v>
      </c>
    </row>
    <row r="4" spans="1:6" x14ac:dyDescent="0.2">
      <c r="A4" s="13">
        <v>7</v>
      </c>
      <c r="B4" s="13">
        <v>0.4</v>
      </c>
      <c r="C4" s="13">
        <f t="shared" si="0"/>
        <v>2.8000000000000003</v>
      </c>
      <c r="D4" s="13">
        <f>A4-$A$13</f>
        <v>1.75</v>
      </c>
      <c r="E4" s="14">
        <f t="shared" si="1"/>
        <v>3.0625</v>
      </c>
      <c r="F4" s="14">
        <f t="shared" si="2"/>
        <v>1.2250000000000001</v>
      </c>
    </row>
    <row r="5" spans="1:6" x14ac:dyDescent="0.2">
      <c r="A5" s="13">
        <v>8</v>
      </c>
      <c r="B5" s="13">
        <v>0.1</v>
      </c>
      <c r="C5" s="13">
        <f t="shared" si="0"/>
        <v>0.8</v>
      </c>
      <c r="D5" s="13">
        <f>A5-$A$13</f>
        <v>2.75</v>
      </c>
      <c r="E5" s="14">
        <f t="shared" si="1"/>
        <v>7.5625</v>
      </c>
      <c r="F5" s="14">
        <f t="shared" si="2"/>
        <v>0.75625000000000009</v>
      </c>
    </row>
    <row r="6" spans="1:6" x14ac:dyDescent="0.2">
      <c r="A6" s="13"/>
      <c r="B6" s="13"/>
      <c r="C6" s="13"/>
      <c r="D6" s="13"/>
      <c r="E6" s="13"/>
      <c r="F6" s="13"/>
    </row>
    <row r="7" spans="1:6" s="6" customFormat="1" x14ac:dyDescent="0.2">
      <c r="A7" s="12">
        <f>SUM(A2:A5)</f>
        <v>21</v>
      </c>
      <c r="B7" s="12">
        <f>SUM(B2:B5)</f>
        <v>1</v>
      </c>
      <c r="C7" s="12">
        <f>SUM(C2:C5)</f>
        <v>5.2</v>
      </c>
      <c r="D7" s="12">
        <f t="shared" ref="D7:F7" si="3">SUM(D2:D5)</f>
        <v>0</v>
      </c>
      <c r="E7" s="12">
        <f t="shared" si="3"/>
        <v>22.75</v>
      </c>
      <c r="F7" s="15">
        <f t="shared" si="3"/>
        <v>4.5625</v>
      </c>
    </row>
    <row r="10" spans="1:6" x14ac:dyDescent="0.2">
      <c r="F10" s="2"/>
    </row>
    <row r="11" spans="1:6" x14ac:dyDescent="0.2">
      <c r="F11" s="2"/>
    </row>
    <row r="12" spans="1:6" x14ac:dyDescent="0.2">
      <c r="A12" s="16" t="s">
        <v>5</v>
      </c>
      <c r="B12" s="16" t="s">
        <v>10</v>
      </c>
      <c r="C12" s="16" t="s">
        <v>3</v>
      </c>
      <c r="D12" s="16" t="s">
        <v>4</v>
      </c>
      <c r="F12" s="2"/>
    </row>
    <row r="13" spans="1:6" x14ac:dyDescent="0.2">
      <c r="A13" s="15">
        <f>AVERAGE(A2:A5)</f>
        <v>5.25</v>
      </c>
      <c r="B13" s="15">
        <f>SUMPRODUCT(A2:A5,B2:B5)</f>
        <v>5.2</v>
      </c>
      <c r="C13" s="15">
        <f>SUMPRODUCT(E2:E5,B2:B5)</f>
        <v>4.5625</v>
      </c>
      <c r="D13" s="15">
        <f>SQRT(C13)</f>
        <v>2.1360009363293826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F7B4-D337-A548-9304-D9B2E64A395C}">
  <dimension ref="A1:F14"/>
  <sheetViews>
    <sheetView zoomScale="170" zoomScaleNormal="170" workbookViewId="0">
      <selection activeCell="C14" sqref="C14"/>
    </sheetView>
  </sheetViews>
  <sheetFormatPr baseColWidth="10" defaultRowHeight="16" x14ac:dyDescent="0.2"/>
  <cols>
    <col min="1" max="1" width="12" customWidth="1"/>
    <col min="6" max="6" width="11.33203125" bestFit="1" customWidth="1"/>
  </cols>
  <sheetData>
    <row r="1" spans="1:6" x14ac:dyDescent="0.2">
      <c r="A1" s="16" t="s">
        <v>20</v>
      </c>
      <c r="B1" s="16" t="s">
        <v>21</v>
      </c>
      <c r="C1" s="16" t="s">
        <v>22</v>
      </c>
    </row>
    <row r="2" spans="1:6" x14ac:dyDescent="0.2">
      <c r="A2" s="7">
        <f xml:space="preserve"> _xlfn.BINOM.DIST(5, 35, 0.23, FALSE)</f>
        <v>8.2177374660060504E-2</v>
      </c>
      <c r="B2" s="7">
        <f>1 - _xlfn.BINOM.DIST(9, 35, 0.23, TRUE)</f>
        <v>0.272330461462303</v>
      </c>
      <c r="C2" s="7">
        <f xml:space="preserve"> _xlfn.BINOM.DIST(11, 35, 0.23, TRUE)</f>
        <v>0.91318777711295862</v>
      </c>
    </row>
    <row r="7" spans="1:6" x14ac:dyDescent="0.2">
      <c r="D7" s="1"/>
    </row>
    <row r="8" spans="1:6" x14ac:dyDescent="0.2">
      <c r="D8" s="1"/>
    </row>
    <row r="14" spans="1:6" x14ac:dyDescent="0.2">
      <c r="F14" s="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D4A2-348D-0C43-84E4-9F27E9E33ACE}">
  <dimension ref="A1:D4"/>
  <sheetViews>
    <sheetView zoomScale="190" zoomScaleNormal="190" workbookViewId="0">
      <selection activeCell="C9" sqref="C9:C10"/>
    </sheetView>
  </sheetViews>
  <sheetFormatPr baseColWidth="10" defaultRowHeight="16" x14ac:dyDescent="0.2"/>
  <sheetData>
    <row r="1" spans="1:4" x14ac:dyDescent="0.2">
      <c r="A1" s="3"/>
      <c r="B1" s="21" t="s">
        <v>14</v>
      </c>
      <c r="C1" s="21" t="s">
        <v>15</v>
      </c>
      <c r="D1" s="21" t="s">
        <v>16</v>
      </c>
    </row>
    <row r="2" spans="1:4" x14ac:dyDescent="0.2">
      <c r="A2" s="21" t="s">
        <v>20</v>
      </c>
      <c r="B2" s="4">
        <f xml:space="preserve"> _xlfn.BINOM.DIST(5,12,0.5,FALSE)</f>
        <v>0.19335937500000006</v>
      </c>
      <c r="C2" s="4">
        <f>_xlfn.BINOM.DIST(6,12,0.5,FALSE)</f>
        <v>0.22558593750000003</v>
      </c>
      <c r="D2" s="4">
        <f xml:space="preserve"> _xlfn.BINOM.DIST(7,12,0.5,FALSE)</f>
        <v>0.19335937500000006</v>
      </c>
    </row>
    <row r="3" spans="1:4" x14ac:dyDescent="0.2">
      <c r="A3" s="21" t="s">
        <v>21</v>
      </c>
      <c r="B3" s="4">
        <f xml:space="preserve"> _xlfn.BINOM.DIST(1,12,0.5,FALSE)*100 +_xlfn.BINOM.DIST(2,12,0.5,FALSE)*500 +_xlfn.BINOM.DIST(3,12,0.5,FALSE)*1000+_xlfn.BINOM.DIST(4,12,0.5,FALSE)*0 +_xlfn.BINOM.DIST(5,12,0.5,FALSE)*10000+_xlfn.BINOM.DIST(6,12,0.5,FALSE)*0 +_xlfn.BINOM.DIST(7,12,0.5,FALSE)*1000 + _xlfn.BINOM.DIST(8,12,0.5,FALSE)*500 +_xlfn.BINOM.DIST(9,12,0.5,FALSE)*100</f>
        <v>2254.8095703125005</v>
      </c>
      <c r="C3" s="4">
        <f>(_xlfn.BINOM.DIST(2,12,0.5,FALSE)+_xlfn.BINOM.DIST(10,12,0.5,FALSE)) * 100 + (_xlfn.BINOM.DIST(3,12,0.5,FALSE) +_xlfn.BINOM.DIST(9,12,0.5,FALSE)) * 500 + (_xlfn.BINOM.DIST(4,12,0.5,FALSE) + _xlfn.BINOM.DIST(8,12,0.5,FALSE)) *1000 + (_xlfn.BINOM.DIST(5,12,0.5,FALSE) + _xlfn.BINOM.DIST(7,12,0.5,FALSE)) *0 + _xlfn.BINOM.DIST(6,12,0.5,FALSE) *10000</f>
        <v>2554.4921875000005</v>
      </c>
      <c r="D3" s="4">
        <f>(_xlfn.BINOM.DIST(3,12,0.5,FALSE)+_xlfn.BINOM.DIST(11,12,0.5,FALSE))*100+(_xlfn.BINOM.DIST(4,12,0.5,FALSE)+_xlfn.BINOM.DIST(10,12,0.5,FALSE))*500 + (_xlfn.BINOM.DIST(5,12,0.5,FALSE) + _xlfn.BINOM.DIST(9,12,0.5,FALSE)) *1000+ (_xlfn.BINOM.DIST(6,12,0.5,FALSE) + _xlfn.BINOM.DIST(8,12,0.5,FALSE)) *0 +  _xlfn.BINOM.DIST(7,12,0.5,FALSE) *10000</f>
        <v>2254.8095703125005</v>
      </c>
    </row>
    <row r="4" spans="1:4" x14ac:dyDescent="0.2">
      <c r="B4" s="2"/>
      <c r="C4" s="2"/>
      <c r="D4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5BBA-CD3E-9342-8295-8B40B59FF17E}">
  <dimension ref="A1:B2"/>
  <sheetViews>
    <sheetView zoomScale="266" zoomScaleNormal="266" workbookViewId="0">
      <selection activeCell="C9" sqref="C9"/>
    </sheetView>
  </sheetViews>
  <sheetFormatPr baseColWidth="10" defaultRowHeight="16" x14ac:dyDescent="0.2"/>
  <cols>
    <col min="1" max="1" width="8.6640625" customWidth="1"/>
  </cols>
  <sheetData>
    <row r="1" spans="1:2" x14ac:dyDescent="0.2">
      <c r="A1" s="21" t="s">
        <v>20</v>
      </c>
      <c r="B1" s="21" t="s">
        <v>21</v>
      </c>
    </row>
    <row r="2" spans="1:2" x14ac:dyDescent="0.2">
      <c r="A2" s="4">
        <f>_xlfn.POISSON.DIST(3,5,FALSE)</f>
        <v>0.14037389581428059</v>
      </c>
      <c r="B2" s="4">
        <f xml:space="preserve"> 1 - _xlfn.POISSON.DIST(3,5,TRUE)</f>
        <v>0.73497408470263825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2EAA-43C9-E34A-AB1E-F7327C7634AA}">
  <dimension ref="A1:D2"/>
  <sheetViews>
    <sheetView zoomScale="150" zoomScaleNormal="150" workbookViewId="0">
      <selection activeCell="D18" sqref="D18"/>
    </sheetView>
  </sheetViews>
  <sheetFormatPr baseColWidth="10" defaultRowHeight="16" x14ac:dyDescent="0.2"/>
  <sheetData>
    <row r="1" spans="1:4" x14ac:dyDescent="0.2">
      <c r="A1" s="21" t="s">
        <v>6</v>
      </c>
      <c r="B1" s="21" t="s">
        <v>7</v>
      </c>
      <c r="C1" s="21" t="s">
        <v>8</v>
      </c>
      <c r="D1" s="21" t="s">
        <v>9</v>
      </c>
    </row>
    <row r="2" spans="1:4" x14ac:dyDescent="0.2">
      <c r="A2" s="7">
        <f>_xlfn.HYPGEOM.DIST(0, 10, 20, 60, FALSE)</f>
        <v>1.1243072632748746E-2</v>
      </c>
      <c r="B2" s="7">
        <f>_xlfn.HYPGEOM.DIST(2,10,20,60,TRUE)</f>
        <v>0.27758602310613162</v>
      </c>
      <c r="C2" s="7">
        <f>1-_xlfn.HYPGEOM.DIST(2,10,20,60,TRUE)</f>
        <v>0.72241397689386844</v>
      </c>
      <c r="D2" s="7">
        <f>_xlfn.HYPGEOM.DIST(9, 10, 40, 60, FALSE)</f>
        <v>7.2535952469346798E-2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4E45-3E4F-C442-84C4-5DF1548A4321}">
  <dimension ref="A1:F3"/>
  <sheetViews>
    <sheetView tabSelected="1" zoomScale="130" zoomScaleNormal="130" workbookViewId="0">
      <selection activeCell="H5" sqref="H5"/>
    </sheetView>
  </sheetViews>
  <sheetFormatPr baseColWidth="10" defaultRowHeight="16" x14ac:dyDescent="0.2"/>
  <sheetData>
    <row r="1" spans="1:6" x14ac:dyDescent="0.2">
      <c r="A1" s="17" t="s">
        <v>17</v>
      </c>
      <c r="B1" s="18"/>
      <c r="C1" s="17" t="s">
        <v>18</v>
      </c>
      <c r="D1" s="18"/>
      <c r="E1" s="19" t="s">
        <v>19</v>
      </c>
      <c r="F1" s="20"/>
    </row>
    <row r="2" spans="1:6" x14ac:dyDescent="0.2">
      <c r="A2" s="5" t="s">
        <v>7</v>
      </c>
      <c r="B2" s="4">
        <f>1 - _xlfn.BINOM.DIST(11, 25, 0.3, TRUE)</f>
        <v>4.4246497391282502E-2</v>
      </c>
      <c r="C2" s="3" t="s">
        <v>6</v>
      </c>
      <c r="D2" s="9">
        <f>_xlfn.POISSON.DIST(8,3.4,TRUE)</f>
        <v>0.99170725989018205</v>
      </c>
      <c r="E2" s="3" t="s">
        <v>6</v>
      </c>
      <c r="F2" s="11">
        <f>_xlfn.HYPGEOM.DIST(3,10,17,30,TRUE)</f>
        <v>4.50774612693653E-2</v>
      </c>
    </row>
    <row r="3" spans="1:6" x14ac:dyDescent="0.2">
      <c r="A3" s="5" t="s">
        <v>8</v>
      </c>
      <c r="B3" s="3">
        <f xml:space="preserve"> 25 * 0.3</f>
        <v>7.5</v>
      </c>
      <c r="C3" s="3" t="s">
        <v>7</v>
      </c>
      <c r="D3" s="9">
        <f>1 - _xlfn.POISSON.DIST(11, 6.8, TRUE)</f>
        <v>4.4825089192364165E-2</v>
      </c>
      <c r="E3" s="3" t="s">
        <v>7</v>
      </c>
      <c r="F3" s="10">
        <f>_xlfn.HYPGEOM.DIST(7,10,9,30,FALSE)</f>
        <v>1.5936087900105926E-3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1</vt:lpstr>
      <vt:lpstr>Problem 2</vt:lpstr>
      <vt:lpstr>Problem 3</vt:lpstr>
      <vt:lpstr>Problem 4</vt:lpstr>
      <vt:lpstr>Problem 5</vt:lpstr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Tilak Mudgal</dc:creator>
  <cp:lastModifiedBy>Pradyoth SingenahalliPrabhu</cp:lastModifiedBy>
  <dcterms:created xsi:type="dcterms:W3CDTF">2023-09-30T15:39:02Z</dcterms:created>
  <dcterms:modified xsi:type="dcterms:W3CDTF">2023-10-10T00:37:14Z</dcterms:modified>
</cp:coreProperties>
</file>