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10" windowWidth="28700" windowHeight="12560" activeTab="4"/>
  </bookViews>
  <sheets>
    <sheet name="Income statement" sheetId="4" r:id="rId1"/>
    <sheet name="balance sheet" sheetId="5" r:id="rId2"/>
    <sheet name="cash flows" sheetId="6" r:id="rId3"/>
    <sheet name="financial ratios" sheetId="7" r:id="rId4"/>
    <sheet name="Sheet1" sheetId="8" r:id="rId5"/>
  </sheets>
  <calcPr calcId="124519"/>
</workbook>
</file>

<file path=xl/calcChain.xml><?xml version="1.0" encoding="utf-8"?>
<calcChain xmlns="http://schemas.openxmlformats.org/spreadsheetml/2006/main">
  <c r="C48" i="8"/>
  <c r="D48"/>
  <c r="E48"/>
  <c r="F48"/>
  <c r="B48"/>
  <c r="C47"/>
  <c r="D47"/>
  <c r="E47"/>
  <c r="F47"/>
  <c r="B47"/>
  <c r="C44"/>
  <c r="D44"/>
  <c r="E44"/>
  <c r="F44"/>
  <c r="B44"/>
  <c r="C43"/>
  <c r="D43"/>
  <c r="E43"/>
  <c r="F43"/>
  <c r="B43"/>
  <c r="C42"/>
  <c r="D42"/>
  <c r="E42"/>
  <c r="F42"/>
  <c r="B42"/>
  <c r="G9"/>
  <c r="H9" s="1"/>
  <c r="I9" s="1"/>
  <c r="J9" s="1"/>
  <c r="K9" s="1"/>
  <c r="L9"/>
  <c r="G8"/>
  <c r="H8" s="1"/>
  <c r="L8"/>
  <c r="G5"/>
  <c r="G38" s="1"/>
  <c r="L5"/>
  <c r="D38"/>
  <c r="E38"/>
  <c r="F38"/>
  <c r="C38"/>
  <c r="F29"/>
  <c r="F23"/>
  <c r="F30" s="1"/>
  <c r="F10"/>
  <c r="F7"/>
  <c r="E29"/>
  <c r="E23"/>
  <c r="E30" s="1"/>
  <c r="E10"/>
  <c r="E7"/>
  <c r="D29"/>
  <c r="D30" s="1"/>
  <c r="D23"/>
  <c r="D10"/>
  <c r="D7"/>
  <c r="C29"/>
  <c r="C30" s="1"/>
  <c r="C23"/>
  <c r="C10"/>
  <c r="C7"/>
  <c r="B29"/>
  <c r="B30" s="1"/>
  <c r="B23"/>
  <c r="B10"/>
  <c r="B7"/>
  <c r="C22" i="4"/>
  <c r="D22"/>
  <c r="E22"/>
  <c r="F22"/>
  <c r="B22"/>
  <c r="B29" s="1"/>
  <c r="C28"/>
  <c r="D28"/>
  <c r="E28"/>
  <c r="F28"/>
  <c r="B28"/>
  <c r="I8" i="8" l="1"/>
  <c r="H10"/>
  <c r="H5"/>
  <c r="G10"/>
  <c r="G7"/>
  <c r="F29" i="4"/>
  <c r="D29"/>
  <c r="E29"/>
  <c r="C29"/>
  <c r="C6"/>
  <c r="D6"/>
  <c r="E6"/>
  <c r="F6"/>
  <c r="B6"/>
  <c r="F9"/>
  <c r="E9"/>
  <c r="D9"/>
  <c r="C9"/>
  <c r="B9"/>
  <c r="J8" i="8" l="1"/>
  <c r="I10"/>
  <c r="H7"/>
  <c r="I5"/>
  <c r="H38"/>
  <c r="J5" l="1"/>
  <c r="I38"/>
  <c r="I7"/>
  <c r="K8"/>
  <c r="K10" s="1"/>
  <c r="J10"/>
  <c r="K5" l="1"/>
  <c r="J38"/>
  <c r="J7"/>
  <c r="K38" l="1"/>
  <c r="K7"/>
</calcChain>
</file>

<file path=xl/sharedStrings.xml><?xml version="1.0" encoding="utf-8"?>
<sst xmlns="http://schemas.openxmlformats.org/spreadsheetml/2006/main" count="215" uniqueCount="158">
  <si>
    <t>Minority Interest</t>
  </si>
  <si>
    <t>12 mths</t>
  </si>
  <si>
    <t>INCOME</t>
  </si>
  <si>
    <t>Revenue From Operations [Gross]</t>
  </si>
  <si>
    <t>Revenue From Operations [Net]</t>
  </si>
  <si>
    <t>Total Revenue</t>
  </si>
  <si>
    <t>EXPENSES</t>
  </si>
  <si>
    <t>Operating And Direct Expenses</t>
  </si>
  <si>
    <t>Total Expenses</t>
  </si>
  <si>
    <t>Tax Expenses-Continued Operations</t>
  </si>
  <si>
    <t>Total Tax Expenses</t>
  </si>
  <si>
    <t>Profit/Loss From Continuing Operations</t>
  </si>
  <si>
    <t>Profit/Loss For The Period</t>
  </si>
  <si>
    <t>OTHER ADDITIONAL INFORMATION</t>
  </si>
  <si>
    <t>Basic EPS (Rs.)</t>
  </si>
  <si>
    <t>Diluted EPS (Rs.)</t>
  </si>
  <si>
    <t>Profit &amp; Loss account of Tata Motors (in Rs. Cr.)</t>
  </si>
  <si>
    <t>Less: Excise/Sevice Tax/Other Levies</t>
  </si>
  <si>
    <t>Changes In Inventories Of FGWIP And Stock In Trade</t>
  </si>
  <si>
    <t>Less: MAT Credit Entitlement</t>
  </si>
  <si>
    <t>Other Direct Taxes</t>
  </si>
  <si>
    <t>Balance Sheet of Tata Motors (in Rs. Cr.)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</si>
  <si>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</si>
  <si>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</si>
  <si>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</si>
  <si>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</si>
  <si>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</si>
  <si>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</si>
  <si>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</si>
  <si>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</si>
  <si>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</si>
  <si>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</si>
  <si>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</si>
  <si>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</si>
  <si>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</si>
  <si>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</si>
  <si>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</si>
  <si>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</si>
  <si>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</si>
  <si>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</si>
  <si>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</si>
  <si>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</si>
  <si>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</si>
  <si>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</si>
  <si>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</si>
  <si>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</si>
  <si>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</si>
  <si>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</si>
  <si>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</si>
  <si>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</si>
  <si>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</si>
  <si>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</si>
  <si>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</si>
  <si>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</si>
  <si>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</si>
  <si>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</si>
  <si>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</si>
  <si>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</si>
  <si>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</si>
  <si>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</si>
  <si>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</si>
  <si>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</si>
  <si>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</si>
  <si>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</si>
  <si>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</si>
  <si>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</si>
  <si>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</si>
  <si>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</si>
  <si>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</si>
  <si>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</si>
  <si>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</si>
  <si>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</si>
  <si>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Cash Flow of Tata Motors (in Rs. Cr.)</t>
  </si>
  <si>
    <t>Net Profit/Loss Before Extraordinary Items And Tax</t>
  </si>
  <si>
    <t>Net CashFlow From Operating Activities</t>
  </si>
  <si>
    <t>Net Cash Used In Investing Activities</t>
  </si>
  <si>
    <t>Net Cash Used From Financing Activities</t>
  </si>
  <si>
    <t>Foreign Exchange Gains / Losses</t>
  </si>
  <si>
    <t>Adjustments On Amalgamation Merger Demerger Others</t>
  </si>
  <si>
    <t>Net Inc/Dec In Cash And Cash Equivalents</t>
  </si>
  <si>
    <t>Cash And Cash Equivalents Begin of Year</t>
  </si>
  <si>
    <t>Key Financial Ratios of Tata Motors (in Rs. Cr.)</t>
  </si>
  <si>
    <t>Per Share Ratios</t>
  </si>
  <si>
    <t>Cash EPS (Rs.)</t>
  </si>
  <si>
    <t>Book Value [ExclRevalReserve]/Share (Rs.)</t>
  </si>
  <si>
    <t>Book Value [InclRevalReserve]/Share (Rs.)</t>
  </si>
  <si>
    <t>Revenue from Operations/Share (Rs.)</t>
  </si>
  <si>
    <t>PBDIT/Share (Rs.)</t>
  </si>
  <si>
    <t>PBIT/Share (Rs.)</t>
  </si>
  <si>
    <t>PBT/Share (Rs.)</t>
  </si>
  <si>
    <t>Net Profit/Share (Rs.)</t>
  </si>
  <si>
    <t>NP After MI And SOA / Share (Rs.)</t>
  </si>
  <si>
    <t>Profitability Ratios</t>
  </si>
  <si>
    <t>PBDIT Margin (%)</t>
  </si>
  <si>
    <t>PBIT Margin (%)</t>
  </si>
  <si>
    <t>PBT Margin (%)</t>
  </si>
  <si>
    <t>Net Profit Margin (%)</t>
  </si>
  <si>
    <t>NP After MI And SOA Margin (%)</t>
  </si>
  <si>
    <t>Return on Networth/Equity (%)</t>
  </si>
  <si>
    <t>Return on Capital Employed (%)</t>
  </si>
  <si>
    <t>Return on Assets (%)</t>
  </si>
  <si>
    <t>Total Debt/Equity (X)</t>
  </si>
  <si>
    <t>Asset Turnover Ratio (%)</t>
  </si>
  <si>
    <t>Liquidity Ratios</t>
  </si>
  <si>
    <t>Current Ratio (X)</t>
  </si>
  <si>
    <t>Quick Ratio (X)</t>
  </si>
  <si>
    <t>Inventory Turnover Ratio (X)</t>
  </si>
  <si>
    <t>Dividend Payout Ratio (NP) (%)</t>
  </si>
  <si>
    <t>Dividend Payout Ratio (CP) (%)</t>
  </si>
  <si>
    <t>Earnings Retention Ratio (%)</t>
  </si>
  <si>
    <t>Cash Earnings Retention Ratio (%)</t>
  </si>
  <si>
    <t>Coverage Ratios</t>
  </si>
  <si>
    <t>Interest Coverage Ratios (%)</t>
  </si>
  <si>
    <t>Interest Coverage Ratios (Post Tax) (%)</t>
  </si>
  <si>
    <t>Valuation Ratios</t>
  </si>
  <si>
    <t>Enterprise Value (Cr.)</t>
  </si>
  <si>
    <t>EV/Net Operating Revenue (X)</t>
  </si>
  <si>
    <t>EV/EBITDA (X)</t>
  </si>
  <si>
    <t>MarketCap/Net Operating Revenue (X)</t>
  </si>
  <si>
    <t>Retention Ratios (%)</t>
  </si>
  <si>
    <t>Price/BV (X)</t>
  </si>
  <si>
    <t>Price/Net Operating Revenue</t>
  </si>
  <si>
    <t>Earnings Yield</t>
  </si>
  <si>
    <t>Profit/Loss Before Tax(EBIT)</t>
  </si>
  <si>
    <t>Total Operating Revenues(including other minor  operational revenues like logistics, spare parts)</t>
  </si>
  <si>
    <t>Other Income(not from core operation, such as interest , rent or assets sales)</t>
  </si>
  <si>
    <t>Cost Of Materials Consumed(eg. Steel, plastics)largest expanse item</t>
  </si>
  <si>
    <t>Purchase Of Stock-In Trade(bought from outside)</t>
  </si>
  <si>
    <t>Employee Benefit Expenses( salary, bonuses, pension etc)</t>
  </si>
  <si>
    <t>Finance Costs(interest on loan, bonds and other borrowings)</t>
  </si>
  <si>
    <t>Depreciation And Amortisation Expenses(non-cash, wear and tear of assets)</t>
  </si>
  <si>
    <t>Other Expenses(ad, admin, repair, power and fuel, IT)</t>
  </si>
  <si>
    <t>Profit/Loss Before Exceptional, ExtraOrdinary Items And Tax(operating profit/gross margin)</t>
  </si>
  <si>
    <t>Exceptional Items(one time happen  if loss expanse and if gain income)</t>
  </si>
  <si>
    <t>Current Tax(health and and education cess)</t>
  </si>
  <si>
    <t>Deferred Tax(future tax liability/ assets and it is timming difference)</t>
  </si>
  <si>
    <t>Profit/Loss After Tax And Before ExtraOrdinary Items(PAT)</t>
  </si>
  <si>
    <t>Minority Interest(non -controlling interest)</t>
  </si>
  <si>
    <t>Consolidated Profit/Loss After MI And Associates(net income)</t>
  </si>
  <si>
    <t>drivers</t>
  </si>
  <si>
    <t>Revenues</t>
  </si>
  <si>
    <t>Year 1</t>
  </si>
  <si>
    <t>Year 2</t>
  </si>
  <si>
    <t>Year 3</t>
  </si>
  <si>
    <t>Year 4</t>
  </si>
  <si>
    <t>Year 5</t>
  </si>
  <si>
    <t>Historicals</t>
  </si>
  <si>
    <t>Forecaste</t>
  </si>
  <si>
    <t>13 mths</t>
  </si>
  <si>
    <t>14 mths</t>
  </si>
  <si>
    <t>15 mths</t>
  </si>
  <si>
    <t>16 mths</t>
  </si>
  <si>
    <t>17 mths</t>
  </si>
  <si>
    <t>CAGR(compound annual growth rate)</t>
  </si>
  <si>
    <t>cost of sales(%)</t>
  </si>
  <si>
    <t>margin (in Rs cr.)</t>
  </si>
  <si>
    <t>margin(%)</t>
  </si>
  <si>
    <t>Effective tax rate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</si>
</sst>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7"/>
      <color rgb="FF333333"/>
      <name val="Arial"/>
      <family val="2"/>
    </font>
    <font>
      <sz val="7"/>
      <color rgb="FF333333"/>
      <name val="Arial"/>
      <family val="2"/>
    </font>
    <font>
      <b/>
      <sz val="7"/>
      <color theme="0"/>
      <name val="Arial"/>
      <family val="2"/>
    </font>
    <font>
      <sz val="7"/>
      <color theme="0"/>
      <name val="Arial"/>
      <family val="2"/>
    </font>
    <font>
      <b/>
      <sz val="7"/>
      <color theme="4"/>
      <name val="Arial"/>
      <family val="2"/>
    </font>
    <font>
      <sz val="7"/>
      <color theme="4"/>
      <name val="Arial"/>
      <family val="2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7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0E0E0"/>
      </bottom>
      <diagonal/>
    </border>
    <border>
      <left/>
      <right style="medium">
        <color rgb="FFE0E0E0"/>
      </right>
      <top/>
      <bottom style="medium">
        <color rgb="FFE0E0E0"/>
      </bottom>
      <diagonal/>
    </border>
    <border>
      <left/>
      <right/>
      <top style="medium">
        <color rgb="FFD1D1D1"/>
      </top>
      <bottom/>
      <diagonal/>
    </border>
    <border>
      <left/>
      <right/>
      <top style="thin">
        <color indexed="64"/>
      </top>
      <bottom style="medium">
        <color rgb="FFE0E0E0"/>
      </bottom>
      <diagonal/>
    </border>
    <border>
      <left/>
      <right style="medium">
        <color rgb="FFE0E0E0"/>
      </right>
      <top/>
      <bottom/>
      <diagonal/>
    </border>
    <border>
      <left/>
      <right style="medium">
        <color rgb="FFE0E0E0"/>
      </right>
      <top style="thin">
        <color indexed="64"/>
      </top>
      <bottom style="medium">
        <color rgb="FFE0E0E0"/>
      </bottom>
      <diagonal/>
    </border>
    <border>
      <left/>
      <right style="medium">
        <color rgb="FFE0E0E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E0E0E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E0E0E0"/>
      </left>
      <right/>
      <top style="medium">
        <color rgb="FFE0E0E0"/>
      </top>
      <bottom/>
      <diagonal/>
    </border>
    <border>
      <left style="medium">
        <color rgb="FFE0E0E0"/>
      </left>
      <right/>
      <top/>
      <bottom style="medium">
        <color rgb="FFE0E0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3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4" fontId="2" fillId="2" borderId="1" xfId="0" applyNumberFormat="1" applyFont="1" applyFill="1" applyBorder="1" applyAlignment="1">
      <alignment horizontal="right" vertical="top" wrapText="1"/>
    </xf>
    <xf numFmtId="0" fontId="0" fillId="2" borderId="3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top" wrapText="1"/>
    </xf>
    <xf numFmtId="17" fontId="1" fillId="5" borderId="1" xfId="0" applyNumberFormat="1" applyFont="1" applyFill="1" applyBorder="1" applyAlignment="1">
      <alignment horizontal="right" vertical="top" wrapText="1"/>
    </xf>
    <xf numFmtId="0" fontId="1" fillId="5" borderId="1" xfId="0" applyFont="1" applyFill="1" applyBorder="1" applyAlignment="1">
      <alignment horizontal="righ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17" fontId="1" fillId="6" borderId="1" xfId="0" applyNumberFormat="1" applyFont="1" applyFill="1" applyBorder="1" applyAlignment="1">
      <alignment horizontal="righ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left" vertical="top" wrapText="1"/>
    </xf>
    <xf numFmtId="17" fontId="3" fillId="7" borderId="1" xfId="0" applyNumberFormat="1" applyFont="1" applyFill="1" applyBorder="1" applyAlignment="1">
      <alignment horizontal="right" vertical="top" wrapText="1"/>
    </xf>
    <xf numFmtId="0" fontId="3" fillId="7" borderId="1" xfId="0" applyFont="1" applyFill="1" applyBorder="1" applyAlignment="1">
      <alignment horizontal="right" vertical="top" wrapText="1"/>
    </xf>
    <xf numFmtId="0" fontId="4" fillId="7" borderId="2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righ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right" vertical="top" wrapText="1"/>
    </xf>
    <xf numFmtId="0" fontId="1" fillId="3" borderId="6" xfId="0" applyFont="1" applyFill="1" applyBorder="1" applyAlignment="1">
      <alignment horizontal="left" vertical="top" wrapText="1"/>
    </xf>
    <xf numFmtId="4" fontId="1" fillId="3" borderId="4" xfId="0" applyNumberFormat="1" applyFont="1" applyFill="1" applyBorder="1" applyAlignment="1">
      <alignment horizontal="right" vertical="top" wrapText="1"/>
    </xf>
    <xf numFmtId="4" fontId="5" fillId="3" borderId="1" xfId="0" applyNumberFormat="1" applyFont="1" applyFill="1" applyBorder="1" applyAlignment="1">
      <alignment horizontal="right" vertical="top" wrapText="1"/>
    </xf>
    <xf numFmtId="0" fontId="6" fillId="2" borderId="1" xfId="0" applyFont="1" applyFill="1" applyBorder="1" applyAlignment="1">
      <alignment horizontal="right" vertical="top" wrapText="1"/>
    </xf>
    <xf numFmtId="4" fontId="6" fillId="2" borderId="0" xfId="0" applyNumberFormat="1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horizontal="right" vertical="top" wrapText="1"/>
    </xf>
    <xf numFmtId="4" fontId="8" fillId="2" borderId="0" xfId="0" applyNumberFormat="1" applyFont="1" applyFill="1" applyBorder="1" applyAlignment="1">
      <alignment horizontal="right" vertical="top" wrapText="1"/>
    </xf>
    <xf numFmtId="0" fontId="7" fillId="4" borderId="2" xfId="0" applyFont="1" applyFill="1" applyBorder="1" applyAlignment="1">
      <alignment horizontal="left" vertical="top" wrapText="1"/>
    </xf>
    <xf numFmtId="4" fontId="8" fillId="2" borderId="1" xfId="0" applyNumberFormat="1" applyFont="1" applyFill="1" applyBorder="1" applyAlignment="1">
      <alignment horizontal="right" vertical="top" wrapText="1"/>
    </xf>
    <xf numFmtId="0" fontId="1" fillId="8" borderId="2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right" vertical="top" wrapText="1"/>
    </xf>
    <xf numFmtId="0" fontId="2" fillId="8" borderId="2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4" fontId="1" fillId="3" borderId="8" xfId="0" applyNumberFormat="1" applyFont="1" applyFill="1" applyBorder="1" applyAlignment="1">
      <alignment horizontal="right" vertical="top" wrapText="1"/>
    </xf>
    <xf numFmtId="4" fontId="9" fillId="3" borderId="1" xfId="0" applyNumberFormat="1" applyFont="1" applyFill="1" applyBorder="1" applyAlignment="1">
      <alignment horizontal="right" vertical="top" wrapText="1"/>
    </xf>
    <xf numFmtId="4" fontId="9" fillId="10" borderId="1" xfId="0" applyNumberFormat="1" applyFont="1" applyFill="1" applyBorder="1" applyAlignment="1">
      <alignment horizontal="right" vertical="top" wrapText="1"/>
    </xf>
    <xf numFmtId="0" fontId="9" fillId="9" borderId="9" xfId="0" applyFont="1" applyFill="1" applyBorder="1" applyAlignment="1">
      <alignment horizontal="left" vertical="top" wrapText="1"/>
    </xf>
    <xf numFmtId="4" fontId="9" fillId="9" borderId="10" xfId="0" applyNumberFormat="1" applyFont="1" applyFill="1" applyBorder="1" applyAlignment="1">
      <alignment horizontal="right" vertical="top" wrapText="1"/>
    </xf>
    <xf numFmtId="0" fontId="9" fillId="10" borderId="5" xfId="0" applyFont="1" applyFill="1" applyBorder="1" applyAlignment="1">
      <alignment horizontal="left" vertical="top" wrapText="1"/>
    </xf>
    <xf numFmtId="4" fontId="9" fillId="10" borderId="0" xfId="0" applyNumberFormat="1" applyFont="1" applyFill="1" applyBorder="1" applyAlignment="1">
      <alignment horizontal="right" vertical="top" wrapText="1"/>
    </xf>
    <xf numFmtId="0" fontId="9" fillId="11" borderId="2" xfId="0" applyFont="1" applyFill="1" applyBorder="1" applyAlignment="1">
      <alignment horizontal="left" vertical="top" wrapText="1"/>
    </xf>
    <xf numFmtId="0" fontId="12" fillId="0" borderId="0" xfId="0" applyFont="1"/>
    <xf numFmtId="0" fontId="1" fillId="2" borderId="2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left" vertical="top" wrapText="1"/>
    </xf>
    <xf numFmtId="4" fontId="5" fillId="2" borderId="0" xfId="0" applyNumberFormat="1" applyFont="1" applyFill="1" applyBorder="1" applyAlignment="1">
      <alignment horizontal="right" vertical="top" wrapText="1"/>
    </xf>
    <xf numFmtId="4" fontId="7" fillId="2" borderId="1" xfId="0" applyNumberFormat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right" vertical="top" wrapText="1"/>
    </xf>
    <xf numFmtId="4" fontId="7" fillId="2" borderId="0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horizontal="right" vertical="top" wrapText="1"/>
    </xf>
    <xf numFmtId="4" fontId="7" fillId="2" borderId="11" xfId="0" applyNumberFormat="1" applyFont="1" applyFill="1" applyBorder="1" applyAlignment="1">
      <alignment horizontal="right" vertical="top" wrapText="1"/>
    </xf>
    <xf numFmtId="4" fontId="7" fillId="2" borderId="12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4" fontId="9" fillId="3" borderId="0" xfId="0" applyNumberFormat="1" applyFont="1" applyFill="1" applyBorder="1" applyAlignment="1">
      <alignment horizontal="right" vertical="top" wrapText="1"/>
    </xf>
    <xf numFmtId="4" fontId="5" fillId="3" borderId="0" xfId="0" applyNumberFormat="1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10" fontId="0" fillId="0" borderId="0" xfId="0" applyNumberFormat="1"/>
    <xf numFmtId="0" fontId="3" fillId="7" borderId="0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11" fillId="11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0" borderId="13" xfId="0" applyBorder="1"/>
    <xf numFmtId="10" fontId="0" fillId="0" borderId="14" xfId="0" applyNumberFormat="1" applyBorder="1"/>
    <xf numFmtId="0" fontId="0" fillId="0" borderId="15" xfId="0" applyBorder="1"/>
    <xf numFmtId="0" fontId="0" fillId="0" borderId="16" xfId="0" applyBorder="1"/>
    <xf numFmtId="4" fontId="0" fillId="0" borderId="16" xfId="0" applyNumberFormat="1" applyBorder="1"/>
    <xf numFmtId="0" fontId="0" fillId="8" borderId="0" xfId="0" applyFill="1"/>
    <xf numFmtId="0" fontId="13" fillId="0" borderId="0" xfId="0" applyFont="1" applyFill="1" applyBorder="1"/>
    <xf numFmtId="10" fontId="9" fillId="2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showGridLines="0" zoomScale="220" zoomScaleNormal="220" workbookViewId="0">
      <pane ySplit="2" topLeftCell="A3" activePane="bottomLeft" state="frozen"/>
      <selection pane="bottomLeft" activeCell="H10" sqref="H10"/>
    </sheetView>
  </sheetViews>
  <sheetFormatPr defaultRowHeight="14.5"/>
  <cols>
    <col min="1" max="1" width="28.453125" customWidth="1"/>
    <col min="2" max="2" width="15.26953125" customWidth="1"/>
    <col min="3" max="3" width="16.81640625" customWidth="1"/>
  </cols>
  <sheetData>
    <row r="1" spans="1:6" ht="15" thickBot="1">
      <c r="A1" s="20" t="s">
        <v>16</v>
      </c>
      <c r="B1" s="21">
        <v>45717</v>
      </c>
      <c r="C1" s="21">
        <v>45352</v>
      </c>
      <c r="D1" s="21">
        <v>44986</v>
      </c>
      <c r="E1" s="21">
        <v>44621</v>
      </c>
      <c r="F1" s="21">
        <v>44256</v>
      </c>
    </row>
    <row r="2" spans="1:6" ht="15" thickBot="1">
      <c r="A2" s="23"/>
      <c r="B2" s="24" t="s">
        <v>1</v>
      </c>
      <c r="C2" s="24" t="s">
        <v>1</v>
      </c>
      <c r="D2" s="24" t="s">
        <v>1</v>
      </c>
      <c r="E2" s="24" t="s">
        <v>1</v>
      </c>
      <c r="F2" s="24" t="s">
        <v>1</v>
      </c>
    </row>
    <row r="3" spans="1:6" ht="15" thickBot="1">
      <c r="A3" s="34" t="s">
        <v>2</v>
      </c>
      <c r="B3" s="5"/>
      <c r="C3" s="5"/>
      <c r="D3" s="5"/>
      <c r="E3" s="5"/>
      <c r="F3" s="5"/>
    </row>
    <row r="4" spans="1:6" ht="15" thickBot="1">
      <c r="A4" s="6" t="s">
        <v>3</v>
      </c>
      <c r="B4" s="29">
        <v>436821</v>
      </c>
      <c r="C4" s="29">
        <v>434984.12</v>
      </c>
      <c r="D4" s="29">
        <v>342874.58</v>
      </c>
      <c r="E4" s="29">
        <v>275235.23</v>
      </c>
      <c r="F4" s="29">
        <v>246972.17</v>
      </c>
    </row>
    <row r="5" spans="1:6" ht="15" thickBot="1">
      <c r="A5" s="2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</row>
    <row r="6" spans="1:6" ht="15" thickBot="1">
      <c r="A6" s="6" t="s">
        <v>4</v>
      </c>
      <c r="B6" s="41">
        <f>B4-B5</f>
        <v>436821</v>
      </c>
      <c r="C6" s="41">
        <f t="shared" ref="C6:F6" si="0">C4-C5</f>
        <v>434984.12</v>
      </c>
      <c r="D6" s="41">
        <f t="shared" si="0"/>
        <v>342874.58</v>
      </c>
      <c r="E6" s="41">
        <f t="shared" si="0"/>
        <v>275235.23</v>
      </c>
      <c r="F6" s="41">
        <f t="shared" si="0"/>
        <v>246972.17</v>
      </c>
    </row>
    <row r="7" spans="1:6" ht="15" thickBot="1">
      <c r="A7" s="6" t="s">
        <v>124</v>
      </c>
      <c r="B7" s="29">
        <v>439695</v>
      </c>
      <c r="C7" s="29">
        <v>437927.77</v>
      </c>
      <c r="D7" s="29">
        <v>345966.96</v>
      </c>
      <c r="E7" s="29">
        <v>278453.62</v>
      </c>
      <c r="F7" s="29">
        <v>249794.75</v>
      </c>
    </row>
    <row r="8" spans="1:6">
      <c r="A8" s="25" t="s">
        <v>125</v>
      </c>
      <c r="B8" s="31">
        <v>6244</v>
      </c>
      <c r="C8" s="31">
        <v>5949.92</v>
      </c>
      <c r="D8" s="31">
        <v>4633.1899999999996</v>
      </c>
      <c r="E8" s="31">
        <v>3053.63</v>
      </c>
      <c r="F8" s="31">
        <v>2643.19</v>
      </c>
    </row>
    <row r="9" spans="1:6" ht="15" thickBot="1">
      <c r="A9" s="27" t="s">
        <v>5</v>
      </c>
      <c r="B9" s="28">
        <f>B7+B8</f>
        <v>445939</v>
      </c>
      <c r="C9" s="28">
        <f t="shared" ref="C9:F9" si="1">C7+C8</f>
        <v>443877.69</v>
      </c>
      <c r="D9" s="28">
        <f t="shared" si="1"/>
        <v>350600.15</v>
      </c>
      <c r="E9" s="28">
        <f t="shared" si="1"/>
        <v>281507.25</v>
      </c>
      <c r="F9" s="28">
        <f t="shared" si="1"/>
        <v>252437.94</v>
      </c>
    </row>
    <row r="10" spans="1:6" ht="15" thickBot="1">
      <c r="A10" s="34" t="s">
        <v>6</v>
      </c>
      <c r="B10" s="5"/>
      <c r="C10" s="5"/>
      <c r="D10" s="5"/>
      <c r="E10" s="5"/>
      <c r="F10" s="5"/>
    </row>
    <row r="11" spans="1:6" ht="15" thickBot="1">
      <c r="A11" s="38" t="s">
        <v>126</v>
      </c>
      <c r="B11" s="35">
        <v>241148</v>
      </c>
      <c r="C11" s="35">
        <v>249277.79</v>
      </c>
      <c r="D11" s="35">
        <v>208944.31</v>
      </c>
      <c r="E11" s="35">
        <v>160920.56</v>
      </c>
      <c r="F11" s="35">
        <v>141357.26999999999</v>
      </c>
    </row>
    <row r="12" spans="1:6" ht="15" thickBot="1">
      <c r="A12" s="2" t="s">
        <v>127</v>
      </c>
      <c r="B12" s="35">
        <v>27802</v>
      </c>
      <c r="C12" s="35">
        <v>25043.439999999999</v>
      </c>
      <c r="D12" s="35">
        <v>22306.95</v>
      </c>
      <c r="E12" s="35">
        <v>18374.77</v>
      </c>
      <c r="F12" s="35">
        <v>12250.09</v>
      </c>
    </row>
    <row r="13" spans="1:6" ht="15" thickBot="1">
      <c r="A13" s="2" t="s">
        <v>7</v>
      </c>
      <c r="B13" s="32">
        <v>0</v>
      </c>
      <c r="C13" s="35">
        <v>11006.62</v>
      </c>
      <c r="D13" s="35">
        <v>10675.71</v>
      </c>
      <c r="E13" s="35">
        <v>9223.9500000000007</v>
      </c>
      <c r="F13" s="35">
        <v>5226.63</v>
      </c>
    </row>
    <row r="14" spans="1:6" ht="15" thickBot="1">
      <c r="A14" s="2" t="s">
        <v>18</v>
      </c>
      <c r="B14" s="35">
        <v>2836</v>
      </c>
      <c r="C14" s="35">
        <v>-1565.53</v>
      </c>
      <c r="D14" s="35">
        <v>-4781.62</v>
      </c>
      <c r="E14" s="35">
        <v>1590.49</v>
      </c>
      <c r="F14" s="35">
        <v>4684.16</v>
      </c>
    </row>
    <row r="15" spans="1:6" ht="15" thickBot="1">
      <c r="A15" s="2" t="s">
        <v>128</v>
      </c>
      <c r="B15" s="35">
        <v>47767</v>
      </c>
      <c r="C15" s="35">
        <v>42486.64</v>
      </c>
      <c r="D15" s="35">
        <v>33654.699999999997</v>
      </c>
      <c r="E15" s="35">
        <v>30808.52</v>
      </c>
      <c r="F15" s="35">
        <v>27648.48</v>
      </c>
    </row>
    <row r="16" spans="1:6" ht="15" thickBot="1">
      <c r="A16" s="2" t="s">
        <v>129</v>
      </c>
      <c r="B16" s="35">
        <v>5083</v>
      </c>
      <c r="C16" s="35">
        <v>9985.76</v>
      </c>
      <c r="D16" s="35">
        <v>10225.48</v>
      </c>
      <c r="E16" s="35">
        <v>9311.86</v>
      </c>
      <c r="F16" s="35">
        <v>8097.17</v>
      </c>
    </row>
    <row r="17" spans="1:6" ht="15" thickBot="1">
      <c r="A17" s="38" t="s">
        <v>130</v>
      </c>
      <c r="B17" s="35">
        <v>23256</v>
      </c>
      <c r="C17" s="35">
        <v>27270.13</v>
      </c>
      <c r="D17" s="35">
        <v>24860.36</v>
      </c>
      <c r="E17" s="35">
        <v>24835.69</v>
      </c>
      <c r="F17" s="35">
        <v>23546.71</v>
      </c>
    </row>
    <row r="18" spans="1:6">
      <c r="A18" s="25" t="s">
        <v>131</v>
      </c>
      <c r="B18" s="33">
        <v>64004</v>
      </c>
      <c r="C18" s="33">
        <v>78898.820000000007</v>
      </c>
      <c r="D18" s="33">
        <v>61682.080000000002</v>
      </c>
      <c r="E18" s="33">
        <v>47212.53</v>
      </c>
      <c r="F18" s="33">
        <v>39189.82</v>
      </c>
    </row>
    <row r="19" spans="1:6" ht="15" thickBot="1">
      <c r="A19" s="27" t="s">
        <v>8</v>
      </c>
      <c r="B19" s="28">
        <v>411896</v>
      </c>
      <c r="C19" s="28">
        <v>415645.32</v>
      </c>
      <c r="D19" s="28">
        <v>349133.13</v>
      </c>
      <c r="E19" s="28">
        <v>287881.08</v>
      </c>
      <c r="F19" s="28">
        <v>249151.2</v>
      </c>
    </row>
    <row r="20" spans="1:6" ht="15" thickBot="1">
      <c r="A20" s="36" t="s">
        <v>132</v>
      </c>
      <c r="B20" s="7">
        <v>34043</v>
      </c>
      <c r="C20" s="7">
        <v>28232.37</v>
      </c>
      <c r="D20" s="7">
        <v>1467.02</v>
      </c>
      <c r="E20" s="7">
        <v>-6373.83</v>
      </c>
      <c r="F20" s="7">
        <v>3286.74</v>
      </c>
    </row>
    <row r="21" spans="1:6">
      <c r="A21" s="25" t="s">
        <v>133</v>
      </c>
      <c r="B21" s="37">
        <v>-550</v>
      </c>
      <c r="C21" s="37">
        <v>-977.06</v>
      </c>
      <c r="D21" s="33">
        <v>1590.53</v>
      </c>
      <c r="E21" s="37">
        <v>-629.58000000000004</v>
      </c>
      <c r="F21" s="33">
        <v>-13761.02</v>
      </c>
    </row>
    <row r="22" spans="1:6" ht="15" thickBot="1">
      <c r="A22" s="27" t="s">
        <v>123</v>
      </c>
      <c r="B22" s="28">
        <f>B20+B21</f>
        <v>33493</v>
      </c>
      <c r="C22" s="28">
        <f t="shared" ref="C22:F22" si="2">C20+C21</f>
        <v>27255.309999999998</v>
      </c>
      <c r="D22" s="28">
        <f t="shared" si="2"/>
        <v>3057.55</v>
      </c>
      <c r="E22" s="28">
        <f t="shared" si="2"/>
        <v>-7003.41</v>
      </c>
      <c r="F22" s="28">
        <f t="shared" si="2"/>
        <v>-10474.280000000001</v>
      </c>
    </row>
    <row r="23" spans="1:6" ht="15" thickBot="1">
      <c r="A23" s="34" t="s">
        <v>9</v>
      </c>
      <c r="B23" s="5"/>
      <c r="C23" s="5"/>
      <c r="D23" s="5"/>
      <c r="E23" s="5"/>
      <c r="F23" s="5"/>
    </row>
    <row r="24" spans="1:6" ht="15" thickBot="1">
      <c r="A24" s="2" t="s">
        <v>134</v>
      </c>
      <c r="B24" s="35">
        <v>10502</v>
      </c>
      <c r="C24" s="35">
        <v>4937.13</v>
      </c>
      <c r="D24" s="35">
        <v>3258.35</v>
      </c>
      <c r="E24" s="35">
        <v>2669.98</v>
      </c>
      <c r="F24" s="35">
        <v>1710.18</v>
      </c>
    </row>
    <row r="25" spans="1:6" ht="15" thickBot="1">
      <c r="A25" s="2" t="s">
        <v>19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</row>
    <row r="26" spans="1:6" ht="15" thickBot="1">
      <c r="A26" s="2" t="s">
        <v>135</v>
      </c>
      <c r="B26" s="32">
        <v>0</v>
      </c>
      <c r="C26" s="35">
        <v>-8788.77</v>
      </c>
      <c r="D26" s="35">
        <v>-2554.29</v>
      </c>
      <c r="E26" s="35">
        <v>1561.31</v>
      </c>
      <c r="F26" s="32">
        <v>831.68</v>
      </c>
    </row>
    <row r="27" spans="1:6">
      <c r="A27" s="25" t="s">
        <v>20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</row>
    <row r="28" spans="1:6">
      <c r="A28" s="39" t="s">
        <v>10</v>
      </c>
      <c r="B28" s="40">
        <f>B24+B25+B26+B27</f>
        <v>10502</v>
      </c>
      <c r="C28" s="40">
        <f t="shared" ref="C28:F28" si="3">C24+C25+C26+C27</f>
        <v>-3851.6400000000003</v>
      </c>
      <c r="D28" s="40">
        <f t="shared" si="3"/>
        <v>704.06</v>
      </c>
      <c r="E28" s="40">
        <f t="shared" si="3"/>
        <v>4231.29</v>
      </c>
      <c r="F28" s="40">
        <f t="shared" si="3"/>
        <v>2541.86</v>
      </c>
    </row>
    <row r="29" spans="1:6" ht="15" thickBot="1">
      <c r="A29" s="27" t="s">
        <v>136</v>
      </c>
      <c r="B29" s="28">
        <f>B22-B28</f>
        <v>22991</v>
      </c>
      <c r="C29" s="28">
        <f t="shared" ref="C29:F29" si="4">C22-C28</f>
        <v>31106.949999999997</v>
      </c>
      <c r="D29" s="28">
        <f t="shared" si="4"/>
        <v>2353.4900000000002</v>
      </c>
      <c r="E29" s="28">
        <f t="shared" si="4"/>
        <v>-11234.7</v>
      </c>
      <c r="F29" s="28">
        <f t="shared" si="4"/>
        <v>-13016.140000000001</v>
      </c>
    </row>
    <row r="30" spans="1:6" ht="15" thickBot="1">
      <c r="A30" s="6" t="s">
        <v>11</v>
      </c>
      <c r="B30" s="7">
        <v>27862</v>
      </c>
      <c r="C30" s="7">
        <v>31106.95</v>
      </c>
      <c r="D30" s="7">
        <v>2353.4899999999998</v>
      </c>
      <c r="E30" s="7">
        <v>-11234.7</v>
      </c>
      <c r="F30" s="7">
        <v>-13016.14</v>
      </c>
    </row>
    <row r="31" spans="1:6" ht="15" thickBot="1">
      <c r="A31" s="6" t="s">
        <v>12</v>
      </c>
      <c r="B31" s="7">
        <v>27862</v>
      </c>
      <c r="C31" s="7">
        <v>31106.95</v>
      </c>
      <c r="D31" s="7">
        <v>2353.4899999999998</v>
      </c>
      <c r="E31" s="7">
        <v>-11234.7</v>
      </c>
      <c r="F31" s="7">
        <v>-13016.14</v>
      </c>
    </row>
    <row r="32" spans="1:6" ht="15" thickBot="1">
      <c r="A32" s="25" t="s">
        <v>137</v>
      </c>
      <c r="B32" s="37">
        <v>-319</v>
      </c>
      <c r="C32" s="37">
        <v>-407.66</v>
      </c>
      <c r="D32" s="37">
        <v>-275.58</v>
      </c>
      <c r="E32" s="37">
        <v>-132.71</v>
      </c>
      <c r="F32" s="26">
        <v>-56.29</v>
      </c>
    </row>
    <row r="33" spans="1:6" ht="15" thickBot="1">
      <c r="A33" s="43" t="s">
        <v>138</v>
      </c>
      <c r="B33" s="44">
        <v>27830</v>
      </c>
      <c r="C33" s="44">
        <v>31399.09</v>
      </c>
      <c r="D33" s="44">
        <v>2414.29</v>
      </c>
      <c r="E33" s="44">
        <v>-11441.47</v>
      </c>
      <c r="F33" s="44">
        <v>-13451.39</v>
      </c>
    </row>
    <row r="34" spans="1:6">
      <c r="A34" s="45"/>
      <c r="B34" s="46"/>
      <c r="C34" s="46"/>
      <c r="D34" s="46"/>
      <c r="E34" s="46"/>
      <c r="F34" s="46"/>
    </row>
    <row r="35" spans="1:6" ht="15" thickBot="1">
      <c r="A35" s="47" t="s">
        <v>139</v>
      </c>
      <c r="B35" s="42"/>
      <c r="C35" s="42"/>
      <c r="D35" s="42"/>
      <c r="E35" s="42"/>
      <c r="F35" s="42"/>
    </row>
    <row r="36" spans="1:6">
      <c r="A36" s="48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zoomScale="265" zoomScaleNormal="265" workbookViewId="0">
      <pane ySplit="3" topLeftCell="A4" activePane="bottomLeft" state="frozen"/>
      <selection pane="bottomLeft" activeCell="H9" sqref="H9"/>
    </sheetView>
  </sheetViews>
  <sheetFormatPr defaultRowHeight="14.5"/>
  <cols>
    <col min="1" max="1" width="16.1796875" customWidth="1"/>
    <col min="2" max="2" width="12.1796875" customWidth="1"/>
    <col min="3" max="3" width="12.26953125" customWidth="1"/>
    <col min="4" max="4" width="15.1796875" customWidth="1"/>
    <col min="5" max="5" width="14.1796875" customWidth="1"/>
    <col min="6" max="6" width="13.1796875" customWidth="1"/>
  </cols>
  <sheetData>
    <row r="1" spans="1:7">
      <c r="A1" s="9"/>
      <c r="B1" s="9"/>
      <c r="C1" s="9"/>
      <c r="D1" s="9"/>
      <c r="E1" s="9"/>
      <c r="F1" s="9"/>
      <c r="G1" s="9"/>
    </row>
    <row r="2" spans="1:7" ht="15" thickBot="1">
      <c r="A2" s="15" t="s">
        <v>21</v>
      </c>
      <c r="B2" s="16">
        <v>45717</v>
      </c>
      <c r="C2" s="16">
        <v>45352</v>
      </c>
      <c r="D2" s="16">
        <v>44986</v>
      </c>
      <c r="E2" s="16">
        <v>44621</v>
      </c>
      <c r="F2" s="16">
        <v>44256</v>
      </c>
      <c r="G2" s="19"/>
    </row>
    <row r="3" spans="1:7" ht="15" thickBot="1">
      <c r="A3" s="17"/>
      <c r="B3" s="18" t="s">
        <v>1</v>
      </c>
      <c r="C3" s="18" t="s">
        <v>1</v>
      </c>
      <c r="D3" s="18" t="s">
        <v>1</v>
      </c>
      <c r="E3" s="18" t="s">
        <v>1</v>
      </c>
      <c r="F3" s="18" t="s">
        <v>1</v>
      </c>
      <c r="G3" s="18"/>
    </row>
    <row r="4" spans="1:7" ht="15" thickBot="1">
      <c r="A4" s="4" t="s">
        <v>22</v>
      </c>
      <c r="B4" s="5"/>
      <c r="C4" s="5"/>
      <c r="D4" s="5"/>
      <c r="E4" s="5"/>
      <c r="F4" s="5"/>
      <c r="G4" s="5"/>
    </row>
    <row r="5" spans="1:7" ht="15" thickBot="1">
      <c r="A5" s="4" t="s">
        <v>23</v>
      </c>
      <c r="B5" s="5"/>
      <c r="C5" s="5"/>
      <c r="D5" s="5"/>
      <c r="E5" s="5"/>
      <c r="F5" s="5"/>
      <c r="G5" s="5"/>
    </row>
    <row r="6" spans="1:7" ht="15" thickBot="1">
      <c r="A6" s="2" t="s">
        <v>24</v>
      </c>
      <c r="B6" s="3">
        <v>736</v>
      </c>
      <c r="C6" s="3">
        <v>766.5</v>
      </c>
      <c r="D6" s="3">
        <v>766.02</v>
      </c>
      <c r="E6" s="3">
        <v>765.88</v>
      </c>
      <c r="F6" s="3">
        <v>765.81</v>
      </c>
      <c r="G6" s="3"/>
    </row>
    <row r="7" spans="1:7" ht="15" thickBot="1">
      <c r="A7" s="6" t="s">
        <v>25</v>
      </c>
      <c r="B7" s="7">
        <v>3200</v>
      </c>
      <c r="C7" s="7">
        <v>3314.4</v>
      </c>
      <c r="D7" s="7">
        <v>3266.02</v>
      </c>
      <c r="E7" s="1">
        <v>765.88</v>
      </c>
      <c r="F7" s="1">
        <v>765.81</v>
      </c>
      <c r="G7" s="1"/>
    </row>
    <row r="8" spans="1:7" ht="15" thickBot="1">
      <c r="A8" s="2" t="s">
        <v>26</v>
      </c>
      <c r="B8" s="8">
        <v>115408</v>
      </c>
      <c r="C8" s="8">
        <v>84149.79</v>
      </c>
      <c r="D8" s="8">
        <v>44553.31</v>
      </c>
      <c r="E8" s="8">
        <v>43788.97</v>
      </c>
      <c r="F8" s="8">
        <v>54480.91</v>
      </c>
      <c r="G8" s="3"/>
    </row>
    <row r="9" spans="1:7" ht="15" thickBot="1">
      <c r="A9" s="6" t="s">
        <v>27</v>
      </c>
      <c r="B9" s="7">
        <v>115408</v>
      </c>
      <c r="C9" s="7">
        <v>84149.79</v>
      </c>
      <c r="D9" s="7">
        <v>44553.31</v>
      </c>
      <c r="E9" s="7">
        <v>43788.97</v>
      </c>
      <c r="F9" s="7">
        <v>54480.91</v>
      </c>
      <c r="G9" s="1"/>
    </row>
    <row r="10" spans="1:7" ht="15" thickBot="1">
      <c r="A10" s="6" t="s">
        <v>28</v>
      </c>
      <c r="B10" s="7">
        <v>118608</v>
      </c>
      <c r="C10" s="7">
        <v>87464.19</v>
      </c>
      <c r="D10" s="7">
        <v>47819.33</v>
      </c>
      <c r="E10" s="7">
        <v>44554.85</v>
      </c>
      <c r="F10" s="7">
        <v>55246.720000000001</v>
      </c>
      <c r="G10" s="1"/>
    </row>
    <row r="11" spans="1:7" ht="15" thickBot="1">
      <c r="A11" s="2" t="s">
        <v>0</v>
      </c>
      <c r="B11" s="8">
        <v>6610</v>
      </c>
      <c r="C11" s="8">
        <v>8175.91</v>
      </c>
      <c r="D11" s="8">
        <v>7277.72</v>
      </c>
      <c r="E11" s="8">
        <v>4271.0600000000004</v>
      </c>
      <c r="F11" s="8">
        <v>1573.49</v>
      </c>
      <c r="G11" s="3"/>
    </row>
    <row r="12" spans="1:7" ht="15" thickBot="1">
      <c r="A12" s="4" t="s">
        <v>29</v>
      </c>
      <c r="B12" s="5"/>
      <c r="C12" s="5"/>
      <c r="D12" s="5"/>
      <c r="E12" s="5"/>
      <c r="F12" s="5"/>
      <c r="G12" s="5"/>
    </row>
    <row r="13" spans="1:7" ht="15" thickBot="1">
      <c r="A13" s="2" t="s">
        <v>30</v>
      </c>
      <c r="B13" s="8">
        <v>40217</v>
      </c>
      <c r="C13" s="8">
        <v>62148.53</v>
      </c>
      <c r="D13" s="8">
        <v>88695.81</v>
      </c>
      <c r="E13" s="8">
        <v>97759.17</v>
      </c>
      <c r="F13" s="8">
        <v>93112.77</v>
      </c>
      <c r="G13" s="3"/>
    </row>
    <row r="14" spans="1:7" ht="15" thickBot="1">
      <c r="A14" s="2" t="s">
        <v>31</v>
      </c>
      <c r="B14" s="8">
        <v>1669</v>
      </c>
      <c r="C14" s="8">
        <v>1143.3499999999999</v>
      </c>
      <c r="D14" s="8">
        <v>1406.95</v>
      </c>
      <c r="E14" s="8">
        <v>1558.44</v>
      </c>
      <c r="F14" s="8">
        <v>1555.89</v>
      </c>
      <c r="G14" s="3"/>
    </row>
    <row r="15" spans="1:7" ht="15" thickBot="1">
      <c r="A15" s="2" t="s">
        <v>32</v>
      </c>
      <c r="B15" s="8">
        <v>23919</v>
      </c>
      <c r="C15" s="8">
        <v>21576.59</v>
      </c>
      <c r="D15" s="8">
        <v>22655.25</v>
      </c>
      <c r="E15" s="8">
        <v>18831.32</v>
      </c>
      <c r="F15" s="8">
        <v>20280.990000000002</v>
      </c>
      <c r="G15" s="3"/>
    </row>
    <row r="16" spans="1:7" ht="15" thickBot="1">
      <c r="A16" s="2" t="s">
        <v>33</v>
      </c>
      <c r="B16" s="8">
        <v>20935</v>
      </c>
      <c r="C16" s="8">
        <v>16536.66</v>
      </c>
      <c r="D16" s="8">
        <v>13196.53</v>
      </c>
      <c r="E16" s="8">
        <v>12955.89</v>
      </c>
      <c r="F16" s="8">
        <v>13606.76</v>
      </c>
      <c r="G16" s="3"/>
    </row>
    <row r="17" spans="1:7" ht="15" thickBot="1">
      <c r="A17" s="6" t="s">
        <v>34</v>
      </c>
      <c r="B17" s="7">
        <v>86740</v>
      </c>
      <c r="C17" s="7">
        <v>101405.13</v>
      </c>
      <c r="D17" s="7">
        <v>125954.54</v>
      </c>
      <c r="E17" s="7">
        <v>131104.82</v>
      </c>
      <c r="F17" s="7">
        <v>128556.41</v>
      </c>
      <c r="G17" s="1"/>
    </row>
    <row r="18" spans="1:7" ht="15" thickBot="1">
      <c r="A18" s="4" t="s">
        <v>35</v>
      </c>
      <c r="B18" s="5"/>
      <c r="C18" s="5"/>
      <c r="D18" s="5"/>
      <c r="E18" s="5"/>
      <c r="F18" s="5"/>
      <c r="G18" s="5"/>
    </row>
    <row r="19" spans="1:7" ht="15" thickBot="1">
      <c r="A19" s="2" t="s">
        <v>36</v>
      </c>
      <c r="B19" s="8">
        <v>22282</v>
      </c>
      <c r="C19" s="8">
        <v>36351.56</v>
      </c>
      <c r="D19" s="8">
        <v>36964.660000000003</v>
      </c>
      <c r="E19" s="8">
        <v>41917.870000000003</v>
      </c>
      <c r="F19" s="8">
        <v>21662.79</v>
      </c>
      <c r="G19" s="3"/>
    </row>
    <row r="20" spans="1:7" ht="15" thickBot="1">
      <c r="A20" s="2" t="s">
        <v>37</v>
      </c>
      <c r="B20" s="8">
        <v>97368</v>
      </c>
      <c r="C20" s="8">
        <v>88042.95</v>
      </c>
      <c r="D20" s="8">
        <v>72055.77</v>
      </c>
      <c r="E20" s="8">
        <v>59970.38</v>
      </c>
      <c r="F20" s="8">
        <v>68179.839999999997</v>
      </c>
      <c r="G20" s="3"/>
    </row>
    <row r="21" spans="1:7" ht="15" thickBot="1">
      <c r="A21" s="2" t="s">
        <v>38</v>
      </c>
      <c r="B21" s="8">
        <v>31203</v>
      </c>
      <c r="C21" s="8">
        <v>36931.019999999997</v>
      </c>
      <c r="D21" s="8">
        <v>34196.239999999998</v>
      </c>
      <c r="E21" s="8">
        <v>38028.25</v>
      </c>
      <c r="F21" s="8">
        <v>55058.52</v>
      </c>
      <c r="G21" s="3"/>
    </row>
    <row r="22" spans="1:7" ht="15" thickBot="1">
      <c r="A22" s="2" t="s">
        <v>39</v>
      </c>
      <c r="B22" s="8">
        <v>15831</v>
      </c>
      <c r="C22" s="8">
        <v>12291.47</v>
      </c>
      <c r="D22" s="8">
        <v>11810.66</v>
      </c>
      <c r="E22" s="8">
        <v>10766.31</v>
      </c>
      <c r="F22" s="8">
        <v>12848.03</v>
      </c>
      <c r="G22" s="3"/>
    </row>
    <row r="23" spans="1:7" ht="15" thickBot="1">
      <c r="A23" s="6" t="s">
        <v>40</v>
      </c>
      <c r="B23" s="7">
        <v>166684</v>
      </c>
      <c r="C23" s="7">
        <v>173617</v>
      </c>
      <c r="D23" s="7">
        <v>155027.32999999999</v>
      </c>
      <c r="E23" s="7">
        <v>150682.81</v>
      </c>
      <c r="F23" s="7">
        <v>157749.18</v>
      </c>
      <c r="G23" s="1"/>
    </row>
    <row r="24" spans="1:7" ht="15" thickBot="1">
      <c r="A24" s="6" t="s">
        <v>41</v>
      </c>
      <c r="B24" s="7">
        <v>378642</v>
      </c>
      <c r="C24" s="7">
        <v>370663.96</v>
      </c>
      <c r="D24" s="7">
        <v>336081.38</v>
      </c>
      <c r="E24" s="7">
        <v>330619.93</v>
      </c>
      <c r="F24" s="7">
        <v>343125.8</v>
      </c>
      <c r="G24" s="1"/>
    </row>
    <row r="25" spans="1:7" ht="15" thickBot="1">
      <c r="A25" s="4" t="s">
        <v>42</v>
      </c>
      <c r="B25" s="5"/>
      <c r="C25" s="5"/>
      <c r="D25" s="5"/>
      <c r="E25" s="5"/>
      <c r="F25" s="5"/>
      <c r="G25" s="5"/>
    </row>
    <row r="26" spans="1:7" ht="15" thickBot="1">
      <c r="A26" s="4" t="s">
        <v>43</v>
      </c>
      <c r="B26" s="5"/>
      <c r="C26" s="5"/>
      <c r="D26" s="5"/>
      <c r="E26" s="5"/>
      <c r="F26" s="5"/>
      <c r="G26" s="5"/>
    </row>
    <row r="27" spans="1:7" ht="15" thickBot="1">
      <c r="A27" s="2" t="s">
        <v>44</v>
      </c>
      <c r="B27" s="8">
        <v>129194</v>
      </c>
      <c r="C27" s="8">
        <v>81184.149999999994</v>
      </c>
      <c r="D27" s="8">
        <v>84442.47</v>
      </c>
      <c r="E27" s="8">
        <v>87586.15</v>
      </c>
      <c r="F27" s="8">
        <v>86130.71</v>
      </c>
      <c r="G27" s="3"/>
    </row>
    <row r="28" spans="1:7" ht="15" thickBot="1">
      <c r="A28" s="2" t="s">
        <v>45</v>
      </c>
      <c r="B28" s="8">
        <v>33790</v>
      </c>
      <c r="C28" s="8">
        <v>39241.050000000003</v>
      </c>
      <c r="D28" s="8">
        <v>46796.69</v>
      </c>
      <c r="E28" s="8">
        <v>50462.13</v>
      </c>
      <c r="F28" s="8">
        <v>51773.18</v>
      </c>
      <c r="G28" s="3"/>
    </row>
    <row r="29" spans="1:7" ht="15" thickBot="1">
      <c r="A29" s="2" t="s">
        <v>46</v>
      </c>
      <c r="B29" s="8">
        <v>17624</v>
      </c>
      <c r="C29" s="8">
        <v>10937.33</v>
      </c>
      <c r="D29" s="8">
        <v>5219.87</v>
      </c>
      <c r="E29" s="8">
        <v>3529.04</v>
      </c>
      <c r="F29" s="8">
        <v>8377.14</v>
      </c>
      <c r="G29" s="3"/>
    </row>
    <row r="30" spans="1:7" ht="15" thickBot="1">
      <c r="A30" s="6" t="s">
        <v>47</v>
      </c>
      <c r="B30" s="7">
        <v>180608</v>
      </c>
      <c r="C30" s="7">
        <v>156123.63</v>
      </c>
      <c r="D30" s="7">
        <v>145513.66</v>
      </c>
      <c r="E30" s="7">
        <v>148299.37</v>
      </c>
      <c r="F30" s="7">
        <v>158867.82</v>
      </c>
      <c r="G30" s="1"/>
    </row>
    <row r="31" spans="1:7" ht="15" thickBot="1">
      <c r="A31" s="2" t="s">
        <v>48</v>
      </c>
      <c r="B31" s="8">
        <v>8457</v>
      </c>
      <c r="C31" s="8">
        <v>8717.83</v>
      </c>
      <c r="D31" s="8">
        <v>7540.85</v>
      </c>
      <c r="E31" s="8">
        <v>6670.31</v>
      </c>
      <c r="F31" s="8">
        <v>5569.09</v>
      </c>
      <c r="G31" s="3"/>
    </row>
    <row r="32" spans="1:7" ht="15" thickBot="1">
      <c r="A32" s="2" t="s">
        <v>49</v>
      </c>
      <c r="B32" s="8">
        <v>7176</v>
      </c>
      <c r="C32" s="8">
        <v>13099.02</v>
      </c>
      <c r="D32" s="8">
        <v>5184.67</v>
      </c>
      <c r="E32" s="8">
        <v>3870.85</v>
      </c>
      <c r="F32" s="8">
        <v>4520.3500000000004</v>
      </c>
      <c r="G32" s="3"/>
    </row>
    <row r="33" spans="1:7" ht="15" thickBot="1">
      <c r="A33" s="2" t="s">
        <v>50</v>
      </c>
      <c r="B33" s="3">
        <v>99</v>
      </c>
      <c r="C33" s="3">
        <v>441.58</v>
      </c>
      <c r="D33" s="3">
        <v>870.65</v>
      </c>
      <c r="E33" s="3">
        <v>843.35</v>
      </c>
      <c r="F33" s="8">
        <v>1204.5899999999999</v>
      </c>
      <c r="G33" s="3"/>
    </row>
    <row r="34" spans="1:7" ht="15" thickBot="1">
      <c r="A34" s="2" t="s">
        <v>51</v>
      </c>
      <c r="B34" s="8">
        <v>21082</v>
      </c>
      <c r="C34" s="8">
        <v>23029.49</v>
      </c>
      <c r="D34" s="8">
        <v>24602.48</v>
      </c>
      <c r="E34" s="8">
        <v>23151.34</v>
      </c>
      <c r="F34" s="8">
        <v>25272.59</v>
      </c>
      <c r="G34" s="3"/>
    </row>
    <row r="35" spans="1:7" ht="15" thickBot="1">
      <c r="A35" s="6" t="s">
        <v>52</v>
      </c>
      <c r="B35" s="7">
        <v>218317</v>
      </c>
      <c r="C35" s="7">
        <v>202271.81</v>
      </c>
      <c r="D35" s="7">
        <v>184552.91</v>
      </c>
      <c r="E35" s="7">
        <v>183642.39</v>
      </c>
      <c r="F35" s="7">
        <v>196238.16</v>
      </c>
      <c r="G35" s="1"/>
    </row>
    <row r="36" spans="1:7" ht="15" thickBot="1">
      <c r="A36" s="4" t="s">
        <v>53</v>
      </c>
      <c r="B36" s="5"/>
      <c r="C36" s="5"/>
      <c r="D36" s="5"/>
      <c r="E36" s="5"/>
      <c r="F36" s="5"/>
      <c r="G36" s="5"/>
    </row>
    <row r="37" spans="1:7" ht="15" thickBot="1">
      <c r="A37" s="2" t="s">
        <v>54</v>
      </c>
      <c r="B37" s="8">
        <v>27199</v>
      </c>
      <c r="C37" s="8">
        <v>14253.24</v>
      </c>
      <c r="D37" s="8">
        <v>18838.310000000001</v>
      </c>
      <c r="E37" s="8">
        <v>22709.22</v>
      </c>
      <c r="F37" s="8">
        <v>19051.189999999999</v>
      </c>
      <c r="G37" s="3"/>
    </row>
    <row r="38" spans="1:7" ht="15" thickBot="1">
      <c r="A38" s="2" t="s">
        <v>55</v>
      </c>
      <c r="B38" s="8">
        <v>47269</v>
      </c>
      <c r="C38" s="8">
        <v>47788.29</v>
      </c>
      <c r="D38" s="8">
        <v>40755.39</v>
      </c>
      <c r="E38" s="8">
        <v>35240.339999999997</v>
      </c>
      <c r="F38" s="8">
        <v>36088.589999999997</v>
      </c>
      <c r="G38" s="3"/>
    </row>
    <row r="39" spans="1:7" ht="15" thickBot="1">
      <c r="A39" s="2" t="s">
        <v>56</v>
      </c>
      <c r="B39" s="8">
        <v>13248</v>
      </c>
      <c r="C39" s="8">
        <v>16951.810000000001</v>
      </c>
      <c r="D39" s="8">
        <v>15737.97</v>
      </c>
      <c r="E39" s="8">
        <v>12442.12</v>
      </c>
      <c r="F39" s="8">
        <v>12679.08</v>
      </c>
      <c r="G39" s="3"/>
    </row>
    <row r="40" spans="1:7" ht="15" thickBot="1">
      <c r="A40" s="2" t="s">
        <v>57</v>
      </c>
      <c r="B40" s="8">
        <v>40834</v>
      </c>
      <c r="C40" s="8">
        <v>45806.69</v>
      </c>
      <c r="D40" s="8">
        <v>37015.56</v>
      </c>
      <c r="E40" s="8">
        <v>40669.19</v>
      </c>
      <c r="F40" s="8">
        <v>46792.46</v>
      </c>
      <c r="G40" s="3"/>
    </row>
    <row r="41" spans="1:7" ht="15" thickBot="1">
      <c r="A41" s="2" t="s">
        <v>58</v>
      </c>
      <c r="B41" s="3">
        <v>72</v>
      </c>
      <c r="C41" s="3">
        <v>196.7</v>
      </c>
      <c r="D41" s="8">
        <v>2302.84</v>
      </c>
      <c r="E41" s="8">
        <v>1671.93</v>
      </c>
      <c r="F41" s="8">
        <v>1749.4</v>
      </c>
      <c r="G41" s="3"/>
    </row>
    <row r="42" spans="1:7" ht="15" thickBot="1">
      <c r="A42" s="2" t="s">
        <v>59</v>
      </c>
      <c r="B42" s="8">
        <v>31703</v>
      </c>
      <c r="C42" s="8">
        <v>43395.42</v>
      </c>
      <c r="D42" s="8">
        <v>36878.400000000001</v>
      </c>
      <c r="E42" s="8">
        <v>34244.74</v>
      </c>
      <c r="F42" s="8">
        <v>30526.92</v>
      </c>
      <c r="G42" s="3"/>
    </row>
    <row r="43" spans="1:7" ht="15" thickBot="1">
      <c r="A43" s="6" t="s">
        <v>60</v>
      </c>
      <c r="B43" s="7">
        <v>160325</v>
      </c>
      <c r="C43" s="7">
        <v>168392.15</v>
      </c>
      <c r="D43" s="7">
        <v>151528.47</v>
      </c>
      <c r="E43" s="7">
        <v>146977.54</v>
      </c>
      <c r="F43" s="7">
        <v>146887.64000000001</v>
      </c>
      <c r="G43" s="1"/>
    </row>
    <row r="44" spans="1:7" ht="15" thickBot="1">
      <c r="A44" s="6" t="s">
        <v>61</v>
      </c>
      <c r="B44" s="7">
        <v>378642</v>
      </c>
      <c r="C44" s="7">
        <v>370663.96</v>
      </c>
      <c r="D44" s="7">
        <v>336081.38</v>
      </c>
      <c r="E44" s="7">
        <v>330619.93</v>
      </c>
      <c r="F44" s="7">
        <v>343125.8</v>
      </c>
      <c r="G44" s="1"/>
    </row>
    <row r="45" spans="1:7" ht="15" thickBot="1">
      <c r="A45" s="4" t="s">
        <v>13</v>
      </c>
      <c r="B45" s="5"/>
      <c r="C45" s="5"/>
      <c r="D45" s="5"/>
      <c r="E45" s="5"/>
      <c r="F45" s="5"/>
      <c r="G45" s="5"/>
    </row>
    <row r="46" spans="1:7" ht="21.5" thickBot="1">
      <c r="A46" s="4" t="s">
        <v>62</v>
      </c>
      <c r="B46" s="5"/>
      <c r="C46" s="5"/>
      <c r="D46" s="5"/>
      <c r="E46" s="5"/>
      <c r="F46" s="5"/>
      <c r="G46" s="5"/>
    </row>
    <row r="47" spans="1:7" ht="15" thickBot="1">
      <c r="A47" s="2" t="s">
        <v>63</v>
      </c>
      <c r="B47" s="3">
        <v>0</v>
      </c>
      <c r="C47" s="8">
        <v>43055.25</v>
      </c>
      <c r="D47" s="8">
        <v>39477.300000000003</v>
      </c>
      <c r="E47" s="8">
        <v>18470.45</v>
      </c>
      <c r="F47" s="8">
        <v>17773.75</v>
      </c>
      <c r="G47" s="3"/>
    </row>
    <row r="48" spans="1:7" ht="15" thickBot="1">
      <c r="A48" s="4" t="s">
        <v>64</v>
      </c>
      <c r="B48" s="5"/>
      <c r="C48" s="5"/>
      <c r="D48" s="5"/>
      <c r="E48" s="5"/>
      <c r="F48" s="5"/>
      <c r="G48" s="5"/>
    </row>
    <row r="49" spans="1:7" ht="15" thickBot="1">
      <c r="A49" s="2" t="s">
        <v>65</v>
      </c>
      <c r="B49" s="3">
        <v>0</v>
      </c>
      <c r="C49" s="3">
        <v>111.29</v>
      </c>
      <c r="D49" s="3">
        <v>111.29</v>
      </c>
      <c r="E49" s="3">
        <v>111.29</v>
      </c>
      <c r="F49" s="3">
        <v>111.29</v>
      </c>
      <c r="G49" s="3"/>
    </row>
    <row r="50" spans="1:7" ht="15" thickBot="1">
      <c r="A50" s="4" t="s">
        <v>66</v>
      </c>
      <c r="B50" s="5"/>
      <c r="C50" s="5"/>
      <c r="D50" s="5"/>
      <c r="E50" s="5"/>
      <c r="F50" s="5"/>
      <c r="G50" s="5"/>
    </row>
    <row r="51" spans="1:7" ht="15" thickBot="1">
      <c r="A51" s="2" t="s">
        <v>67</v>
      </c>
      <c r="B51" s="3">
        <v>0</v>
      </c>
      <c r="C51" s="8">
        <v>2035.32</v>
      </c>
      <c r="D51" s="8">
        <v>1733.69</v>
      </c>
      <c r="E51" s="8">
        <v>1345.52</v>
      </c>
      <c r="F51" s="3">
        <v>499.39</v>
      </c>
      <c r="G51" s="3"/>
    </row>
    <row r="52" spans="1:7" ht="15" thickBot="1">
      <c r="A52" s="2" t="s">
        <v>68</v>
      </c>
      <c r="B52" s="3">
        <v>0</v>
      </c>
      <c r="C52" s="8">
        <v>1342.23</v>
      </c>
      <c r="D52" s="8">
        <v>1131.5</v>
      </c>
      <c r="E52" s="3">
        <v>975.4</v>
      </c>
      <c r="F52" s="3">
        <v>868.91</v>
      </c>
      <c r="G52" s="3"/>
    </row>
    <row r="53" spans="1:7" ht="15" thickBot="1">
      <c r="A53" s="4" t="s">
        <v>69</v>
      </c>
      <c r="B53" s="5"/>
      <c r="C53" s="5"/>
      <c r="D53" s="5"/>
      <c r="E53" s="5"/>
      <c r="F53" s="5"/>
      <c r="G53" s="5"/>
    </row>
    <row r="54" spans="1:7" ht="15" thickBot="1">
      <c r="A54" s="2" t="s">
        <v>70</v>
      </c>
      <c r="B54" s="3">
        <v>0</v>
      </c>
      <c r="C54" s="3">
        <v>265.29000000000002</v>
      </c>
      <c r="D54" s="3">
        <v>134.44999999999999</v>
      </c>
      <c r="E54" s="3">
        <v>685.62</v>
      </c>
      <c r="F54" s="3">
        <v>0</v>
      </c>
      <c r="G54" s="3"/>
    </row>
    <row r="55" spans="1:7" ht="15" thickBot="1">
      <c r="A55" s="2" t="s">
        <v>71</v>
      </c>
      <c r="B55" s="3">
        <v>0</v>
      </c>
      <c r="C55" s="8">
        <v>13987.95</v>
      </c>
      <c r="D55" s="8">
        <v>18703.86</v>
      </c>
      <c r="E55" s="8">
        <v>22023.599999999999</v>
      </c>
      <c r="F55" s="8">
        <v>19051.189999999999</v>
      </c>
      <c r="G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zoomScale="235" zoomScaleNormal="235" workbookViewId="0">
      <pane ySplit="2" topLeftCell="A3" activePane="bottomLeft" state="frozen"/>
      <selection pane="bottomLeft" activeCell="A12" sqref="A12"/>
    </sheetView>
  </sheetViews>
  <sheetFormatPr defaultRowHeight="14.5"/>
  <cols>
    <col min="1" max="1" width="30" customWidth="1"/>
    <col min="2" max="2" width="14.1796875" customWidth="1"/>
    <col min="3" max="3" width="12.81640625" customWidth="1"/>
    <col min="4" max="4" width="11.81640625" customWidth="1"/>
    <col min="5" max="5" width="15.1796875" customWidth="1"/>
    <col min="6" max="6" width="13.453125" customWidth="1"/>
  </cols>
  <sheetData>
    <row r="1" spans="1:7" ht="15" thickBot="1">
      <c r="A1" s="15" t="s">
        <v>72</v>
      </c>
      <c r="B1" s="16">
        <v>45717</v>
      </c>
      <c r="C1" s="16">
        <v>45352</v>
      </c>
      <c r="D1" s="16">
        <v>44986</v>
      </c>
      <c r="E1" s="16">
        <v>44621</v>
      </c>
      <c r="F1" s="16">
        <v>44256</v>
      </c>
      <c r="G1" s="3"/>
    </row>
    <row r="2" spans="1:7" ht="15" thickBot="1">
      <c r="A2" s="17"/>
      <c r="B2" s="18" t="s">
        <v>1</v>
      </c>
      <c r="C2" s="18" t="s">
        <v>1</v>
      </c>
      <c r="D2" s="18" t="s">
        <v>1</v>
      </c>
      <c r="E2" s="18" t="s">
        <v>1</v>
      </c>
      <c r="F2" s="18" t="s">
        <v>1</v>
      </c>
      <c r="G2" s="1"/>
    </row>
    <row r="3" spans="1:7" ht="15" thickBot="1">
      <c r="A3" s="6" t="s">
        <v>73</v>
      </c>
      <c r="B3" s="7">
        <v>28149</v>
      </c>
      <c r="C3" s="7">
        <v>31806.75</v>
      </c>
      <c r="D3" s="7">
        <v>2689.87</v>
      </c>
      <c r="E3" s="7">
        <v>-11308.76</v>
      </c>
      <c r="F3" s="7">
        <v>-13395.1</v>
      </c>
      <c r="G3" s="3"/>
    </row>
    <row r="4" spans="1:7" ht="15" thickBot="1">
      <c r="A4" s="2" t="s">
        <v>74</v>
      </c>
      <c r="B4" s="8">
        <v>63102</v>
      </c>
      <c r="C4" s="8">
        <v>67915.360000000001</v>
      </c>
      <c r="D4" s="8">
        <v>35388.01</v>
      </c>
      <c r="E4" s="8">
        <v>14282.83</v>
      </c>
      <c r="F4" s="8">
        <v>29000.51</v>
      </c>
      <c r="G4" s="3"/>
    </row>
    <row r="5" spans="1:7" ht="15" thickBot="1">
      <c r="A5" s="2" t="s">
        <v>75</v>
      </c>
      <c r="B5" s="8">
        <v>-47594</v>
      </c>
      <c r="C5" s="8">
        <v>-22828.09</v>
      </c>
      <c r="D5" s="8">
        <v>-16804.16</v>
      </c>
      <c r="E5" s="8">
        <v>-4775.12</v>
      </c>
      <c r="F5" s="8">
        <v>-26126.25</v>
      </c>
      <c r="G5" s="3"/>
    </row>
    <row r="6" spans="1:7" ht="15" thickBot="1">
      <c r="A6" s="2" t="s">
        <v>76</v>
      </c>
      <c r="B6" s="8">
        <v>-18786</v>
      </c>
      <c r="C6" s="8">
        <v>-37005.99</v>
      </c>
      <c r="D6" s="8">
        <v>-26242.9</v>
      </c>
      <c r="E6" s="8">
        <v>-3380.17</v>
      </c>
      <c r="F6" s="8">
        <v>9904.2000000000007</v>
      </c>
      <c r="G6" s="3"/>
    </row>
    <row r="7" spans="1:7" ht="15" thickBot="1">
      <c r="A7" s="2" t="s">
        <v>77</v>
      </c>
      <c r="B7" s="3">
        <v>843</v>
      </c>
      <c r="C7" s="3">
        <v>46.53</v>
      </c>
      <c r="D7" s="8">
        <v>1386.99</v>
      </c>
      <c r="E7" s="3">
        <v>331.46</v>
      </c>
      <c r="F7" s="3">
        <v>453.75</v>
      </c>
      <c r="G7" s="3"/>
    </row>
    <row r="8" spans="1:7" ht="15" thickBot="1">
      <c r="A8" s="2" t="s">
        <v>78</v>
      </c>
      <c r="B8" s="8">
        <v>-3231</v>
      </c>
      <c r="C8" s="3">
        <v>0</v>
      </c>
      <c r="D8" s="3">
        <v>0</v>
      </c>
      <c r="E8" s="3">
        <v>0</v>
      </c>
      <c r="F8" s="3">
        <v>0</v>
      </c>
      <c r="G8" s="1"/>
    </row>
    <row r="9" spans="1:7" ht="24" customHeight="1" thickBot="1">
      <c r="A9" s="6" t="s">
        <v>79</v>
      </c>
      <c r="B9" s="7">
        <v>-5666</v>
      </c>
      <c r="C9" s="7">
        <v>8127.81</v>
      </c>
      <c r="D9" s="7">
        <v>-6272.06</v>
      </c>
      <c r="E9" s="7">
        <v>6459</v>
      </c>
      <c r="F9" s="7">
        <v>13232.21</v>
      </c>
      <c r="G9" s="3"/>
    </row>
    <row r="10" spans="1:7" ht="29.5" customHeight="1" thickBot="1">
      <c r="A10" s="2" t="s">
        <v>80</v>
      </c>
      <c r="B10" s="8">
        <v>40015</v>
      </c>
      <c r="C10" s="8">
        <v>31886.95</v>
      </c>
      <c r="D10" s="8">
        <v>38159.01</v>
      </c>
      <c r="E10" s="8">
        <v>31700.01</v>
      </c>
      <c r="F10" s="8">
        <v>18467.8</v>
      </c>
      <c r="G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zoomScale="205" zoomScaleNormal="205" workbookViewId="0">
      <pane ySplit="3" topLeftCell="A4" activePane="bottomLeft" state="frozen"/>
      <selection pane="bottomLeft" activeCell="I11" sqref="I11"/>
    </sheetView>
  </sheetViews>
  <sheetFormatPr defaultRowHeight="14.5"/>
  <cols>
    <col min="1" max="1" width="23.1796875" customWidth="1"/>
    <col min="2" max="2" width="27.453125" customWidth="1"/>
  </cols>
  <sheetData>
    <row r="1" spans="1:7">
      <c r="A1" s="10"/>
      <c r="B1" s="10"/>
      <c r="C1" s="10"/>
      <c r="D1" s="10"/>
      <c r="E1" s="10"/>
      <c r="F1" s="10"/>
      <c r="G1" s="10"/>
    </row>
    <row r="2" spans="1:7" ht="15" thickBot="1">
      <c r="A2" s="11" t="s">
        <v>81</v>
      </c>
      <c r="B2" s="12">
        <v>45717</v>
      </c>
      <c r="C2" s="12">
        <v>45352</v>
      </c>
      <c r="D2" s="12">
        <v>44986</v>
      </c>
      <c r="E2" s="12">
        <v>44621</v>
      </c>
      <c r="F2" s="12">
        <v>44256</v>
      </c>
      <c r="G2" s="13"/>
    </row>
    <row r="3" spans="1:7" ht="15" thickBot="1">
      <c r="A3" s="14" t="s">
        <v>82</v>
      </c>
      <c r="B3" s="13"/>
      <c r="C3" s="13"/>
      <c r="D3" s="13"/>
      <c r="E3" s="13"/>
      <c r="F3" s="13"/>
      <c r="G3" s="13"/>
    </row>
    <row r="4" spans="1:7" ht="15" thickBot="1">
      <c r="A4" s="2" t="s">
        <v>14</v>
      </c>
      <c r="B4" s="3">
        <v>78.8</v>
      </c>
      <c r="C4" s="3">
        <v>81.95</v>
      </c>
      <c r="D4" s="3">
        <v>6.29</v>
      </c>
      <c r="E4" s="3">
        <v>-29.88</v>
      </c>
      <c r="F4" s="3">
        <v>-36.99</v>
      </c>
      <c r="G4" s="3"/>
    </row>
    <row r="5" spans="1:7" ht="15" thickBot="1">
      <c r="A5" s="2" t="s">
        <v>15</v>
      </c>
      <c r="B5" s="3">
        <v>78.75</v>
      </c>
      <c r="C5" s="3">
        <v>81.88</v>
      </c>
      <c r="D5" s="3">
        <v>6.29</v>
      </c>
      <c r="E5" s="3">
        <v>-29.88</v>
      </c>
      <c r="F5" s="3">
        <v>-36.99</v>
      </c>
      <c r="G5" s="3"/>
    </row>
    <row r="6" spans="1:7" ht="15" thickBot="1">
      <c r="A6" s="2" t="s">
        <v>83</v>
      </c>
      <c r="B6" s="3">
        <v>138.91</v>
      </c>
      <c r="C6" s="3">
        <v>152.32</v>
      </c>
      <c r="D6" s="3">
        <v>71.05</v>
      </c>
      <c r="E6" s="3">
        <v>35.520000000000003</v>
      </c>
      <c r="F6" s="3">
        <v>27.5</v>
      </c>
      <c r="G6" s="3"/>
    </row>
    <row r="7" spans="1:7" ht="15" thickBot="1">
      <c r="A7" s="2" t="s">
        <v>84</v>
      </c>
      <c r="B7" s="3">
        <v>315.61</v>
      </c>
      <c r="C7" s="3">
        <v>242.9</v>
      </c>
      <c r="D7" s="3">
        <v>137.33000000000001</v>
      </c>
      <c r="E7" s="3">
        <v>127.5</v>
      </c>
      <c r="F7" s="3">
        <v>148.38999999999999</v>
      </c>
      <c r="G7" s="3"/>
    </row>
    <row r="8" spans="1:7" ht="15" thickBot="1">
      <c r="A8" s="2" t="s">
        <v>85</v>
      </c>
      <c r="B8" s="3">
        <v>315.61</v>
      </c>
      <c r="C8" s="3">
        <v>242.9</v>
      </c>
      <c r="D8" s="3">
        <v>137.33000000000001</v>
      </c>
      <c r="E8" s="3">
        <v>127.5</v>
      </c>
      <c r="F8" s="3">
        <v>148.38999999999999</v>
      </c>
      <c r="G8" s="3"/>
    </row>
    <row r="9" spans="1:7" ht="15" thickBot="1">
      <c r="A9" s="2" t="s">
        <v>86</v>
      </c>
      <c r="B9" s="8">
        <v>1194.82</v>
      </c>
      <c r="C9" s="8">
        <v>1142.67</v>
      </c>
      <c r="D9" s="3">
        <v>903.28</v>
      </c>
      <c r="E9" s="3">
        <v>727.15</v>
      </c>
      <c r="F9" s="3">
        <v>652.37</v>
      </c>
      <c r="G9" s="3"/>
    </row>
    <row r="10" spans="1:7" ht="15" thickBot="1">
      <c r="A10" s="2" t="s">
        <v>87</v>
      </c>
      <c r="B10" s="3">
        <v>169.52</v>
      </c>
      <c r="C10" s="3">
        <v>170.88</v>
      </c>
      <c r="D10" s="3">
        <v>95.44</v>
      </c>
      <c r="E10" s="3">
        <v>72.53</v>
      </c>
      <c r="F10" s="3">
        <v>91.23</v>
      </c>
      <c r="G10" s="3"/>
    </row>
    <row r="11" spans="1:7" ht="15" thickBot="1">
      <c r="A11" s="2" t="s">
        <v>88</v>
      </c>
      <c r="B11" s="3">
        <v>106.32</v>
      </c>
      <c r="C11" s="3">
        <v>99.72</v>
      </c>
      <c r="D11" s="3">
        <v>30.53</v>
      </c>
      <c r="E11" s="3">
        <v>7.67</v>
      </c>
      <c r="F11" s="3">
        <v>29.73</v>
      </c>
      <c r="G11" s="3"/>
    </row>
    <row r="12" spans="1:7" ht="15" thickBot="1">
      <c r="A12" s="2" t="s">
        <v>89</v>
      </c>
      <c r="B12" s="3">
        <v>91.01</v>
      </c>
      <c r="C12" s="3">
        <v>71.12</v>
      </c>
      <c r="D12" s="3">
        <v>7.98</v>
      </c>
      <c r="E12" s="3">
        <v>-18.29</v>
      </c>
      <c r="F12" s="3">
        <v>-27.35</v>
      </c>
      <c r="G12" s="3"/>
    </row>
    <row r="13" spans="1:7" ht="15" thickBot="1">
      <c r="A13" s="2" t="s">
        <v>90</v>
      </c>
      <c r="B13" s="3">
        <v>75.709999999999994</v>
      </c>
      <c r="C13" s="3">
        <v>81.17</v>
      </c>
      <c r="D13" s="3">
        <v>6.14</v>
      </c>
      <c r="E13" s="3">
        <v>-29.34</v>
      </c>
      <c r="F13" s="3">
        <v>-33.99</v>
      </c>
      <c r="G13" s="3"/>
    </row>
    <row r="14" spans="1:7" ht="15" thickBot="1">
      <c r="A14" s="2" t="s">
        <v>91</v>
      </c>
      <c r="B14" s="3">
        <v>75.63</v>
      </c>
      <c r="C14" s="3">
        <v>81.93</v>
      </c>
      <c r="D14" s="3">
        <v>6.3</v>
      </c>
      <c r="E14" s="3">
        <v>-29.88</v>
      </c>
      <c r="F14" s="3">
        <v>-35.130000000000003</v>
      </c>
      <c r="G14" s="3"/>
    </row>
    <row r="15" spans="1:7" ht="15" thickBot="1">
      <c r="A15" s="4" t="s">
        <v>92</v>
      </c>
      <c r="B15" s="5"/>
      <c r="C15" s="5"/>
      <c r="D15" s="5"/>
      <c r="E15" s="5"/>
      <c r="F15" s="5"/>
      <c r="G15" s="5"/>
    </row>
    <row r="16" spans="1:7" ht="15" thickBot="1">
      <c r="A16" s="2" t="s">
        <v>93</v>
      </c>
      <c r="B16" s="3">
        <v>14.18</v>
      </c>
      <c r="C16" s="3">
        <v>14.95</v>
      </c>
      <c r="D16" s="3">
        <v>10.56</v>
      </c>
      <c r="E16" s="3">
        <v>9.9700000000000006</v>
      </c>
      <c r="F16" s="3">
        <v>13.98</v>
      </c>
      <c r="G16" s="3"/>
    </row>
    <row r="17" spans="1:7" ht="15" thickBot="1">
      <c r="A17" s="2" t="s">
        <v>94</v>
      </c>
      <c r="B17" s="3">
        <v>8.89</v>
      </c>
      <c r="C17" s="3">
        <v>8.7200000000000006</v>
      </c>
      <c r="D17" s="3">
        <v>3.37</v>
      </c>
      <c r="E17" s="3">
        <v>1.05</v>
      </c>
      <c r="F17" s="3">
        <v>4.55</v>
      </c>
      <c r="G17" s="3"/>
    </row>
    <row r="18" spans="1:7" ht="15" thickBot="1">
      <c r="A18" s="2" t="s">
        <v>95</v>
      </c>
      <c r="B18" s="3">
        <v>7.61</v>
      </c>
      <c r="C18" s="3">
        <v>6.22</v>
      </c>
      <c r="D18" s="3">
        <v>0.88</v>
      </c>
      <c r="E18" s="3">
        <v>-2.5099999999999998</v>
      </c>
      <c r="F18" s="3">
        <v>-4.1900000000000004</v>
      </c>
      <c r="G18" s="3"/>
    </row>
    <row r="19" spans="1:7" ht="15" thickBot="1">
      <c r="A19" s="2" t="s">
        <v>96</v>
      </c>
      <c r="B19" s="3">
        <v>6.33</v>
      </c>
      <c r="C19" s="3">
        <v>7.1</v>
      </c>
      <c r="D19" s="3">
        <v>0.68</v>
      </c>
      <c r="E19" s="3">
        <v>-4.03</v>
      </c>
      <c r="F19" s="3">
        <v>-5.21</v>
      </c>
      <c r="G19" s="3"/>
    </row>
    <row r="20" spans="1:7" ht="15" thickBot="1">
      <c r="A20" s="2" t="s">
        <v>97</v>
      </c>
      <c r="B20" s="3">
        <v>6.32</v>
      </c>
      <c r="C20" s="3">
        <v>7.16</v>
      </c>
      <c r="D20" s="3">
        <v>0.69</v>
      </c>
      <c r="E20" s="3">
        <v>-4.0999999999999996</v>
      </c>
      <c r="F20" s="3">
        <v>-5.38</v>
      </c>
      <c r="G20" s="3"/>
    </row>
    <row r="21" spans="1:7" ht="15" thickBot="1">
      <c r="A21" s="2" t="s">
        <v>98</v>
      </c>
      <c r="B21" s="3">
        <v>23.96</v>
      </c>
      <c r="C21" s="3">
        <v>36.97</v>
      </c>
      <c r="D21" s="3">
        <v>5.32</v>
      </c>
      <c r="E21" s="3">
        <v>-25.67</v>
      </c>
      <c r="F21" s="3">
        <v>-24.34</v>
      </c>
      <c r="G21" s="3"/>
    </row>
    <row r="22" spans="1:7" ht="15" thickBot="1">
      <c r="A22" s="2" t="s">
        <v>99</v>
      </c>
      <c r="B22" s="3">
        <v>18.45</v>
      </c>
      <c r="C22" s="3">
        <v>19.39</v>
      </c>
      <c r="D22" s="3">
        <v>6.45</v>
      </c>
      <c r="E22" s="3">
        <v>1.63</v>
      </c>
      <c r="F22" s="3">
        <v>6.14</v>
      </c>
      <c r="G22" s="3"/>
    </row>
    <row r="23" spans="1:7" ht="15" thickBot="1">
      <c r="A23" s="2" t="s">
        <v>100</v>
      </c>
      <c r="B23" s="3">
        <v>7.34</v>
      </c>
      <c r="C23" s="3">
        <v>8.4700000000000006</v>
      </c>
      <c r="D23" s="3">
        <v>0.71</v>
      </c>
      <c r="E23" s="3">
        <v>-3.46</v>
      </c>
      <c r="F23" s="3">
        <v>-3.92</v>
      </c>
      <c r="G23" s="3"/>
    </row>
    <row r="24" spans="1:7" ht="15" thickBot="1">
      <c r="A24" s="2" t="s">
        <v>101</v>
      </c>
      <c r="B24" s="3">
        <v>0.54</v>
      </c>
      <c r="C24" s="3">
        <v>1.1599999999999999</v>
      </c>
      <c r="D24" s="3">
        <v>2.77</v>
      </c>
      <c r="E24" s="3">
        <v>3.13</v>
      </c>
      <c r="F24" s="3">
        <v>2.08</v>
      </c>
      <c r="G24" s="3"/>
    </row>
    <row r="25" spans="1:7" ht="15" thickBot="1">
      <c r="A25" s="2" t="s">
        <v>102</v>
      </c>
      <c r="B25" s="3">
        <v>1.17</v>
      </c>
      <c r="C25" s="3">
        <v>1.24</v>
      </c>
      <c r="D25" s="3">
        <v>1.04</v>
      </c>
      <c r="E25" s="3">
        <v>0.23</v>
      </c>
      <c r="F25" s="3">
        <v>0.16</v>
      </c>
      <c r="G25" s="3"/>
    </row>
    <row r="26" spans="1:7" ht="15" thickBot="1">
      <c r="A26" s="4" t="s">
        <v>103</v>
      </c>
      <c r="B26" s="5"/>
      <c r="C26" s="5"/>
      <c r="D26" s="5"/>
      <c r="E26" s="5"/>
      <c r="F26" s="5"/>
      <c r="G26" s="5"/>
    </row>
    <row r="27" spans="1:7" ht="15" thickBot="1">
      <c r="A27" s="2" t="s">
        <v>104</v>
      </c>
      <c r="B27" s="3">
        <v>0.96</v>
      </c>
      <c r="C27" s="3">
        <v>0.97</v>
      </c>
      <c r="D27" s="3">
        <v>0.98</v>
      </c>
      <c r="E27" s="3">
        <v>0.98</v>
      </c>
      <c r="F27" s="3">
        <v>0.93</v>
      </c>
      <c r="G27" s="3"/>
    </row>
    <row r="28" spans="1:7" ht="15" thickBot="1">
      <c r="A28" s="2" t="s">
        <v>105</v>
      </c>
      <c r="B28" s="3">
        <v>0.68</v>
      </c>
      <c r="C28" s="3">
        <v>0.69</v>
      </c>
      <c r="D28" s="3">
        <v>0.71</v>
      </c>
      <c r="E28" s="3">
        <v>0.74</v>
      </c>
      <c r="F28" s="3">
        <v>0.7</v>
      </c>
      <c r="G28" s="3"/>
    </row>
    <row r="29" spans="1:7" ht="15" thickBot="1">
      <c r="A29" s="2" t="s">
        <v>106</v>
      </c>
      <c r="B29" s="3">
        <v>5.07</v>
      </c>
      <c r="C29" s="3">
        <v>5.63</v>
      </c>
      <c r="D29" s="3">
        <v>5.5</v>
      </c>
      <c r="E29" s="3">
        <v>1.59</v>
      </c>
      <c r="F29" s="3">
        <v>0.91</v>
      </c>
      <c r="G29" s="3"/>
    </row>
    <row r="30" spans="1:7" ht="15" thickBot="1">
      <c r="A30" s="2" t="s">
        <v>107</v>
      </c>
      <c r="B30" s="3">
        <v>0</v>
      </c>
      <c r="C30" s="3">
        <v>2.4500000000000002</v>
      </c>
      <c r="D30" s="3">
        <v>0</v>
      </c>
      <c r="E30" s="3">
        <v>0</v>
      </c>
      <c r="F30" s="3">
        <v>0</v>
      </c>
      <c r="G30" s="3"/>
    </row>
    <row r="31" spans="1:7" ht="15" thickBot="1">
      <c r="A31" s="2" t="s">
        <v>108</v>
      </c>
      <c r="B31" s="3">
        <v>0</v>
      </c>
      <c r="C31" s="3">
        <v>1.31</v>
      </c>
      <c r="D31" s="3">
        <v>0</v>
      </c>
      <c r="E31" s="3">
        <v>0</v>
      </c>
      <c r="F31" s="3">
        <v>0</v>
      </c>
      <c r="G31" s="3"/>
    </row>
    <row r="32" spans="1:7" ht="15" thickBot="1">
      <c r="A32" s="2" t="s">
        <v>109</v>
      </c>
      <c r="B32" s="3">
        <v>0</v>
      </c>
      <c r="C32" s="3">
        <v>97.55</v>
      </c>
      <c r="D32" s="3">
        <v>0</v>
      </c>
      <c r="E32" s="3">
        <v>0</v>
      </c>
      <c r="F32" s="3">
        <v>0</v>
      </c>
      <c r="G32" s="3"/>
    </row>
    <row r="33" spans="1:7" ht="15" thickBot="1">
      <c r="A33" s="2" t="s">
        <v>110</v>
      </c>
      <c r="B33" s="3">
        <v>0</v>
      </c>
      <c r="C33" s="3">
        <v>98.69</v>
      </c>
      <c r="D33" s="3">
        <v>0</v>
      </c>
      <c r="E33" s="3">
        <v>0</v>
      </c>
      <c r="F33" s="3">
        <v>0</v>
      </c>
      <c r="G33" s="3"/>
    </row>
    <row r="34" spans="1:7" ht="15" thickBot="1">
      <c r="A34" s="4" t="s">
        <v>111</v>
      </c>
      <c r="B34" s="5"/>
      <c r="C34" s="5"/>
      <c r="D34" s="5"/>
      <c r="E34" s="5"/>
      <c r="F34" s="5"/>
      <c r="G34" s="5"/>
    </row>
    <row r="35" spans="1:7" ht="15" thickBot="1">
      <c r="A35" s="2" t="s">
        <v>112</v>
      </c>
      <c r="B35" s="3">
        <v>12.27</v>
      </c>
      <c r="C35" s="3">
        <v>6.56</v>
      </c>
      <c r="D35" s="3">
        <v>3.57</v>
      </c>
      <c r="E35" s="3">
        <v>2.98</v>
      </c>
      <c r="F35" s="3">
        <v>4.3099999999999996</v>
      </c>
      <c r="G35" s="3"/>
    </row>
    <row r="36" spans="1:7" ht="15" thickBot="1">
      <c r="A36" s="2" t="s">
        <v>113</v>
      </c>
      <c r="B36" s="3">
        <v>12.27</v>
      </c>
      <c r="C36" s="3">
        <v>6.56</v>
      </c>
      <c r="D36" s="3">
        <v>3.57</v>
      </c>
      <c r="E36" s="3">
        <v>2.98</v>
      </c>
      <c r="F36" s="3">
        <v>4.3099999999999996</v>
      </c>
      <c r="G36" s="3"/>
    </row>
    <row r="37" spans="1:7" ht="15" thickBot="1">
      <c r="A37" s="4" t="s">
        <v>114</v>
      </c>
      <c r="B37" s="5"/>
      <c r="C37" s="5"/>
      <c r="D37" s="5"/>
      <c r="E37" s="5"/>
      <c r="F37" s="5"/>
      <c r="G37" s="5"/>
    </row>
    <row r="38" spans="1:7" ht="15" thickBot="1">
      <c r="A38" s="2" t="s">
        <v>115</v>
      </c>
      <c r="B38" s="8">
        <v>278880.31</v>
      </c>
      <c r="C38" s="8">
        <v>443984.46</v>
      </c>
      <c r="D38" s="8">
        <v>259516.64</v>
      </c>
      <c r="E38" s="8">
        <v>269283.40000000002</v>
      </c>
      <c r="F38" s="8">
        <v>185136.46</v>
      </c>
      <c r="G38" s="3"/>
    </row>
    <row r="39" spans="1:7" ht="15" thickBot="1">
      <c r="A39" s="2" t="s">
        <v>116</v>
      </c>
      <c r="B39" s="3">
        <v>0.63</v>
      </c>
      <c r="C39" s="3">
        <v>1.01</v>
      </c>
      <c r="D39" s="3">
        <v>0.75</v>
      </c>
      <c r="E39" s="3">
        <v>0.97</v>
      </c>
      <c r="F39" s="3">
        <v>0.74</v>
      </c>
      <c r="G39" s="3"/>
    </row>
    <row r="40" spans="1:7" ht="15" thickBot="1">
      <c r="A40" s="2" t="s">
        <v>117</v>
      </c>
      <c r="B40" s="3">
        <v>4.47</v>
      </c>
      <c r="C40" s="3">
        <v>6.78</v>
      </c>
      <c r="D40" s="3">
        <v>7.1</v>
      </c>
      <c r="E40" s="3">
        <v>9.6999999999999993</v>
      </c>
      <c r="F40" s="3">
        <v>5.3</v>
      </c>
      <c r="G40" s="3"/>
    </row>
    <row r="41" spans="1:7" ht="15" thickBot="1">
      <c r="A41" s="2" t="s">
        <v>118</v>
      </c>
      <c r="B41" s="3">
        <v>0.56000000000000005</v>
      </c>
      <c r="C41" s="3">
        <v>0.87</v>
      </c>
      <c r="D41" s="3">
        <v>0.47</v>
      </c>
      <c r="E41" s="3">
        <v>0.6</v>
      </c>
      <c r="F41" s="3">
        <v>0.46</v>
      </c>
      <c r="G41" s="3"/>
    </row>
    <row r="42" spans="1:7" ht="15" thickBot="1">
      <c r="A42" s="2" t="s">
        <v>119</v>
      </c>
      <c r="B42" s="3">
        <v>0</v>
      </c>
      <c r="C42" s="3">
        <v>97.54</v>
      </c>
      <c r="D42" s="3">
        <v>0</v>
      </c>
      <c r="E42" s="3">
        <v>0</v>
      </c>
      <c r="F42" s="3">
        <v>0</v>
      </c>
      <c r="G42" s="3"/>
    </row>
    <row r="43" spans="1:7" ht="15" thickBot="1">
      <c r="A43" s="2" t="s">
        <v>120</v>
      </c>
      <c r="B43" s="3">
        <v>2.14</v>
      </c>
      <c r="C43" s="3">
        <v>4.4800000000000004</v>
      </c>
      <c r="D43" s="3">
        <v>3.55</v>
      </c>
      <c r="E43" s="3">
        <v>3.73</v>
      </c>
      <c r="F43" s="3">
        <v>2.09</v>
      </c>
      <c r="G43" s="3"/>
    </row>
    <row r="44" spans="1:7" ht="15" thickBot="1">
      <c r="A44" s="2" t="s">
        <v>121</v>
      </c>
      <c r="B44" s="3">
        <v>0.56000000000000005</v>
      </c>
      <c r="C44" s="3">
        <v>0.87</v>
      </c>
      <c r="D44" s="3">
        <v>0.47</v>
      </c>
      <c r="E44" s="3">
        <v>0.6</v>
      </c>
      <c r="F44" s="3">
        <v>0.46</v>
      </c>
      <c r="G44" s="3"/>
    </row>
    <row r="45" spans="1:7" ht="15" thickBot="1">
      <c r="A45" s="2" t="s">
        <v>122</v>
      </c>
      <c r="B45" s="3">
        <v>0.11</v>
      </c>
      <c r="C45" s="3">
        <v>0.08</v>
      </c>
      <c r="D45" s="3">
        <v>0.01</v>
      </c>
      <c r="E45" s="3">
        <v>-7.0000000000000007E-2</v>
      </c>
      <c r="F45" s="3">
        <v>-0.12</v>
      </c>
      <c r="G4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tabSelected="1" topLeftCell="A35" zoomScale="160" zoomScaleNormal="160" workbookViewId="0">
      <selection activeCell="E53" sqref="E53"/>
    </sheetView>
  </sheetViews>
  <sheetFormatPr defaultRowHeight="14.5"/>
  <cols>
    <col min="1" max="1" width="35.1796875" customWidth="1"/>
    <col min="2" max="2" width="19.54296875" customWidth="1"/>
    <col min="3" max="3" width="13.6328125" customWidth="1"/>
    <col min="4" max="4" width="11.6328125" customWidth="1"/>
    <col min="5" max="5" width="18.54296875" customWidth="1"/>
    <col min="6" max="6" width="18.81640625" customWidth="1"/>
    <col min="12" max="12" width="32.54296875" bestFit="1" customWidth="1"/>
  </cols>
  <sheetData>
    <row r="1" spans="1:12">
      <c r="A1" s="65" t="s">
        <v>16</v>
      </c>
      <c r="B1" s="67" t="s">
        <v>146</v>
      </c>
      <c r="C1" s="67"/>
      <c r="D1" s="67"/>
      <c r="E1" s="67"/>
      <c r="F1" s="67"/>
      <c r="G1" s="68" t="s">
        <v>147</v>
      </c>
      <c r="H1" s="68"/>
      <c r="I1" s="68"/>
      <c r="J1" s="68"/>
      <c r="K1" s="68"/>
    </row>
    <row r="2" spans="1:12" ht="15" thickBot="1">
      <c r="A2" s="65"/>
      <c r="B2" s="21">
        <v>44256</v>
      </c>
      <c r="C2" s="21">
        <v>44621</v>
      </c>
      <c r="D2" s="21">
        <v>44986</v>
      </c>
      <c r="E2" s="21">
        <v>45352</v>
      </c>
      <c r="F2" s="21">
        <v>45717</v>
      </c>
      <c r="G2" s="21" t="s">
        <v>141</v>
      </c>
      <c r="H2" s="21" t="s">
        <v>142</v>
      </c>
      <c r="I2" s="21" t="s">
        <v>143</v>
      </c>
      <c r="J2" s="21" t="s">
        <v>144</v>
      </c>
      <c r="K2" s="21" t="s">
        <v>145</v>
      </c>
    </row>
    <row r="3" spans="1:12" ht="15" thickBot="1">
      <c r="A3" s="66"/>
      <c r="B3" s="22" t="s">
        <v>1</v>
      </c>
      <c r="C3" s="22" t="s">
        <v>1</v>
      </c>
      <c r="D3" s="22" t="s">
        <v>1</v>
      </c>
      <c r="E3" s="22" t="s">
        <v>1</v>
      </c>
      <c r="F3" s="22" t="s">
        <v>1</v>
      </c>
      <c r="G3" s="22" t="s">
        <v>148</v>
      </c>
      <c r="H3" s="22" t="s">
        <v>149</v>
      </c>
      <c r="I3" s="22" t="s">
        <v>150</v>
      </c>
      <c r="J3" s="22" t="s">
        <v>151</v>
      </c>
      <c r="K3" s="22" t="s">
        <v>152</v>
      </c>
    </row>
    <row r="4" spans="1:12" ht="21.5" customHeight="1" thickBot="1">
      <c r="A4" s="34" t="s">
        <v>2</v>
      </c>
      <c r="B4" s="5"/>
      <c r="C4" s="5"/>
      <c r="D4" s="5"/>
      <c r="E4" s="5"/>
      <c r="F4" s="5"/>
      <c r="L4" s="69" t="s">
        <v>153</v>
      </c>
    </row>
    <row r="5" spans="1:12" ht="15" thickBot="1">
      <c r="A5" s="63" t="s">
        <v>3</v>
      </c>
      <c r="B5" s="29">
        <v>246972.17</v>
      </c>
      <c r="C5" s="29">
        <v>275235.23</v>
      </c>
      <c r="D5" s="29">
        <v>342874.58</v>
      </c>
      <c r="E5" s="29">
        <v>434984.12</v>
      </c>
      <c r="F5" s="29">
        <v>436821</v>
      </c>
      <c r="G5">
        <f>F5*(1+$L$5)</f>
        <v>503752.69377654756</v>
      </c>
      <c r="H5">
        <f t="shared" ref="H5:K5" si="0">G5*(1+$L$5)</f>
        <v>580939.96508210024</v>
      </c>
      <c r="I5">
        <f t="shared" si="0"/>
        <v>669954.21999528748</v>
      </c>
      <c r="J5">
        <f t="shared" si="0"/>
        <v>772607.64255745907</v>
      </c>
      <c r="K5">
        <f t="shared" si="0"/>
        <v>890990.08786360547</v>
      </c>
      <c r="L5" s="70">
        <f>(F5/B5)^(1/4)-1</f>
        <v>0.15322453310749151</v>
      </c>
    </row>
    <row r="6" spans="1:12" ht="15" thickBot="1">
      <c r="A6" s="49" t="s">
        <v>17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0">
        <v>0</v>
      </c>
      <c r="L6" s="71"/>
    </row>
    <row r="7" spans="1:12" ht="15" thickBot="1">
      <c r="A7" s="6" t="s">
        <v>4</v>
      </c>
      <c r="B7" s="61">
        <f t="shared" ref="B7:E7" si="1">B5-B6</f>
        <v>246972.17</v>
      </c>
      <c r="C7" s="41">
        <f t="shared" si="1"/>
        <v>275235.23</v>
      </c>
      <c r="D7" s="41">
        <f t="shared" si="1"/>
        <v>342874.58</v>
      </c>
      <c r="E7" s="41">
        <f t="shared" si="1"/>
        <v>434984.12</v>
      </c>
      <c r="F7" s="41">
        <f>F5-F6</f>
        <v>436821</v>
      </c>
      <c r="G7" s="41">
        <f t="shared" ref="G7:K7" si="2">G5-G6</f>
        <v>503752.69377654756</v>
      </c>
      <c r="H7" s="41">
        <f t="shared" si="2"/>
        <v>580939.96508210024</v>
      </c>
      <c r="I7" s="41">
        <f t="shared" si="2"/>
        <v>669954.21999528748</v>
      </c>
      <c r="J7" s="41">
        <f t="shared" si="2"/>
        <v>772607.64255745907</v>
      </c>
      <c r="K7" s="41">
        <f t="shared" si="2"/>
        <v>890990.08786360547</v>
      </c>
      <c r="L7" s="71"/>
    </row>
    <row r="8" spans="1:12" ht="29.5" customHeight="1" thickBot="1">
      <c r="A8" s="60" t="s">
        <v>124</v>
      </c>
      <c r="B8" s="62">
        <v>249794.75</v>
      </c>
      <c r="C8" s="29">
        <v>278453.62</v>
      </c>
      <c r="D8" s="29">
        <v>345966.96</v>
      </c>
      <c r="E8" s="29">
        <v>437927.77</v>
      </c>
      <c r="F8" s="29">
        <v>439695</v>
      </c>
      <c r="G8">
        <f>F8*(1+$L$8)</f>
        <v>506458.17093703221</v>
      </c>
      <c r="H8">
        <f t="shared" ref="H8:K8" si="3">G8*(1+$L$8)</f>
        <v>583358.64385286195</v>
      </c>
      <c r="I8">
        <f t="shared" si="3"/>
        <v>671935.66396258329</v>
      </c>
      <c r="J8">
        <f t="shared" si="3"/>
        <v>773962.19506214594</v>
      </c>
      <c r="K8">
        <f t="shared" si="3"/>
        <v>891480.40729502263</v>
      </c>
      <c r="L8" s="70">
        <f>(F8/B8)^(1/4)-1</f>
        <v>0.15183973194380695</v>
      </c>
    </row>
    <row r="9" spans="1:12" ht="25.5" customHeight="1">
      <c r="A9" s="51" t="s">
        <v>125</v>
      </c>
      <c r="B9" s="52">
        <v>2643.19</v>
      </c>
      <c r="C9" s="52">
        <v>3053.63</v>
      </c>
      <c r="D9" s="52">
        <v>4633.1899999999996</v>
      </c>
      <c r="E9" s="52">
        <v>5949.92</v>
      </c>
      <c r="F9" s="52">
        <v>6244</v>
      </c>
      <c r="G9">
        <f>F9*(1+L9)</f>
        <v>7740.9902837568716</v>
      </c>
      <c r="H9">
        <f t="shared" ref="H9:K9" si="4">G9*(1+M9)</f>
        <v>7740.9902837568716</v>
      </c>
      <c r="I9">
        <f t="shared" si="4"/>
        <v>7740.9902837568716</v>
      </c>
      <c r="J9">
        <f t="shared" si="4"/>
        <v>7740.9902837568716</v>
      </c>
      <c r="K9">
        <f t="shared" si="4"/>
        <v>7740.9902837568716</v>
      </c>
      <c r="L9" s="64">
        <f>(F9/B9)^(1/4)-1</f>
        <v>0.23974860406099796</v>
      </c>
    </row>
    <row r="10" spans="1:12" ht="15" thickBot="1">
      <c r="A10" s="27" t="s">
        <v>5</v>
      </c>
      <c r="B10" s="28">
        <f t="shared" ref="B10:E10" si="5">B8+B9</f>
        <v>252437.94</v>
      </c>
      <c r="C10" s="28">
        <f t="shared" si="5"/>
        <v>281507.25</v>
      </c>
      <c r="D10" s="28">
        <f t="shared" si="5"/>
        <v>350600.15</v>
      </c>
      <c r="E10" s="28">
        <f t="shared" si="5"/>
        <v>443877.69</v>
      </c>
      <c r="F10" s="28">
        <f>F8+F9</f>
        <v>445939</v>
      </c>
      <c r="G10" s="28">
        <f t="shared" ref="G10:K10" si="6">G8+G9</f>
        <v>514199.16122078907</v>
      </c>
      <c r="H10" s="28">
        <f t="shared" si="6"/>
        <v>591099.63413661881</v>
      </c>
      <c r="I10" s="28">
        <f t="shared" si="6"/>
        <v>679676.65424634016</v>
      </c>
      <c r="J10" s="28">
        <f t="shared" si="6"/>
        <v>781703.18534590281</v>
      </c>
      <c r="K10" s="28">
        <f t="shared" si="6"/>
        <v>899221.39757877949</v>
      </c>
    </row>
    <row r="11" spans="1:12" ht="15" thickBot="1">
      <c r="A11" s="34" t="s">
        <v>6</v>
      </c>
      <c r="B11" s="5"/>
      <c r="C11" s="5"/>
      <c r="D11" s="5"/>
      <c r="E11" s="5"/>
      <c r="F11" s="5"/>
    </row>
    <row r="12" spans="1:12" ht="24" customHeight="1" thickBot="1">
      <c r="A12" s="36" t="s">
        <v>126</v>
      </c>
      <c r="B12" s="58">
        <v>141357.26999999999</v>
      </c>
      <c r="C12" s="53">
        <v>160920.56</v>
      </c>
      <c r="D12" s="53">
        <v>208944.31</v>
      </c>
      <c r="E12" s="53">
        <v>249277.79</v>
      </c>
      <c r="F12" s="53">
        <v>241148</v>
      </c>
    </row>
    <row r="13" spans="1:12" ht="15" thickBot="1">
      <c r="A13" s="49" t="s">
        <v>127</v>
      </c>
      <c r="B13" s="59">
        <v>12250.09</v>
      </c>
      <c r="C13" s="53">
        <v>18374.77</v>
      </c>
      <c r="D13" s="53">
        <v>22306.95</v>
      </c>
      <c r="E13" s="53">
        <v>25043.439999999999</v>
      </c>
      <c r="F13" s="53">
        <v>27802</v>
      </c>
    </row>
    <row r="14" spans="1:12" ht="15" thickBot="1">
      <c r="A14" s="49" t="s">
        <v>7</v>
      </c>
      <c r="B14" s="53">
        <v>5226.63</v>
      </c>
      <c r="C14" s="53">
        <v>9223.9500000000007</v>
      </c>
      <c r="D14" s="53">
        <v>10675.71</v>
      </c>
      <c r="E14" s="53">
        <v>11006.62</v>
      </c>
      <c r="F14" s="54">
        <v>0</v>
      </c>
    </row>
    <row r="15" spans="1:12" ht="15" thickBot="1">
      <c r="A15" s="49" t="s">
        <v>18</v>
      </c>
      <c r="B15" s="53">
        <v>4684.16</v>
      </c>
      <c r="C15" s="53">
        <v>1590.49</v>
      </c>
      <c r="D15" s="53">
        <v>-4781.62</v>
      </c>
      <c r="E15" s="53">
        <v>-1565.53</v>
      </c>
      <c r="F15" s="53">
        <v>2836</v>
      </c>
    </row>
    <row r="16" spans="1:12" ht="15" thickBot="1">
      <c r="A16" s="49" t="s">
        <v>128</v>
      </c>
      <c r="B16" s="53">
        <v>27648.48</v>
      </c>
      <c r="C16" s="53">
        <v>30808.52</v>
      </c>
      <c r="D16" s="53">
        <v>33654.699999999997</v>
      </c>
      <c r="E16" s="53">
        <v>42486.64</v>
      </c>
      <c r="F16" s="53">
        <v>47767</v>
      </c>
    </row>
    <row r="17" spans="1:6" ht="15" thickBot="1">
      <c r="A17" s="49" t="s">
        <v>129</v>
      </c>
      <c r="B17" s="53">
        <v>8097.17</v>
      </c>
      <c r="C17" s="53">
        <v>9311.86</v>
      </c>
      <c r="D17" s="53">
        <v>10225.48</v>
      </c>
      <c r="E17" s="53">
        <v>9985.76</v>
      </c>
      <c r="F17" s="53">
        <v>5083</v>
      </c>
    </row>
    <row r="18" spans="1:6" ht="25" customHeight="1" thickBot="1">
      <c r="A18" s="36" t="s">
        <v>130</v>
      </c>
      <c r="B18" s="53">
        <v>23546.71</v>
      </c>
      <c r="C18" s="53">
        <v>24835.69</v>
      </c>
      <c r="D18" s="53">
        <v>24860.36</v>
      </c>
      <c r="E18" s="53">
        <v>27270.13</v>
      </c>
      <c r="F18" s="53">
        <v>23256</v>
      </c>
    </row>
    <row r="19" spans="1:6" ht="26.5" customHeight="1">
      <c r="A19" s="51" t="s">
        <v>131</v>
      </c>
      <c r="B19" s="55">
        <v>39189.82</v>
      </c>
      <c r="C19" s="55">
        <v>47212.53</v>
      </c>
      <c r="D19" s="55">
        <v>61682.080000000002</v>
      </c>
      <c r="E19" s="55">
        <v>78898.820000000007</v>
      </c>
      <c r="F19" s="55">
        <v>64004</v>
      </c>
    </row>
    <row r="20" spans="1:6" ht="15" thickBot="1">
      <c r="A20" s="27" t="s">
        <v>8</v>
      </c>
      <c r="B20" s="28">
        <v>249151.2</v>
      </c>
      <c r="C20" s="28">
        <v>287881.08</v>
      </c>
      <c r="D20" s="28">
        <v>349133.13</v>
      </c>
      <c r="E20" s="28">
        <v>415645.32</v>
      </c>
      <c r="F20" s="28">
        <v>411896</v>
      </c>
    </row>
    <row r="21" spans="1:6" ht="19.5" customHeight="1" thickBot="1">
      <c r="A21" s="36" t="s">
        <v>132</v>
      </c>
      <c r="B21" s="7">
        <v>3286.74</v>
      </c>
      <c r="C21" s="7">
        <v>-6373.83</v>
      </c>
      <c r="D21" s="7">
        <v>1467.02</v>
      </c>
      <c r="E21" s="7">
        <v>28232.37</v>
      </c>
      <c r="F21" s="7">
        <v>34043</v>
      </c>
    </row>
    <row r="22" spans="1:6" ht="20.5" customHeight="1">
      <c r="A22" s="51" t="s">
        <v>133</v>
      </c>
      <c r="B22" s="55">
        <v>-13761.02</v>
      </c>
      <c r="C22" s="56">
        <v>-629.58000000000004</v>
      </c>
      <c r="D22" s="55">
        <v>1590.53</v>
      </c>
      <c r="E22" s="56">
        <v>-977.06</v>
      </c>
      <c r="F22" s="56">
        <v>-550</v>
      </c>
    </row>
    <row r="23" spans="1:6" ht="15" thickBot="1">
      <c r="A23" s="27" t="s">
        <v>123</v>
      </c>
      <c r="B23" s="28">
        <f t="shared" ref="B23:E23" si="7">B21+B22</f>
        <v>-10474.280000000001</v>
      </c>
      <c r="C23" s="28">
        <f t="shared" si="7"/>
        <v>-7003.41</v>
      </c>
      <c r="D23" s="28">
        <f t="shared" si="7"/>
        <v>3057.55</v>
      </c>
      <c r="E23" s="28">
        <f t="shared" si="7"/>
        <v>27255.309999999998</v>
      </c>
      <c r="F23" s="28">
        <f>F21+F22</f>
        <v>33493</v>
      </c>
    </row>
    <row r="24" spans="1:6" ht="15" thickBot="1">
      <c r="A24" s="34" t="s">
        <v>9</v>
      </c>
      <c r="B24" s="5"/>
      <c r="C24" s="5"/>
      <c r="D24" s="5"/>
      <c r="E24" s="5"/>
      <c r="F24" s="5"/>
    </row>
    <row r="25" spans="1:6" ht="15" thickBot="1">
      <c r="A25" s="49" t="s">
        <v>134</v>
      </c>
      <c r="B25" s="53">
        <v>1710.18</v>
      </c>
      <c r="C25" s="53">
        <v>2669.98</v>
      </c>
      <c r="D25" s="53">
        <v>3258.35</v>
      </c>
      <c r="E25" s="53">
        <v>4937.13</v>
      </c>
      <c r="F25" s="53">
        <v>10502</v>
      </c>
    </row>
    <row r="26" spans="1:6" ht="15" thickBot="1">
      <c r="A26" s="49" t="s">
        <v>19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</row>
    <row r="27" spans="1:6" ht="15" thickBot="1">
      <c r="A27" s="49" t="s">
        <v>135</v>
      </c>
      <c r="B27" s="54">
        <v>831.68</v>
      </c>
      <c r="C27" s="53">
        <v>1561.31</v>
      </c>
      <c r="D27" s="53">
        <v>-2554.29</v>
      </c>
      <c r="E27" s="53">
        <v>-8788.77</v>
      </c>
      <c r="F27" s="54">
        <v>0</v>
      </c>
    </row>
    <row r="28" spans="1:6">
      <c r="A28" s="51" t="s">
        <v>20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</row>
    <row r="29" spans="1:6" ht="17" customHeight="1">
      <c r="A29" s="39" t="s">
        <v>10</v>
      </c>
      <c r="B29" s="40">
        <f t="shared" ref="B29:E29" si="8">B25+B26+B27+B28</f>
        <v>2541.86</v>
      </c>
      <c r="C29" s="40">
        <f t="shared" si="8"/>
        <v>4231.29</v>
      </c>
      <c r="D29" s="40">
        <f t="shared" si="8"/>
        <v>704.06</v>
      </c>
      <c r="E29" s="40">
        <f t="shared" si="8"/>
        <v>-3851.6400000000003</v>
      </c>
      <c r="F29" s="40">
        <f>F25+F26+F27+F28</f>
        <v>10502</v>
      </c>
    </row>
    <row r="30" spans="1:6" ht="24" customHeight="1" thickBot="1">
      <c r="A30" s="27" t="s">
        <v>136</v>
      </c>
      <c r="B30" s="28">
        <f t="shared" ref="B30:E30" si="9">B23-B29</f>
        <v>-13016.140000000001</v>
      </c>
      <c r="C30" s="28">
        <f t="shared" si="9"/>
        <v>-11234.7</v>
      </c>
      <c r="D30" s="28">
        <f t="shared" si="9"/>
        <v>2353.4900000000002</v>
      </c>
      <c r="E30" s="28">
        <f t="shared" si="9"/>
        <v>31106.949999999997</v>
      </c>
      <c r="F30" s="28">
        <f>F23-F29</f>
        <v>22991</v>
      </c>
    </row>
    <row r="31" spans="1:6" ht="15" thickBot="1">
      <c r="A31" s="6" t="s">
        <v>11</v>
      </c>
      <c r="B31" s="7">
        <v>-13016.14</v>
      </c>
      <c r="C31" s="7">
        <v>-11234.7</v>
      </c>
      <c r="D31" s="7">
        <v>2353.4899999999998</v>
      </c>
      <c r="E31" s="7">
        <v>31106.95</v>
      </c>
      <c r="F31" s="7">
        <v>27862</v>
      </c>
    </row>
    <row r="32" spans="1:6" ht="15" thickBot="1">
      <c r="A32" s="6" t="s">
        <v>12</v>
      </c>
      <c r="B32" s="7">
        <v>-13016.14</v>
      </c>
      <c r="C32" s="7">
        <v>-11234.7</v>
      </c>
      <c r="D32" s="7">
        <v>2353.4899999999998</v>
      </c>
      <c r="E32" s="7">
        <v>31106.95</v>
      </c>
      <c r="F32" s="7">
        <v>27862</v>
      </c>
    </row>
    <row r="33" spans="1:11" ht="15" thickBot="1">
      <c r="A33" s="51" t="s">
        <v>137</v>
      </c>
      <c r="B33" s="57">
        <v>-56.29</v>
      </c>
      <c r="C33" s="56">
        <v>-132.71</v>
      </c>
      <c r="D33" s="56">
        <v>-275.58</v>
      </c>
      <c r="E33" s="56">
        <v>-407.66</v>
      </c>
      <c r="F33" s="56">
        <v>-319</v>
      </c>
    </row>
    <row r="34" spans="1:11" ht="22" customHeight="1" thickBot="1">
      <c r="A34" s="43" t="s">
        <v>138</v>
      </c>
      <c r="B34" s="44">
        <v>-13451.39</v>
      </c>
      <c r="C34" s="44">
        <v>-11441.47</v>
      </c>
      <c r="D34" s="44">
        <v>2414.29</v>
      </c>
      <c r="E34" s="44">
        <v>31399.09</v>
      </c>
      <c r="F34" s="44">
        <v>27830</v>
      </c>
    </row>
    <row r="35" spans="1:11">
      <c r="A35" s="45"/>
      <c r="B35" s="46"/>
      <c r="C35" s="46"/>
      <c r="D35" s="46"/>
      <c r="E35" s="46"/>
      <c r="F35" s="46"/>
    </row>
    <row r="36" spans="1:11" ht="15" thickBot="1">
      <c r="A36" s="47" t="s">
        <v>139</v>
      </c>
      <c r="B36" s="42"/>
      <c r="C36" s="42"/>
      <c r="D36" s="42"/>
      <c r="E36" s="42"/>
      <c r="F36" s="42"/>
    </row>
    <row r="37" spans="1:11">
      <c r="A37" s="48" t="s">
        <v>140</v>
      </c>
    </row>
    <row r="38" spans="1:11" ht="15" thickBot="1">
      <c r="A38" s="63" t="s">
        <v>3</v>
      </c>
      <c r="C38" s="64">
        <f>(C5/B5)-1</f>
        <v>0.11443823812213316</v>
      </c>
      <c r="D38" s="64">
        <f t="shared" ref="D38:F38" si="10">(D5/C5)-1</f>
        <v>0.24575106173726402</v>
      </c>
      <c r="E38" s="64">
        <f t="shared" si="10"/>
        <v>0.26863916245992914</v>
      </c>
      <c r="F38" s="64">
        <f t="shared" si="10"/>
        <v>4.2228668025858784E-3</v>
      </c>
      <c r="G38" s="64">
        <f t="shared" ref="G38" si="11">(G5/F5)-1</f>
        <v>0.15322453310749151</v>
      </c>
      <c r="H38" s="64">
        <f t="shared" ref="H38" si="12">(H5/G5)-1</f>
        <v>0.15322453310749151</v>
      </c>
      <c r="I38" s="64">
        <f t="shared" ref="I38" si="13">(I5/H5)-1</f>
        <v>0.15322453310749151</v>
      </c>
      <c r="J38" s="64">
        <f t="shared" ref="J38" si="14">(J5/I5)-1</f>
        <v>0.15322453310749151</v>
      </c>
      <c r="K38" s="64">
        <f t="shared" ref="K38" si="15">(K5/J5)-1</f>
        <v>0.15322453310749151</v>
      </c>
    </row>
    <row r="40" spans="1:11" ht="15" thickBot="1">
      <c r="A40" s="27" t="s">
        <v>5</v>
      </c>
      <c r="B40" s="28">
        <v>252437.94</v>
      </c>
      <c r="C40" s="28">
        <v>281507.25</v>
      </c>
      <c r="D40" s="28">
        <v>350600.15</v>
      </c>
      <c r="E40" s="28">
        <v>443877.69</v>
      </c>
      <c r="F40" s="28">
        <v>445939</v>
      </c>
      <c r="G40" s="28">
        <v>514199.16122078907</v>
      </c>
      <c r="H40" s="28">
        <v>591099.63413661881</v>
      </c>
      <c r="I40" s="28">
        <v>679676.65424634016</v>
      </c>
      <c r="J40" s="28">
        <v>781703.18534590281</v>
      </c>
      <c r="K40" s="28">
        <v>899221.39757877949</v>
      </c>
    </row>
    <row r="41" spans="1:11" ht="15" thickBot="1">
      <c r="A41" s="27" t="s">
        <v>8</v>
      </c>
      <c r="B41" s="28">
        <v>249151.2</v>
      </c>
      <c r="C41" s="28">
        <v>287881.08</v>
      </c>
      <c r="D41" s="28">
        <v>349133.13</v>
      </c>
      <c r="E41" s="28">
        <v>415645.32</v>
      </c>
      <c r="F41" s="28">
        <v>411896</v>
      </c>
    </row>
    <row r="42" spans="1:11">
      <c r="A42" s="74" t="s">
        <v>154</v>
      </c>
      <c r="B42" s="64">
        <f>B41/B40</f>
        <v>0.98698000783875839</v>
      </c>
      <c r="C42" s="64">
        <f t="shared" ref="C42:F42" si="16">C41/C40</f>
        <v>1.022641796969705</v>
      </c>
      <c r="D42" s="64">
        <f t="shared" si="16"/>
        <v>0.99581568918324759</v>
      </c>
      <c r="E42" s="64">
        <f t="shared" si="16"/>
        <v>0.93639605991461294</v>
      </c>
      <c r="F42" s="64">
        <f t="shared" si="16"/>
        <v>0.9236599624612335</v>
      </c>
    </row>
    <row r="43" spans="1:11">
      <c r="A43" s="72" t="s">
        <v>155</v>
      </c>
      <c r="B43" s="73">
        <f>B40-B41</f>
        <v>3286.7399999999907</v>
      </c>
      <c r="C43" s="73">
        <f t="shared" ref="C43:F43" si="17">C40-C41</f>
        <v>-6373.8300000000163</v>
      </c>
      <c r="D43" s="73">
        <f t="shared" si="17"/>
        <v>1467.0200000000186</v>
      </c>
      <c r="E43" s="73">
        <f t="shared" si="17"/>
        <v>28232.369999999995</v>
      </c>
      <c r="F43" s="73">
        <f t="shared" si="17"/>
        <v>34043</v>
      </c>
      <c r="G43" s="72"/>
      <c r="H43" s="72"/>
      <c r="I43" s="72"/>
      <c r="J43" s="72"/>
      <c r="K43" s="72"/>
    </row>
    <row r="44" spans="1:11">
      <c r="A44" s="75" t="s">
        <v>156</v>
      </c>
      <c r="B44" s="64">
        <f>B43/B40</f>
        <v>1.3019992161241653E-2</v>
      </c>
      <c r="C44" s="64">
        <f t="shared" ref="C44:F44" si="18">C43/C40</f>
        <v>-2.26417969697051E-2</v>
      </c>
      <c r="D44" s="64">
        <f t="shared" si="18"/>
        <v>4.1843108167524132E-3</v>
      </c>
      <c r="E44" s="64">
        <f t="shared" si="18"/>
        <v>6.3603940085387028E-2</v>
      </c>
      <c r="F44" s="64">
        <f t="shared" si="18"/>
        <v>7.6340037538766517E-2</v>
      </c>
    </row>
    <row r="47" spans="1:11">
      <c r="A47" s="51" t="s">
        <v>131</v>
      </c>
      <c r="B47" s="76">
        <f>B19/B10</f>
        <v>0.15524536446462842</v>
      </c>
      <c r="C47" s="76">
        <f t="shared" ref="C47:F47" si="19">C19/C10</f>
        <v>0.16771337150286539</v>
      </c>
      <c r="D47" s="76">
        <f t="shared" si="19"/>
        <v>0.17593283973209936</v>
      </c>
      <c r="E47" s="76">
        <f t="shared" si="19"/>
        <v>0.17774901009329847</v>
      </c>
      <c r="F47" s="76">
        <f t="shared" si="19"/>
        <v>0.14352635674385958</v>
      </c>
    </row>
    <row r="48" spans="1:11">
      <c r="A48" t="s">
        <v>157</v>
      </c>
      <c r="B48" s="64">
        <f>B29/B23</f>
        <v>-0.24267634625005249</v>
      </c>
      <c r="C48" s="64">
        <f t="shared" ref="C48:F48" si="20">C29/C23</f>
        <v>-0.60417568013296385</v>
      </c>
      <c r="D48" s="64">
        <f t="shared" si="20"/>
        <v>0.2302693332897254</v>
      </c>
      <c r="E48" s="64">
        <f t="shared" si="20"/>
        <v>-0.14131704977855694</v>
      </c>
      <c r="F48" s="64">
        <f t="shared" si="20"/>
        <v>0.31355805690741351</v>
      </c>
    </row>
  </sheetData>
  <mergeCells count="3">
    <mergeCell ref="A1:A3"/>
    <mergeCell ref="B1:F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flows</vt:lpstr>
      <vt:lpstr>financial ratios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2025-05-27T09:58:06Z</dcterms:created>
  <dcterms:modified xsi:type="dcterms:W3CDTF">2025-05-29T13:34:59Z</dcterms:modified>
</cp:coreProperties>
</file>