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240" yWindow="60" windowWidth="20115" windowHeight="8010"/>
  </bookViews>
  <sheets>
    <sheet name="MPR Consolidated" sheetId="2" r:id="rId1"/>
    <sheet name="ZoneWise" sheetId="3" r:id="rId2"/>
  </sheets>
  <definedNames>
    <definedName name="_xlnm.Print_Area" localSheetId="0">'MPR Consolidated'!$A$1:$O$101</definedName>
    <definedName name="_xlnm.Print_Titles" localSheetId="0">'MPR Consolidated'!$1:$6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4" i="2" l="1"/>
  <c r="I43" i="2" l="1"/>
  <c r="H43" i="2"/>
  <c r="F91" i="2" l="1"/>
  <c r="M51" i="2"/>
  <c r="M42" i="2"/>
  <c r="M43" i="2" s="1"/>
  <c r="I53" i="2"/>
  <c r="L38" i="2"/>
  <c r="N38" i="2"/>
  <c r="K38" i="2"/>
  <c r="I38" i="2"/>
  <c r="H38" i="2"/>
  <c r="D38" i="2"/>
  <c r="E38" i="2"/>
  <c r="F38" i="2"/>
  <c r="C38" i="2"/>
  <c r="L52" i="2"/>
  <c r="M52" i="2"/>
  <c r="N52" i="2"/>
  <c r="K52" i="2"/>
  <c r="I52" i="2"/>
  <c r="H52" i="2"/>
  <c r="J52" i="2" s="1"/>
  <c r="G52" i="2"/>
  <c r="D52" i="2"/>
  <c r="E52" i="2"/>
  <c r="F52" i="2"/>
  <c r="C52" i="2"/>
  <c r="J51" i="2"/>
  <c r="G51" i="2"/>
  <c r="L43" i="2"/>
  <c r="N43" i="2"/>
  <c r="K43" i="2"/>
  <c r="J42" i="2"/>
  <c r="G42" i="2"/>
  <c r="D43" i="2"/>
  <c r="E43" i="2"/>
  <c r="F43" i="2"/>
  <c r="C43" i="2"/>
  <c r="L35" i="2"/>
  <c r="N35" i="2"/>
  <c r="K35" i="2"/>
  <c r="I35" i="2"/>
  <c r="H35" i="2"/>
  <c r="D35" i="2"/>
  <c r="G35" i="2" s="1"/>
  <c r="E35" i="2"/>
  <c r="F35" i="2"/>
  <c r="C35" i="2"/>
  <c r="J35" i="2" l="1"/>
  <c r="G43" i="2"/>
  <c r="G73" i="2" l="1"/>
  <c r="M83" i="2"/>
  <c r="M84" i="2" s="1"/>
  <c r="J83" i="2"/>
  <c r="G83" i="2"/>
  <c r="M81" i="2"/>
  <c r="M82" i="2" s="1"/>
  <c r="J81" i="2"/>
  <c r="G81" i="2"/>
  <c r="C84" i="2"/>
  <c r="N84" i="2"/>
  <c r="L84" i="2"/>
  <c r="K84" i="2"/>
  <c r="I84" i="2"/>
  <c r="H84" i="2"/>
  <c r="E84" i="2"/>
  <c r="D84" i="2"/>
  <c r="N82" i="2"/>
  <c r="L82" i="2"/>
  <c r="K82" i="2"/>
  <c r="I82" i="2"/>
  <c r="H82" i="2"/>
  <c r="E82" i="2"/>
  <c r="D82" i="2"/>
  <c r="C82" i="2"/>
  <c r="N80" i="2"/>
  <c r="L80" i="2"/>
  <c r="K80" i="2"/>
  <c r="I80" i="2"/>
  <c r="H80" i="2"/>
  <c r="G80" i="2"/>
  <c r="E80" i="2"/>
  <c r="D80" i="2"/>
  <c r="C80" i="2"/>
  <c r="M79" i="2"/>
  <c r="M80" i="2" s="1"/>
  <c r="J79" i="2"/>
  <c r="G79" i="2"/>
  <c r="G82" i="2" l="1"/>
  <c r="J80" i="2"/>
  <c r="G84" i="2"/>
  <c r="J84" i="2"/>
  <c r="J82" i="2"/>
  <c r="H69" i="2" l="1"/>
  <c r="M57" i="2" l="1"/>
  <c r="F12" i="2" l="1"/>
  <c r="N64" i="2" l="1"/>
  <c r="M85" i="2" l="1"/>
  <c r="G62" i="2" l="1"/>
  <c r="N32" i="2" l="1"/>
  <c r="G39" i="2" l="1"/>
  <c r="H8" i="2" l="1"/>
  <c r="H10" i="2"/>
  <c r="H12" i="2"/>
  <c r="H15" i="2"/>
  <c r="H18" i="2"/>
  <c r="H21" i="2"/>
  <c r="J23" i="2" l="1"/>
  <c r="J24" i="2"/>
  <c r="J25" i="2"/>
  <c r="J26" i="2"/>
  <c r="J28" i="2"/>
  <c r="J29" i="2"/>
  <c r="J31" i="2"/>
  <c r="J34" i="2"/>
  <c r="J36" i="2"/>
  <c r="J37" i="2"/>
  <c r="J39" i="2"/>
  <c r="J40" i="2"/>
  <c r="J44" i="2"/>
  <c r="J45" i="2"/>
  <c r="J47" i="2"/>
  <c r="J48" i="2"/>
  <c r="J49" i="2"/>
  <c r="J54" i="2"/>
  <c r="J55" i="2"/>
  <c r="J56" i="2"/>
  <c r="J57" i="2"/>
  <c r="J59" i="2"/>
  <c r="J61" i="2"/>
  <c r="J62" i="2"/>
  <c r="J63" i="2"/>
  <c r="J66" i="2"/>
  <c r="J67" i="2"/>
  <c r="J68" i="2"/>
  <c r="J70" i="2"/>
  <c r="J71" i="2"/>
  <c r="J73" i="2"/>
  <c r="J75" i="2"/>
  <c r="J76" i="2"/>
  <c r="J85" i="2"/>
  <c r="J86" i="2"/>
  <c r="J88" i="2"/>
  <c r="J90" i="2"/>
  <c r="J92" i="2"/>
  <c r="J14" i="2"/>
  <c r="J16" i="2"/>
  <c r="J17" i="2"/>
  <c r="J19" i="2"/>
  <c r="J20" i="2"/>
  <c r="J13" i="2"/>
  <c r="J11" i="2"/>
  <c r="J9" i="2"/>
  <c r="J7" i="2"/>
  <c r="N93" i="2" l="1"/>
  <c r="N91" i="2"/>
  <c r="N89" i="2"/>
  <c r="N87" i="2"/>
  <c r="N77" i="2"/>
  <c r="N74" i="2"/>
  <c r="N72" i="2"/>
  <c r="N69" i="2"/>
  <c r="N78" i="2" l="1"/>
  <c r="N11" i="3" s="1"/>
  <c r="N94" i="2"/>
  <c r="N12" i="3" s="1"/>
  <c r="N60" i="2"/>
  <c r="N58" i="2"/>
  <c r="N65" i="2" l="1"/>
  <c r="N10" i="3" s="1"/>
  <c r="N41" i="2"/>
  <c r="N50" i="2" l="1"/>
  <c r="N46" i="2"/>
  <c r="N30" i="2"/>
  <c r="N27" i="2"/>
  <c r="N21" i="2"/>
  <c r="N18" i="2"/>
  <c r="N15" i="2"/>
  <c r="N12" i="2"/>
  <c r="N10" i="2"/>
  <c r="N8" i="2"/>
  <c r="B2" i="3"/>
  <c r="N53" i="2" l="1"/>
  <c r="N33" i="2"/>
  <c r="N8" i="3" s="1"/>
  <c r="N9" i="3"/>
  <c r="N22" i="2"/>
  <c r="G31" i="2"/>
  <c r="L93" i="2"/>
  <c r="K93" i="2"/>
  <c r="I93" i="2"/>
  <c r="H93" i="2"/>
  <c r="D93" i="2"/>
  <c r="E93" i="2"/>
  <c r="F93" i="2"/>
  <c r="C93" i="2"/>
  <c r="L91" i="2"/>
  <c r="K91" i="2"/>
  <c r="I91" i="2"/>
  <c r="H91" i="2"/>
  <c r="D91" i="2"/>
  <c r="E91" i="2"/>
  <c r="C91" i="2"/>
  <c r="L89" i="2"/>
  <c r="K89" i="2"/>
  <c r="I89" i="2"/>
  <c r="H89" i="2"/>
  <c r="D89" i="2"/>
  <c r="E89" i="2"/>
  <c r="F89" i="2"/>
  <c r="C89" i="2"/>
  <c r="L87" i="2"/>
  <c r="L94" i="2" s="1"/>
  <c r="K87" i="2"/>
  <c r="K94" i="2" s="1"/>
  <c r="I87" i="2"/>
  <c r="H87" i="2"/>
  <c r="H94" i="2" s="1"/>
  <c r="D87" i="2"/>
  <c r="D94" i="2" s="1"/>
  <c r="E87" i="2"/>
  <c r="E94" i="2" s="1"/>
  <c r="F87" i="2"/>
  <c r="C87" i="2"/>
  <c r="C94" i="2" s="1"/>
  <c r="G76" i="2"/>
  <c r="G75" i="2"/>
  <c r="G71" i="2"/>
  <c r="G70" i="2"/>
  <c r="L77" i="2"/>
  <c r="I77" i="2"/>
  <c r="H77" i="2"/>
  <c r="D77" i="2"/>
  <c r="E77" i="2"/>
  <c r="F77" i="2"/>
  <c r="C77" i="2"/>
  <c r="K74" i="2"/>
  <c r="I74" i="2"/>
  <c r="H74" i="2"/>
  <c r="D74" i="2"/>
  <c r="E74" i="2"/>
  <c r="F74" i="2"/>
  <c r="C74" i="2"/>
  <c r="L72" i="2"/>
  <c r="K72" i="2"/>
  <c r="I72" i="2"/>
  <c r="H72" i="2"/>
  <c r="D72" i="2"/>
  <c r="E72" i="2"/>
  <c r="F72" i="2"/>
  <c r="C72" i="2"/>
  <c r="M66" i="2"/>
  <c r="G67" i="2"/>
  <c r="G68" i="2"/>
  <c r="G66" i="2"/>
  <c r="L69" i="2"/>
  <c r="L78" i="2" s="1"/>
  <c r="K69" i="2"/>
  <c r="K78" i="2" s="1"/>
  <c r="I69" i="2"/>
  <c r="D69" i="2"/>
  <c r="E69" i="2"/>
  <c r="F69" i="2"/>
  <c r="C69" i="2"/>
  <c r="G63" i="2"/>
  <c r="G61" i="2"/>
  <c r="G59" i="2"/>
  <c r="G55" i="2"/>
  <c r="G56" i="2"/>
  <c r="G57" i="2"/>
  <c r="G54" i="2"/>
  <c r="L64" i="2"/>
  <c r="K64" i="2"/>
  <c r="I64" i="2"/>
  <c r="H64" i="2"/>
  <c r="D64" i="2"/>
  <c r="E64" i="2"/>
  <c r="F64" i="2"/>
  <c r="C64" i="2"/>
  <c r="L60" i="2"/>
  <c r="K60" i="2"/>
  <c r="I60" i="2"/>
  <c r="H60" i="2"/>
  <c r="D60" i="2"/>
  <c r="E60" i="2"/>
  <c r="F60" i="2"/>
  <c r="C60" i="2"/>
  <c r="L58" i="2"/>
  <c r="L65" i="2" s="1"/>
  <c r="L10" i="3" s="1"/>
  <c r="K58" i="2"/>
  <c r="I58" i="2"/>
  <c r="H58" i="2"/>
  <c r="D58" i="2"/>
  <c r="E58" i="2"/>
  <c r="F58" i="2"/>
  <c r="C58" i="2"/>
  <c r="C65" i="2" s="1"/>
  <c r="C10" i="3" s="1"/>
  <c r="M20" i="2"/>
  <c r="M19" i="2"/>
  <c r="M17" i="2"/>
  <c r="M16" i="2"/>
  <c r="M13" i="2"/>
  <c r="M11" i="2"/>
  <c r="M12" i="2" s="1"/>
  <c r="L50" i="2"/>
  <c r="K50" i="2"/>
  <c r="I50" i="2"/>
  <c r="H50" i="2"/>
  <c r="D50" i="2"/>
  <c r="E50" i="2"/>
  <c r="F50" i="2"/>
  <c r="C50" i="2"/>
  <c r="L46" i="2"/>
  <c r="K46" i="2"/>
  <c r="I46" i="2"/>
  <c r="H46" i="2"/>
  <c r="D46" i="2"/>
  <c r="E46" i="2"/>
  <c r="F46" i="2"/>
  <c r="C46" i="2"/>
  <c r="C53" i="2" s="1"/>
  <c r="G48" i="2"/>
  <c r="G49" i="2"/>
  <c r="G47" i="2"/>
  <c r="G45" i="2"/>
  <c r="G44" i="2"/>
  <c r="G40" i="2"/>
  <c r="G36" i="2"/>
  <c r="G37" i="2"/>
  <c r="G34" i="2"/>
  <c r="L41" i="2"/>
  <c r="K41" i="2"/>
  <c r="I41" i="2"/>
  <c r="H41" i="2"/>
  <c r="D41" i="2"/>
  <c r="E41" i="2"/>
  <c r="F41" i="2"/>
  <c r="C41" i="2"/>
  <c r="L32" i="2"/>
  <c r="K32" i="2"/>
  <c r="I32" i="2"/>
  <c r="H32" i="2"/>
  <c r="D32" i="2"/>
  <c r="E32" i="2"/>
  <c r="F32" i="2"/>
  <c r="C32" i="2"/>
  <c r="L30" i="2"/>
  <c r="K30" i="2"/>
  <c r="I30" i="2"/>
  <c r="H30" i="2"/>
  <c r="D30" i="2"/>
  <c r="E30" i="2"/>
  <c r="F30" i="2"/>
  <c r="C30" i="2"/>
  <c r="G29" i="2"/>
  <c r="G28" i="2"/>
  <c r="G24" i="2"/>
  <c r="G25" i="2"/>
  <c r="G26" i="2"/>
  <c r="L27" i="2"/>
  <c r="K27" i="2"/>
  <c r="I27" i="2"/>
  <c r="H27" i="2"/>
  <c r="D27" i="2"/>
  <c r="E27" i="2"/>
  <c r="F27" i="2"/>
  <c r="C27" i="2"/>
  <c r="G23" i="2"/>
  <c r="L21" i="2"/>
  <c r="K21" i="2"/>
  <c r="L18" i="2"/>
  <c r="K18" i="2"/>
  <c r="L15" i="2"/>
  <c r="K15" i="2"/>
  <c r="L12" i="2"/>
  <c r="K12" i="2"/>
  <c r="K8" i="2"/>
  <c r="I21" i="2"/>
  <c r="I18" i="2"/>
  <c r="I15" i="2"/>
  <c r="I12" i="2"/>
  <c r="I10" i="2"/>
  <c r="D21" i="2"/>
  <c r="E21" i="2"/>
  <c r="F21" i="2"/>
  <c r="C21" i="2"/>
  <c r="D18" i="2"/>
  <c r="J18" i="2" s="1"/>
  <c r="E18" i="2"/>
  <c r="F18" i="2"/>
  <c r="C18" i="2"/>
  <c r="D15" i="2"/>
  <c r="E15" i="2"/>
  <c r="F15" i="2"/>
  <c r="C15" i="2"/>
  <c r="D12" i="2"/>
  <c r="E12" i="2"/>
  <c r="C12" i="2"/>
  <c r="G20" i="2"/>
  <c r="G19" i="2"/>
  <c r="G17" i="2"/>
  <c r="G16" i="2"/>
  <c r="G14" i="2"/>
  <c r="G13" i="2"/>
  <c r="G11" i="2"/>
  <c r="G9" i="2"/>
  <c r="G7" i="2"/>
  <c r="K10" i="2"/>
  <c r="L10" i="2"/>
  <c r="D10" i="2"/>
  <c r="E10" i="2"/>
  <c r="F10" i="2"/>
  <c r="C10" i="2"/>
  <c r="I8" i="2"/>
  <c r="L8" i="2"/>
  <c r="D8" i="2"/>
  <c r="E8" i="2"/>
  <c r="F8" i="2"/>
  <c r="C8" i="2"/>
  <c r="D53" i="2" l="1"/>
  <c r="L53" i="2"/>
  <c r="L9" i="3" s="1"/>
  <c r="F53" i="2"/>
  <c r="K53" i="2"/>
  <c r="K9" i="3" s="1"/>
  <c r="J43" i="2"/>
  <c r="E53" i="2"/>
  <c r="E9" i="3" s="1"/>
  <c r="I94" i="2"/>
  <c r="I12" i="3" s="1"/>
  <c r="J89" i="2"/>
  <c r="J77" i="2"/>
  <c r="N7" i="3"/>
  <c r="N13" i="3" s="1"/>
  <c r="N95" i="2"/>
  <c r="J8" i="2"/>
  <c r="J12" i="2"/>
  <c r="J93" i="2"/>
  <c r="J91" i="2"/>
  <c r="J87" i="2"/>
  <c r="J15" i="2"/>
  <c r="J21" i="2"/>
  <c r="J30" i="2"/>
  <c r="J32" i="2"/>
  <c r="J60" i="2"/>
  <c r="J69" i="2"/>
  <c r="J72" i="2"/>
  <c r="J10" i="2"/>
  <c r="K12" i="3"/>
  <c r="J74" i="2"/>
  <c r="J64" i="2"/>
  <c r="J58" i="2"/>
  <c r="E65" i="2"/>
  <c r="E10" i="3" s="1"/>
  <c r="J38" i="2"/>
  <c r="J50" i="2"/>
  <c r="J46" i="2"/>
  <c r="J41" i="2"/>
  <c r="J27" i="2"/>
  <c r="K65" i="2"/>
  <c r="K10" i="3" s="1"/>
  <c r="E33" i="2"/>
  <c r="E8" i="3" s="1"/>
  <c r="I9" i="3"/>
  <c r="H12" i="3"/>
  <c r="K33" i="2"/>
  <c r="K8" i="3" s="1"/>
  <c r="E12" i="3"/>
  <c r="G87" i="2"/>
  <c r="G89" i="2"/>
  <c r="G93" i="2"/>
  <c r="C33" i="2"/>
  <c r="C8" i="3" s="1"/>
  <c r="G32" i="2"/>
  <c r="D9" i="3"/>
  <c r="E22" i="2"/>
  <c r="E7" i="3" s="1"/>
  <c r="G10" i="2"/>
  <c r="G46" i="2"/>
  <c r="M21" i="2"/>
  <c r="G72" i="2"/>
  <c r="G74" i="2"/>
  <c r="G77" i="2"/>
  <c r="G69" i="2"/>
  <c r="K22" i="2"/>
  <c r="K7" i="3" s="1"/>
  <c r="F33" i="2"/>
  <c r="F8" i="3" s="1"/>
  <c r="G58" i="2"/>
  <c r="G60" i="2"/>
  <c r="G64" i="2"/>
  <c r="L12" i="3"/>
  <c r="G8" i="2"/>
  <c r="L33" i="2"/>
  <c r="L8" i="3" s="1"/>
  <c r="I65" i="2"/>
  <c r="I10" i="3" s="1"/>
  <c r="G91" i="2"/>
  <c r="C12" i="3"/>
  <c r="I33" i="2"/>
  <c r="I8" i="3" s="1"/>
  <c r="C9" i="3"/>
  <c r="F9" i="3"/>
  <c r="L22" i="2"/>
  <c r="L7" i="3" s="1"/>
  <c r="F22" i="2"/>
  <c r="M18" i="2"/>
  <c r="I22" i="2"/>
  <c r="I7" i="3" s="1"/>
  <c r="G27" i="2"/>
  <c r="G41" i="2"/>
  <c r="D12" i="3"/>
  <c r="C22" i="2"/>
  <c r="C7" i="3" s="1"/>
  <c r="G30" i="2"/>
  <c r="H22" i="2"/>
  <c r="F65" i="2"/>
  <c r="F10" i="3" s="1"/>
  <c r="D65" i="2"/>
  <c r="D10" i="3" s="1"/>
  <c r="D33" i="2"/>
  <c r="D8" i="3" s="1"/>
  <c r="G38" i="2"/>
  <c r="H65" i="2"/>
  <c r="D22" i="2"/>
  <c r="H33" i="2"/>
  <c r="G50" i="2"/>
  <c r="G21" i="2"/>
  <c r="G18" i="2"/>
  <c r="G15" i="2"/>
  <c r="G12" i="2"/>
  <c r="H53" i="2" l="1"/>
  <c r="H9" i="3" s="1"/>
  <c r="J9" i="3" s="1"/>
  <c r="J12" i="3"/>
  <c r="F7" i="3"/>
  <c r="D7" i="3"/>
  <c r="G22" i="2"/>
  <c r="J94" i="2"/>
  <c r="G10" i="3"/>
  <c r="J65" i="2"/>
  <c r="G9" i="3"/>
  <c r="J33" i="2"/>
  <c r="J22" i="2"/>
  <c r="G53" i="2"/>
  <c r="G65" i="2"/>
  <c r="G94" i="2"/>
  <c r="G12" i="3"/>
  <c r="G33" i="2"/>
  <c r="G8" i="3"/>
  <c r="H10" i="3"/>
  <c r="J10" i="3" s="1"/>
  <c r="H8" i="3"/>
  <c r="J8" i="3" s="1"/>
  <c r="H7" i="3"/>
  <c r="J53" i="2" l="1"/>
  <c r="J7" i="3"/>
  <c r="G7" i="3"/>
  <c r="M14" i="2"/>
  <c r="M15" i="2" s="1"/>
  <c r="M28" i="2" l="1"/>
  <c r="K77" i="2"/>
  <c r="M92" i="2" l="1"/>
  <c r="M93" i="2" s="1"/>
  <c r="G92" i="2"/>
  <c r="M90" i="2"/>
  <c r="M91" i="2" s="1"/>
  <c r="G90" i="2"/>
  <c r="M88" i="2"/>
  <c r="M89" i="2" s="1"/>
  <c r="G88" i="2"/>
  <c r="M86" i="2"/>
  <c r="G86" i="2"/>
  <c r="G85" i="2"/>
  <c r="M31" i="2"/>
  <c r="M32" i="2" s="1"/>
  <c r="M29" i="2"/>
  <c r="M30" i="2" s="1"/>
  <c r="M26" i="2"/>
  <c r="M25" i="2"/>
  <c r="M24" i="2"/>
  <c r="M23" i="2"/>
  <c r="M76" i="2"/>
  <c r="M75" i="2"/>
  <c r="M73" i="2"/>
  <c r="M74" i="2" s="1"/>
  <c r="M71" i="2"/>
  <c r="M70" i="2"/>
  <c r="M68" i="2"/>
  <c r="M67" i="2"/>
  <c r="M63" i="2"/>
  <c r="M62" i="2"/>
  <c r="M61" i="2"/>
  <c r="M59" i="2"/>
  <c r="M60" i="2" s="1"/>
  <c r="M56" i="2"/>
  <c r="M55" i="2"/>
  <c r="M54" i="2"/>
  <c r="M9" i="2"/>
  <c r="M10" i="2" s="1"/>
  <c r="M7" i="2"/>
  <c r="M8" i="2" s="1"/>
  <c r="M49" i="2"/>
  <c r="M48" i="2"/>
  <c r="M47" i="2"/>
  <c r="M45" i="2"/>
  <c r="M44" i="2"/>
  <c r="M40" i="2"/>
  <c r="M39" i="2"/>
  <c r="M37" i="2"/>
  <c r="M36" i="2"/>
  <c r="M38" i="2" s="1"/>
  <c r="M34" i="2"/>
  <c r="M35" i="2" s="1"/>
  <c r="M41" i="2" l="1"/>
  <c r="M77" i="2"/>
  <c r="M69" i="2"/>
  <c r="M22" i="2"/>
  <c r="M7" i="3" s="1"/>
  <c r="M72" i="2"/>
  <c r="M87" i="2"/>
  <c r="M58" i="2"/>
  <c r="M46" i="2"/>
  <c r="M50" i="2"/>
  <c r="M27" i="2"/>
  <c r="M33" i="2" s="1"/>
  <c r="M8" i="3" s="1"/>
  <c r="M64" i="2"/>
  <c r="I78" i="2"/>
  <c r="C78" i="2"/>
  <c r="D78" i="2"/>
  <c r="D11" i="3" s="1"/>
  <c r="L11" i="3"/>
  <c r="L13" i="3" s="1"/>
  <c r="E78" i="2"/>
  <c r="E11" i="3" s="1"/>
  <c r="F78" i="2"/>
  <c r="F80" i="2" s="1"/>
  <c r="H78" i="2"/>
  <c r="M53" i="2" l="1"/>
  <c r="M9" i="3" s="1"/>
  <c r="F94" i="2"/>
  <c r="F12" i="3" s="1"/>
  <c r="F82" i="2"/>
  <c r="F84" i="2" s="1"/>
  <c r="M94" i="2"/>
  <c r="M12" i="3" s="1"/>
  <c r="F11" i="3"/>
  <c r="D13" i="3"/>
  <c r="J78" i="2"/>
  <c r="M78" i="2"/>
  <c r="M11" i="3" s="1"/>
  <c r="K95" i="2"/>
  <c r="K11" i="3"/>
  <c r="I11" i="3"/>
  <c r="I13" i="3" s="1"/>
  <c r="I95" i="2"/>
  <c r="E95" i="2"/>
  <c r="E13" i="3"/>
  <c r="L95" i="2"/>
  <c r="C95" i="2"/>
  <c r="C11" i="3"/>
  <c r="C13" i="3" s="1"/>
  <c r="H11" i="3"/>
  <c r="H95" i="2"/>
  <c r="G78" i="2"/>
  <c r="D95" i="2"/>
  <c r="M65" i="2"/>
  <c r="M10" i="3" s="1"/>
  <c r="F95" i="2" l="1"/>
  <c r="F13" i="3"/>
  <c r="J11" i="3"/>
  <c r="J95" i="2"/>
  <c r="M13" i="3"/>
  <c r="G95" i="2"/>
  <c r="G13" i="3"/>
  <c r="K13" i="3"/>
  <c r="G11" i="3"/>
  <c r="H13" i="3"/>
  <c r="J13" i="3" s="1"/>
  <c r="M95" i="2"/>
</calcChain>
</file>

<file path=xl/sharedStrings.xml><?xml version="1.0" encoding="utf-8"?>
<sst xmlns="http://schemas.openxmlformats.org/spreadsheetml/2006/main" count="200" uniqueCount="148">
  <si>
    <t>Sl. No.</t>
  </si>
  <si>
    <t>No. of Sample Villages</t>
  </si>
  <si>
    <t>No. of Inspections</t>
  </si>
  <si>
    <t>Remarks</t>
  </si>
  <si>
    <t>Allotted</t>
  </si>
  <si>
    <t>Completion    (%)</t>
  </si>
  <si>
    <t xml:space="preserve">S.S.O. </t>
  </si>
  <si>
    <t>AD &amp; above</t>
  </si>
  <si>
    <t>Current</t>
  </si>
  <si>
    <t>Backlog</t>
  </si>
  <si>
    <t>Total</t>
  </si>
  <si>
    <t>(1)</t>
  </si>
  <si>
    <t>(2)</t>
  </si>
  <si>
    <t>(3)</t>
  </si>
  <si>
    <t>(4)</t>
  </si>
  <si>
    <t>(5)</t>
  </si>
  <si>
    <t>(6)</t>
  </si>
  <si>
    <t>(7)</t>
  </si>
  <si>
    <t>(8)</t>
  </si>
  <si>
    <t>(9)</t>
  </si>
  <si>
    <t>(10)</t>
  </si>
  <si>
    <t>(11)</t>
  </si>
  <si>
    <t>(12)</t>
  </si>
  <si>
    <t>(13)</t>
  </si>
  <si>
    <t>(14)</t>
  </si>
  <si>
    <t xml:space="preserve">Hyderabad </t>
  </si>
  <si>
    <t xml:space="preserve">Vijayawada </t>
  </si>
  <si>
    <t>Andhra Pradesh</t>
  </si>
  <si>
    <t>Karnataka</t>
  </si>
  <si>
    <t>Kozhikode</t>
  </si>
  <si>
    <t>Kerala</t>
  </si>
  <si>
    <t xml:space="preserve">                                                                   </t>
  </si>
  <si>
    <t xml:space="preserve">Chennai </t>
  </si>
  <si>
    <t xml:space="preserve">Madurai </t>
  </si>
  <si>
    <t>Coimbatore</t>
  </si>
  <si>
    <t>SOUTHERN ZONE</t>
  </si>
  <si>
    <t>Delhi</t>
  </si>
  <si>
    <t>Chandigarh</t>
  </si>
  <si>
    <t>Himachal Pradesh</t>
  </si>
  <si>
    <t>Jammu</t>
  </si>
  <si>
    <t>Jammu &amp; Kashmir</t>
  </si>
  <si>
    <t>Jalandhar</t>
  </si>
  <si>
    <t>Mohali</t>
  </si>
  <si>
    <t>Punjab</t>
  </si>
  <si>
    <t>Jaipur</t>
  </si>
  <si>
    <t>Ajmer</t>
  </si>
  <si>
    <t>Rajasthan</t>
  </si>
  <si>
    <t>NORTHERN ZONE</t>
  </si>
  <si>
    <t>Lucknow</t>
  </si>
  <si>
    <t>Prayagraj</t>
  </si>
  <si>
    <t>Bareilly</t>
  </si>
  <si>
    <t xml:space="preserve">Agra </t>
  </si>
  <si>
    <t>Uttar Pradesh</t>
  </si>
  <si>
    <t>Dehradun</t>
  </si>
  <si>
    <t>Uttarakhand</t>
  </si>
  <si>
    <t xml:space="preserve">Gwalior </t>
  </si>
  <si>
    <t>Madhya Pradesh</t>
  </si>
  <si>
    <t>CENTRAL ZONE</t>
  </si>
  <si>
    <t>Kolkata</t>
  </si>
  <si>
    <t>Burdwan</t>
  </si>
  <si>
    <t xml:space="preserve">Malda </t>
  </si>
  <si>
    <t>West Bengal</t>
  </si>
  <si>
    <t>Patna</t>
  </si>
  <si>
    <t>Muzaffarpur</t>
  </si>
  <si>
    <t xml:space="preserve">Bihar </t>
  </si>
  <si>
    <t xml:space="preserve">Ranchi </t>
  </si>
  <si>
    <t>Jharkhand</t>
  </si>
  <si>
    <t xml:space="preserve">Sambalpur </t>
  </si>
  <si>
    <t>Orissa</t>
  </si>
  <si>
    <t>EASTERN ZONE</t>
  </si>
  <si>
    <t>Pune</t>
  </si>
  <si>
    <t>Maharashtra</t>
  </si>
  <si>
    <t>Ahmedabad</t>
  </si>
  <si>
    <t xml:space="preserve">Raipur </t>
  </si>
  <si>
    <t>Chhattisgarh</t>
  </si>
  <si>
    <t>WESTERN ZONE</t>
  </si>
  <si>
    <t xml:space="preserve">Guwahati </t>
  </si>
  <si>
    <t xml:space="preserve">Dibrugarh </t>
  </si>
  <si>
    <t>Assam</t>
  </si>
  <si>
    <t xml:space="preserve">Imphal </t>
  </si>
  <si>
    <t>Manipur</t>
  </si>
  <si>
    <t>Meghalaya</t>
  </si>
  <si>
    <t>Agartala</t>
  </si>
  <si>
    <t>Tripura</t>
  </si>
  <si>
    <t>NORTH-EASTERN ZONE</t>
  </si>
  <si>
    <t>ALL INDIA</t>
  </si>
  <si>
    <t xml:space="preserve">Shimla </t>
  </si>
  <si>
    <t xml:space="preserve">Nagpur </t>
  </si>
  <si>
    <t xml:space="preserve">Mumbai </t>
  </si>
  <si>
    <t>Bengaluru</t>
  </si>
  <si>
    <t xml:space="preserve">Aurangabad  </t>
  </si>
  <si>
    <t xml:space="preserve">Shillong </t>
  </si>
  <si>
    <t xml:space="preserve">Bhopal </t>
  </si>
  <si>
    <t xml:space="preserve">Hubli </t>
  </si>
  <si>
    <t>Srinagar</t>
  </si>
  <si>
    <t>Casualty</t>
  </si>
  <si>
    <t>*</t>
  </si>
  <si>
    <t>Jabalpur</t>
  </si>
  <si>
    <t>Southern Zone</t>
  </si>
  <si>
    <t>Northern Zone</t>
  </si>
  <si>
    <t>Central Zone</t>
  </si>
  <si>
    <t>Zonal Office</t>
  </si>
  <si>
    <t>Eastern Zone</t>
  </si>
  <si>
    <t>North-Eastern Zone</t>
  </si>
  <si>
    <t>Western Zone</t>
  </si>
  <si>
    <t>All India Total</t>
  </si>
  <si>
    <t>Total % of Inspection</t>
  </si>
  <si>
    <t xml:space="preserve">Haryana &amp; Chandigarh </t>
  </si>
  <si>
    <t>Kadapa</t>
  </si>
  <si>
    <t>Thiruvanathapuram</t>
  </si>
  <si>
    <t xml:space="preserve">Bhubaneswar </t>
  </si>
  <si>
    <t>Month:</t>
  </si>
  <si>
    <t>Name of RO / 
State / UT</t>
  </si>
  <si>
    <t>Gujarat, Daman &amp; Diu, Dadra &amp; Nagar Haveli</t>
  </si>
  <si>
    <t>Tamil Nadu, Pondicherry</t>
  </si>
  <si>
    <t>Backlog Completed</t>
  </si>
  <si>
    <t>DM</t>
  </si>
  <si>
    <t>Despatch Status</t>
  </si>
  <si>
    <t>Pending</t>
  </si>
  <si>
    <t>Current Despatched</t>
  </si>
  <si>
    <t>Vadodara</t>
  </si>
  <si>
    <t>(15)</t>
  </si>
  <si>
    <t>#</t>
  </si>
  <si>
    <t>Gangtok</t>
  </si>
  <si>
    <t>Sikkim</t>
  </si>
  <si>
    <t>Itanagar</t>
  </si>
  <si>
    <t>Arunachal Pradesh</t>
  </si>
  <si>
    <t>Kohima</t>
  </si>
  <si>
    <t>Nagaland</t>
  </si>
  <si>
    <t>Telangana</t>
  </si>
  <si>
    <t>Panaji</t>
  </si>
  <si>
    <t>Goa</t>
  </si>
  <si>
    <t>Port Blair</t>
  </si>
  <si>
    <t>Andaman &amp; Nicobar Islands</t>
  </si>
  <si>
    <t>All India Consolidated Monthly Progress Report in respect of Base Year price collection under CPI (AL/RL) - New Series</t>
  </si>
  <si>
    <t>Zone-wise Consolidated Monthly Progress Report of Base Year price collection under CPI (AL/RL) - New Series</t>
  </si>
  <si>
    <r>
      <t xml:space="preserve">* Western Zone: 
# Pune: </t>
    </r>
    <r>
      <rPr>
        <sz val="10"/>
        <rFont val="Bookman Old Style"/>
        <family val="1"/>
      </rPr>
      <t>Data collection of AL/RL from March 2020 to July 2020 is under progress.  Will be dispatched to LB after complEtion of the same.  Three pending markets for August 2020 will be completed and dispatched shortly.</t>
    </r>
  </si>
  <si>
    <r>
      <t xml:space="preserve">* Southern Zone: 
# Vijayawada: </t>
    </r>
    <r>
      <rPr>
        <sz val="10"/>
        <rFont val="Bookman Old Style"/>
        <family val="1"/>
      </rPr>
      <t>Upto july-2020 data has been dispatched. August month data will be sent through e-mail on 02-09-2020.</t>
    </r>
    <r>
      <rPr>
        <b/>
        <sz val="10"/>
        <rFont val="Bookman Old Style"/>
        <family val="1"/>
      </rPr>
      <t xml:space="preserve">
# Chennai: </t>
    </r>
    <r>
      <rPr>
        <sz val="10"/>
        <rFont val="Bookman Old Style"/>
        <family val="1"/>
      </rPr>
      <t>10 Quotations are not completed due to non-availability of public transport and restrictions imposed by the state Govt on inter district movement.</t>
    </r>
    <r>
      <rPr>
        <b/>
        <sz val="10"/>
        <rFont val="Bookman Old Style"/>
        <family val="1"/>
      </rPr>
      <t xml:space="preserve">
# Port Blair: </t>
    </r>
    <r>
      <rPr>
        <sz val="10"/>
        <rFont val="Bookman Old Style"/>
        <family val="1"/>
      </rPr>
      <t>FI post was vacant since March 2020 &amp;  FI of other scheme were deployed for completion of backlog. Further we could not despatched data due to lockdown &amp; containment Zone restriction imposed by the UT administration.</t>
    </r>
  </si>
  <si>
    <r>
      <t xml:space="preserve">* Central Zone: 
# Bhopal: </t>
    </r>
    <r>
      <rPr>
        <sz val="10"/>
        <rFont val="Bookman Old Style"/>
        <family val="1"/>
      </rPr>
      <t>Out of 16 allotted AL/RL Villages 13 villages  are not being surveyed due to COVID-19 as public transport facility not available.</t>
    </r>
    <r>
      <rPr>
        <b/>
        <sz val="10"/>
        <rFont val="Bookman Old Style"/>
        <family val="1"/>
      </rPr>
      <t xml:space="preserve">
# Jabalpur: </t>
    </r>
    <r>
      <rPr>
        <sz val="10"/>
        <rFont val="Bookman Old Style"/>
        <family val="1"/>
      </rPr>
      <t>परिवहन सेवा एवं रहने-खाने की सुविधा ना होने के कारण 5 कोटेशन  में मूल्य संग्रहण का कार्य नहीं किया जा।</t>
    </r>
  </si>
  <si>
    <r>
      <t xml:space="preserve">* Eastern Zone:
# Patna: </t>
    </r>
    <r>
      <rPr>
        <sz val="10"/>
        <rFont val="Bookman Old Style"/>
        <family val="1"/>
      </rPr>
      <t>Price of some Quotations collected by phone.</t>
    </r>
    <r>
      <rPr>
        <b/>
        <sz val="10"/>
        <rFont val="Bookman Old Style"/>
        <family val="1"/>
      </rPr>
      <t xml:space="preserve">
# Ranchi: </t>
    </r>
    <r>
      <rPr>
        <sz val="10"/>
        <rFont val="Bookman Old Style"/>
        <family val="1"/>
      </rPr>
      <t>All the schedules will be despatched by 03.09.2020.</t>
    </r>
    <r>
      <rPr>
        <b/>
        <sz val="10"/>
        <rFont val="Bookman Old Style"/>
        <family val="1"/>
      </rPr>
      <t xml:space="preserve">
# Bhubaneswar: </t>
    </r>
    <r>
      <rPr>
        <sz val="10"/>
        <rFont val="Bookman Old Style"/>
        <family val="1"/>
      </rPr>
      <t>Due to long distance &amp; non-availability of public trasport one sample could not be completed.</t>
    </r>
    <r>
      <rPr>
        <b/>
        <sz val="10"/>
        <rFont val="Bookman Old Style"/>
        <family val="1"/>
      </rPr>
      <t xml:space="preserve">
# Sambalpur: </t>
    </r>
    <r>
      <rPr>
        <sz val="10"/>
        <rFont val="Bookman Old Style"/>
        <family val="1"/>
      </rPr>
      <t>Due to suspension of field work on outbreak of COVID 19 only 6 samples could be completed.</t>
    </r>
  </si>
  <si>
    <r>
      <t xml:space="preserve">* North-Eastern Zone:
# Kohima: </t>
    </r>
    <r>
      <rPr>
        <sz val="10"/>
        <rFont val="Bookman Old Style"/>
        <family val="1"/>
      </rPr>
      <t xml:space="preserve">8 Quotaions are in the process. Due to locked  down and no inter districts villlage movement price for 5 quotations are only for government regulated price. 
</t>
    </r>
    <r>
      <rPr>
        <b/>
        <sz val="10"/>
        <rFont val="Bookman Old Style"/>
        <family val="1"/>
      </rPr>
      <t># Guwahati:</t>
    </r>
    <r>
      <rPr>
        <sz val="10"/>
        <rFont val="Bookman Old Style"/>
        <family val="1"/>
      </rPr>
      <t xml:space="preserve"> Backlog of  3 months Price data (April, May and june )could not be collected due to full lockdown in Assam. So, out of 39 backlogs  (13*3=39) 9 quotations has been done. Remaining 30 backlog prices will be send after resuming the field work . 
</t>
    </r>
    <r>
      <rPr>
        <b/>
        <sz val="10"/>
        <rFont val="Bookman Old Style"/>
        <family val="1"/>
      </rPr>
      <t># Imphal:</t>
    </r>
    <r>
      <rPr>
        <sz val="10"/>
        <rFont val="Bookman Old Style"/>
        <family val="1"/>
      </rPr>
      <t xml:space="preserve"> After resuming of the field work the 7 quotaions price pata will be collected.    </t>
    </r>
  </si>
  <si>
    <t>August, 2020</t>
  </si>
  <si>
    <t>Pending data is from 5 villages only. Data from 3 villages has been received</t>
  </si>
  <si>
    <r>
      <t xml:space="preserve"># </t>
    </r>
    <r>
      <rPr>
        <sz val="12"/>
        <rFont val="Bookman Old Style"/>
        <family val="1"/>
      </rPr>
      <t>Data from all 13 villages are pending. No backlog prices has been received from any village. 39 blacklog prices are still pending.</t>
    </r>
  </si>
  <si>
    <t>correct</t>
  </si>
  <si>
    <t>Correct</t>
  </si>
  <si>
    <t>Data from only 5 villages has been received. Data from  2 villages are still pending as per current no. of sample villages. Also out of 5 villages data of april, may, june is not reported of maximum items in village Lembha khul, lanshonbi and sinam.</t>
  </si>
  <si>
    <t>There is a typing mistake. There are 10 villages in Tripura . Data from 10 villages has been received. State mizoram is missing in this sheet. Data from 8 villages has been received from mizoram.</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</si>
</sst>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b/>
      <sz val="12"/>
      <name val="Bookman Old Style"/>
      <family val="1"/>
    </font>
    <font>
      <b/>
      <sz val="11"/>
      <name val="Bookman Old Style"/>
      <family val="1"/>
    </font>
    <font>
      <b/>
      <sz val="10"/>
      <name val="Bookman Old Style"/>
      <family val="1"/>
    </font>
    <font>
      <sz val="10"/>
      <name val="Bookman Old Style"/>
      <family val="1"/>
    </font>
    <font>
      <sz val="11"/>
      <name val="Bookman Old Style"/>
      <family val="1"/>
    </font>
    <font>
      <sz val="12"/>
      <name val="Bookman Old Style"/>
      <family val="1"/>
    </font>
    <font>
      <sz val="10"/>
      <color rgb="FF00B050"/>
      <name val="Arial"/>
      <family val="2"/>
    </font>
    <font>
      <b/>
      <sz val="10"/>
      <name val="Arial"/>
      <family val="2"/>
    </font>
    <font>
      <sz val="10"/>
      <color theme="9" tint="-0.249977111117893"/>
      <name val="Arial"/>
      <family val="2"/>
    </font>
    <font>
      <sz val="12"/>
      <name val="Arial"/>
      <family val="2"/>
    </font>
    <font>
      <sz val="10"/>
      <name val="Arial"/>
      <family val="2"/>
    </font>
    <font>
      <u/>
      <sz val="10"/>
      <color theme="10"/>
      <name val="Arial"/>
      <family val="2"/>
    </font>
    <font>
      <b/>
      <sz val="14"/>
      <name val="Bookman Old Style"/>
      <family val="1"/>
    </font>
    <font>
      <sz val="11"/>
      <name val="Calibri"/>
      <family val="2"/>
      <scheme val="minor"/>
    </font>
    <font>
      <b/>
      <sz val="11"/>
      <name val="Calibri"/>
      <family val="2"/>
      <scheme val="minor"/>
    </font>
    <font>
      <sz val="14"/>
      <name val="Arial"/>
      <family val="2"/>
    </font>
    <font>
      <sz val="18"/>
      <name val="Arial"/>
      <family val="2"/>
    </font>
    <font>
      <b/>
      <u/>
      <sz val="14"/>
      <name val="Bookman Old Style"/>
      <family val="1"/>
    </font>
    <font>
      <b/>
      <sz val="14"/>
      <name val="Arial"/>
      <family val="2"/>
    </font>
    <font>
      <sz val="11"/>
      <color theme="1"/>
      <name val="Bookman Old Style"/>
      <family val="1"/>
    </font>
    <font>
      <b/>
      <i/>
      <sz val="12"/>
      <name val="Arial"/>
      <family val="2"/>
    </font>
    <font>
      <sz val="12"/>
      <color theme="1"/>
      <name val="Bookman Old Style"/>
      <family val="1"/>
    </font>
    <font>
      <b/>
      <sz val="11"/>
      <color theme="1"/>
      <name val="Bookman Old Style"/>
      <family val="1"/>
    </font>
    <font>
      <sz val="14"/>
      <name val="Calibri"/>
      <family val="2"/>
      <scheme val="minor"/>
    </font>
    <font>
      <b/>
      <sz val="12"/>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114">
    <xf numFmtId="0" fontId="0" fillId="0" borderId="0" xfId="0"/>
    <xf numFmtId="0" fontId="0" fillId="0" borderId="0" xfId="0" applyBorder="1"/>
    <xf numFmtId="0" fontId="5" fillId="2" borderId="1" xfId="0" quotePrefix="1" applyFont="1" applyFill="1" applyBorder="1" applyAlignment="1">
      <alignment horizontal="center" vertical="center"/>
    </xf>
    <xf numFmtId="0" fontId="8" fillId="0" borderId="0" xfId="0" applyFont="1"/>
    <xf numFmtId="0" fontId="8" fillId="0" borderId="0" xfId="0" applyFont="1" applyBorder="1"/>
    <xf numFmtId="0" fontId="10" fillId="0" borderId="0" xfId="0" applyFont="1"/>
    <xf numFmtId="9" fontId="8" fillId="0" borderId="0" xfId="1" applyFont="1"/>
    <xf numFmtId="0" fontId="8" fillId="0" borderId="0" xfId="0" applyFont="1" applyFill="1"/>
    <xf numFmtId="0" fontId="7" fillId="0" borderId="1" xfId="0" applyFont="1" applyBorder="1" applyAlignment="1">
      <alignment horizontal="center" vertical="center"/>
    </xf>
    <xf numFmtId="0" fontId="7" fillId="4" borderId="1" xfId="0" applyFont="1" applyFill="1" applyBorder="1" applyAlignment="1">
      <alignment horizontal="center" vertical="center"/>
    </xf>
    <xf numFmtId="1" fontId="7" fillId="0" borderId="1" xfId="0" applyNumberFormat="1" applyFont="1" applyBorder="1" applyAlignment="1">
      <alignment horizontal="center" vertical="center"/>
    </xf>
    <xf numFmtId="0" fontId="7" fillId="3"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2" applyFont="1" applyFill="1" applyBorder="1" applyAlignment="1">
      <alignment horizontal="center" vertical="center"/>
    </xf>
    <xf numFmtId="2" fontId="7" fillId="0" borderId="1" xfId="0" applyNumberFormat="1" applyFont="1" applyBorder="1" applyAlignment="1">
      <alignment horizontal="center" vertical="center"/>
    </xf>
    <xf numFmtId="0" fontId="23" fillId="0" borderId="1" xfId="0" applyFont="1" applyFill="1" applyBorder="1" applyAlignment="1">
      <alignment horizontal="center" vertical="center"/>
    </xf>
    <xf numFmtId="0" fontId="23" fillId="0" borderId="1" xfId="0" applyNumberFormat="1" applyFont="1" applyFill="1" applyBorder="1" applyAlignment="1">
      <alignment horizontal="center" vertical="center"/>
    </xf>
    <xf numFmtId="0" fontId="21" fillId="0" borderId="1" xfId="0" applyFont="1" applyBorder="1" applyAlignment="1">
      <alignment horizontal="center" vertical="center"/>
    </xf>
    <xf numFmtId="0" fontId="24" fillId="0" borderId="1" xfId="0" applyFont="1" applyBorder="1" applyAlignment="1">
      <alignment vertical="center" wrapText="1"/>
    </xf>
    <xf numFmtId="0" fontId="21" fillId="0" borderId="1" xfId="0" applyFont="1" applyBorder="1" applyAlignment="1">
      <alignment vertical="center"/>
    </xf>
    <xf numFmtId="2" fontId="21" fillId="0" borderId="1" xfId="0" applyNumberFormat="1" applyFont="1" applyBorder="1" applyAlignment="1">
      <alignment vertical="center"/>
    </xf>
    <xf numFmtId="0" fontId="0" fillId="0" borderId="0" xfId="0" applyAlignment="1">
      <alignment horizontal="center"/>
    </xf>
    <xf numFmtId="0" fontId="6" fillId="0" borderId="1" xfId="0" quotePrefix="1" applyFont="1" applyFill="1" applyBorder="1" applyAlignment="1">
      <alignment horizontal="center" vertical="center"/>
    </xf>
    <xf numFmtId="1" fontId="7" fillId="4" borderId="1" xfId="0" applyNumberFormat="1" applyFont="1" applyFill="1" applyBorder="1" applyAlignment="1">
      <alignment horizontal="center" vertical="center"/>
    </xf>
    <xf numFmtId="0" fontId="6" fillId="0" borderId="1" xfId="0" quotePrefix="1" applyFont="1" applyBorder="1" applyAlignment="1">
      <alignment horizontal="center" vertical="center"/>
    </xf>
    <xf numFmtId="0" fontId="6" fillId="3" borderId="1" xfId="0" quotePrefix="1" applyFont="1" applyFill="1" applyBorder="1" applyAlignment="1">
      <alignment horizontal="center" vertical="center"/>
    </xf>
    <xf numFmtId="1" fontId="7" fillId="3" borderId="1" xfId="0" applyNumberFormat="1" applyFont="1" applyFill="1" applyBorder="1" applyAlignment="1">
      <alignment horizontal="center" vertical="center"/>
    </xf>
    <xf numFmtId="0" fontId="23"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6" fillId="0" borderId="1" xfId="0" applyFont="1" applyBorder="1" applyAlignment="1">
      <alignment horizontal="center" vertical="center"/>
    </xf>
    <xf numFmtId="0" fontId="2" fillId="5" borderId="1" xfId="0" applyFont="1" applyFill="1" applyBorder="1" applyAlignment="1">
      <alignment horizontal="center" vertical="center"/>
    </xf>
    <xf numFmtId="2" fontId="2" fillId="5" borderId="1" xfId="0" applyNumberFormat="1" applyFont="1" applyFill="1" applyBorder="1" applyAlignment="1">
      <alignment horizontal="center" vertical="center"/>
    </xf>
    <xf numFmtId="0" fontId="3" fillId="6" borderId="1" xfId="0" applyFont="1" applyFill="1" applyBorder="1" applyAlignment="1"/>
    <xf numFmtId="0" fontId="4" fillId="6" borderId="1" xfId="0" applyFont="1" applyFill="1" applyBorder="1" applyAlignment="1">
      <alignment vertical="center"/>
    </xf>
    <xf numFmtId="0" fontId="4" fillId="6" borderId="1" xfId="0" applyFont="1" applyFill="1" applyBorder="1" applyAlignment="1">
      <alignment horizontal="center" vertical="center"/>
    </xf>
    <xf numFmtId="0" fontId="5" fillId="6" borderId="1" xfId="0" quotePrefix="1" applyFont="1" applyFill="1" applyBorder="1" applyAlignment="1">
      <alignment horizontal="center" vertical="center"/>
    </xf>
    <xf numFmtId="0" fontId="24" fillId="0" borderId="1" xfId="0" applyFont="1" applyBorder="1"/>
    <xf numFmtId="2" fontId="24" fillId="0" borderId="1" xfId="0" applyNumberFormat="1" applyFont="1" applyBorder="1" applyAlignment="1">
      <alignment vertical="center"/>
    </xf>
    <xf numFmtId="17" fontId="3" fillId="2" borderId="1" xfId="0" applyNumberFormat="1" applyFont="1" applyFill="1" applyBorder="1" applyAlignment="1">
      <alignment horizontal="center" wrapText="1"/>
    </xf>
    <xf numFmtId="0" fontId="2" fillId="6" borderId="1" xfId="0" applyFont="1" applyFill="1" applyBorder="1" applyAlignment="1">
      <alignment horizontal="center" vertical="center"/>
    </xf>
    <xf numFmtId="2" fontId="2" fillId="6"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6" borderId="1" xfId="0" applyNumberFormat="1" applyFont="1" applyFill="1" applyBorder="1" applyAlignment="1">
      <alignment horizontal="center" vertical="center"/>
    </xf>
    <xf numFmtId="0" fontId="14" fillId="7" borderId="1" xfId="0" applyFont="1" applyFill="1" applyBorder="1" applyAlignment="1">
      <alignment horizontal="center" vertical="center"/>
    </xf>
    <xf numFmtId="2" fontId="14" fillId="7" borderId="1" xfId="0" applyNumberFormat="1" applyFont="1" applyFill="1" applyBorder="1" applyAlignment="1">
      <alignment horizontal="center" vertical="center"/>
    </xf>
    <xf numFmtId="1" fontId="14" fillId="7" borderId="1" xfId="0" applyNumberFormat="1" applyFont="1" applyFill="1" applyBorder="1" applyAlignment="1">
      <alignment horizontal="center" vertical="center"/>
    </xf>
    <xf numFmtId="0" fontId="25" fillId="0" borderId="2" xfId="0" applyFont="1" applyBorder="1" applyAlignment="1">
      <alignment horizontal="center"/>
    </xf>
    <xf numFmtId="0" fontId="4" fillId="8" borderId="1" xfId="0" applyFont="1" applyFill="1" applyBorder="1" applyAlignment="1">
      <alignment vertical="center"/>
    </xf>
    <xf numFmtId="0" fontId="4" fillId="8"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19" fillId="3" borderId="1" xfId="0" applyFont="1" applyFill="1" applyBorder="1" applyAlignment="1">
      <alignment horizontal="left" vertical="top"/>
    </xf>
    <xf numFmtId="0" fontId="4" fillId="6" borderId="1" xfId="0" applyFont="1" applyFill="1" applyBorder="1" applyAlignment="1">
      <alignment horizontal="center" vertical="center" wrapText="1"/>
    </xf>
    <xf numFmtId="0" fontId="14" fillId="7" borderId="1" xfId="0" applyFont="1" applyFill="1" applyBorder="1" applyAlignment="1">
      <alignment horizontal="center" vertical="center"/>
    </xf>
    <xf numFmtId="17" fontId="2" fillId="6" borderId="1" xfId="0" applyNumberFormat="1" applyFont="1" applyFill="1" applyBorder="1" applyAlignment="1">
      <alignment horizontal="center" wrapText="1"/>
    </xf>
    <xf numFmtId="0" fontId="4" fillId="6" borderId="1"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6" borderId="4" xfId="0" applyFont="1" applyFill="1" applyBorder="1" applyAlignment="1">
      <alignment horizontal="center"/>
    </xf>
    <xf numFmtId="0" fontId="3" fillId="6" borderId="7" xfId="0" applyFont="1" applyFill="1" applyBorder="1" applyAlignment="1">
      <alignment horizontal="center"/>
    </xf>
    <xf numFmtId="0" fontId="3" fillId="6" borderId="5" xfId="0" applyFont="1" applyFill="1" applyBorder="1" applyAlignment="1">
      <alignment horizontal="center"/>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6"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17" fontId="2" fillId="2" borderId="8" xfId="0" applyNumberFormat="1" applyFont="1" applyFill="1" applyBorder="1" applyAlignment="1">
      <alignment horizontal="center" wrapText="1"/>
    </xf>
    <xf numFmtId="17" fontId="2" fillId="2" borderId="0" xfId="0" applyNumberFormat="1" applyFont="1" applyFill="1" applyBorder="1" applyAlignment="1">
      <alignment horizontal="center" wrapText="1"/>
    </xf>
    <xf numFmtId="17" fontId="2" fillId="2" borderId="1" xfId="0" applyNumberFormat="1" applyFont="1" applyFill="1" applyBorder="1" applyAlignment="1">
      <alignment horizontal="center" wrapText="1"/>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2" xfId="0" applyFont="1" applyFill="1" applyBorder="1" applyAlignment="1">
      <alignment horizontal="center" vertical="center"/>
    </xf>
    <xf numFmtId="17" fontId="2" fillId="2" borderId="4" xfId="0" applyNumberFormat="1" applyFont="1" applyFill="1" applyBorder="1" applyAlignment="1">
      <alignment horizontal="center" wrapText="1"/>
    </xf>
    <xf numFmtId="17" fontId="2" fillId="2" borderId="5" xfId="0" applyNumberFormat="1" applyFont="1" applyFill="1" applyBorder="1" applyAlignment="1">
      <alignment horizontal="center" wrapText="1"/>
    </xf>
    <xf numFmtId="0" fontId="24"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8" borderId="1" xfId="0" applyFont="1" applyFill="1" applyBorder="1" applyAlignment="1">
      <alignment horizontal="center"/>
    </xf>
    <xf numFmtId="0" fontId="4" fillId="8" borderId="1" xfId="0" applyFont="1" applyFill="1" applyBorder="1" applyAlignment="1">
      <alignment horizontal="center" vertical="center" wrapText="1"/>
    </xf>
    <xf numFmtId="0" fontId="16" fillId="6" borderId="1" xfId="0" applyFont="1" applyFill="1" applyBorder="1" applyAlignment="1">
      <alignment horizontal="center" vertical="center" textRotation="45" wrapText="1"/>
    </xf>
    <xf numFmtId="0" fontId="5" fillId="6" borderId="1" xfId="0" quotePrefix="1" applyFont="1" applyFill="1" applyBorder="1" applyAlignment="1">
      <alignment horizontal="center" vertical="center" wrapText="1"/>
    </xf>
    <xf numFmtId="0" fontId="12"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6" fillId="0" borderId="1" xfId="0" applyFont="1" applyBorder="1" applyAlignment="1">
      <alignment horizontal="center" vertical="center" wrapText="1"/>
    </xf>
    <xf numFmtId="0" fontId="15" fillId="7" borderId="1" xfId="0" applyFont="1" applyFill="1" applyBorder="1" applyAlignment="1">
      <alignment horizontal="center" vertical="center" wrapText="1"/>
    </xf>
    <xf numFmtId="0" fontId="15" fillId="0" borderId="0" xfId="0" applyFont="1" applyAlignment="1">
      <alignment horizontal="center" vertical="center" wrapText="1"/>
    </xf>
    <xf numFmtId="0" fontId="11" fillId="0" borderId="1" xfId="0" applyFont="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umba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1"/>
  <sheetViews>
    <sheetView tabSelected="1" view="pageBreakPreview" zoomScaleNormal="100" zoomScaleSheetLayoutView="100" workbookViewId="0">
      <pane ySplit="6" topLeftCell="A72" activePane="bottomLeft" state="frozen"/>
      <selection pane="bottomLeft" activeCell="O84" sqref="O84"/>
    </sheetView>
  </sheetViews>
  <sheetFormatPr defaultRowHeight="15" x14ac:dyDescent="0.25"/>
  <cols>
    <col min="1" max="1" width="9.28515625" bestFit="1" customWidth="1"/>
    <col min="2" max="2" width="23" style="22" bestFit="1" customWidth="1"/>
    <col min="3" max="3" width="9.140625" bestFit="1" customWidth="1"/>
    <col min="4" max="4" width="9" bestFit="1" customWidth="1"/>
    <col min="5" max="5" width="10" bestFit="1" customWidth="1"/>
    <col min="6" max="6" width="11.5703125" customWidth="1"/>
    <col min="7" max="7" width="12.7109375" customWidth="1"/>
    <col min="8" max="8" width="6.85546875" customWidth="1"/>
    <col min="9" max="9" width="7.140625" customWidth="1"/>
    <col min="10" max="10" width="12.140625" customWidth="1"/>
    <col min="11" max="11" width="12.7109375" customWidth="1"/>
    <col min="12" max="12" width="9.28515625" bestFit="1" customWidth="1"/>
    <col min="13" max="13" width="7.140625" bestFit="1" customWidth="1"/>
    <col min="14" max="14" width="9" bestFit="1" customWidth="1"/>
    <col min="15" max="15" width="46.42578125" style="112" customWidth="1"/>
  </cols>
  <sheetData>
    <row r="1" spans="1:39" ht="15.75" customHeight="1" x14ac:dyDescent="0.25">
      <c r="A1" s="55" t="s">
        <v>134</v>
      </c>
      <c r="B1" s="55"/>
      <c r="C1" s="55"/>
      <c r="D1" s="55"/>
      <c r="E1" s="55"/>
      <c r="F1" s="55"/>
      <c r="G1" s="55"/>
      <c r="H1" s="55"/>
      <c r="I1" s="55"/>
      <c r="J1" s="55"/>
      <c r="K1" s="55"/>
      <c r="L1" s="55"/>
      <c r="M1" s="55"/>
      <c r="N1" s="55"/>
      <c r="O1" s="55"/>
    </row>
    <row r="2" spans="1:39" x14ac:dyDescent="0.25">
      <c r="A2" s="33" t="s">
        <v>111</v>
      </c>
      <c r="B2" s="33" t="s">
        <v>141</v>
      </c>
      <c r="C2" s="66"/>
      <c r="D2" s="67"/>
      <c r="E2" s="67"/>
      <c r="F2" s="67"/>
      <c r="G2" s="67"/>
      <c r="H2" s="67"/>
      <c r="I2" s="67"/>
      <c r="J2" s="67"/>
      <c r="K2" s="67"/>
      <c r="L2" s="67"/>
      <c r="M2" s="67"/>
      <c r="N2" s="67"/>
      <c r="O2" s="68"/>
    </row>
    <row r="3" spans="1:39" x14ac:dyDescent="0.25">
      <c r="A3" s="56" t="s">
        <v>0</v>
      </c>
      <c r="B3" s="57" t="s">
        <v>112</v>
      </c>
      <c r="C3" s="60" t="s">
        <v>1</v>
      </c>
      <c r="D3" s="60"/>
      <c r="E3" s="60"/>
      <c r="F3" s="60"/>
      <c r="G3" s="60"/>
      <c r="H3" s="60" t="s">
        <v>2</v>
      </c>
      <c r="I3" s="60"/>
      <c r="J3" s="60"/>
      <c r="K3" s="61" t="s">
        <v>117</v>
      </c>
      <c r="L3" s="63"/>
      <c r="M3" s="63"/>
      <c r="N3" s="62"/>
      <c r="O3" s="92" t="s">
        <v>3</v>
      </c>
    </row>
    <row r="4" spans="1:39" x14ac:dyDescent="0.25">
      <c r="A4" s="56"/>
      <c r="B4" s="58"/>
      <c r="C4" s="53" t="s">
        <v>4</v>
      </c>
      <c r="D4" s="61" t="s">
        <v>116</v>
      </c>
      <c r="E4" s="62"/>
      <c r="F4" s="57" t="s">
        <v>115</v>
      </c>
      <c r="G4" s="53" t="s">
        <v>5</v>
      </c>
      <c r="H4" s="53" t="s">
        <v>6</v>
      </c>
      <c r="I4" s="53" t="s">
        <v>7</v>
      </c>
      <c r="J4" s="53" t="s">
        <v>106</v>
      </c>
      <c r="K4" s="57" t="s">
        <v>119</v>
      </c>
      <c r="L4" s="71" t="s">
        <v>118</v>
      </c>
      <c r="M4" s="71" t="s">
        <v>10</v>
      </c>
      <c r="N4" s="64" t="s">
        <v>9</v>
      </c>
      <c r="O4" s="92"/>
    </row>
    <row r="5" spans="1:39" x14ac:dyDescent="0.25">
      <c r="A5" s="56"/>
      <c r="B5" s="59"/>
      <c r="C5" s="53"/>
      <c r="D5" s="34" t="s">
        <v>8</v>
      </c>
      <c r="E5" s="35" t="s">
        <v>118</v>
      </c>
      <c r="F5" s="59"/>
      <c r="G5" s="53"/>
      <c r="H5" s="53"/>
      <c r="I5" s="53"/>
      <c r="J5" s="53"/>
      <c r="K5" s="59"/>
      <c r="L5" s="71"/>
      <c r="M5" s="71"/>
      <c r="N5" s="65"/>
      <c r="O5" s="92"/>
    </row>
    <row r="6" spans="1:39" ht="16.5" customHeight="1" x14ac:dyDescent="0.25">
      <c r="A6" s="36" t="s">
        <v>11</v>
      </c>
      <c r="B6" s="36" t="s">
        <v>12</v>
      </c>
      <c r="C6" s="36" t="s">
        <v>13</v>
      </c>
      <c r="D6" s="36" t="s">
        <v>14</v>
      </c>
      <c r="E6" s="36" t="s">
        <v>15</v>
      </c>
      <c r="F6" s="36" t="s">
        <v>16</v>
      </c>
      <c r="G6" s="36" t="s">
        <v>17</v>
      </c>
      <c r="H6" s="36" t="s">
        <v>18</v>
      </c>
      <c r="I6" s="36" t="s">
        <v>19</v>
      </c>
      <c r="J6" s="36" t="s">
        <v>20</v>
      </c>
      <c r="K6" s="36" t="s">
        <v>21</v>
      </c>
      <c r="L6" s="36" t="s">
        <v>22</v>
      </c>
      <c r="M6" s="36" t="s">
        <v>23</v>
      </c>
      <c r="N6" s="36" t="s">
        <v>24</v>
      </c>
      <c r="O6" s="93" t="s">
        <v>121</v>
      </c>
      <c r="P6" s="1"/>
      <c r="Q6" s="1"/>
      <c r="R6" s="1"/>
      <c r="S6" s="1"/>
      <c r="T6" s="1"/>
      <c r="U6" s="1"/>
      <c r="V6" s="1"/>
      <c r="W6" s="1"/>
      <c r="X6" s="1"/>
      <c r="Y6" s="1"/>
      <c r="Z6" s="1"/>
      <c r="AA6" s="1"/>
      <c r="AB6" s="1"/>
      <c r="AC6" s="1"/>
      <c r="AD6" s="1"/>
      <c r="AE6" s="1"/>
      <c r="AF6" s="1"/>
      <c r="AG6" s="1"/>
      <c r="AH6" s="1"/>
      <c r="AI6" s="1"/>
      <c r="AJ6" s="1"/>
      <c r="AK6" s="1"/>
      <c r="AL6" s="1"/>
      <c r="AM6" s="1"/>
    </row>
    <row r="7" spans="1:39" s="3" customFormat="1" ht="20.100000000000001" customHeight="1" x14ac:dyDescent="0.3">
      <c r="A7" s="23">
        <v>1</v>
      </c>
      <c r="B7" s="13" t="s">
        <v>36</v>
      </c>
      <c r="C7" s="8">
        <v>8</v>
      </c>
      <c r="D7" s="47">
        <v>8</v>
      </c>
      <c r="E7" s="8">
        <v>0</v>
      </c>
      <c r="F7" s="9">
        <v>0</v>
      </c>
      <c r="G7" s="15">
        <f t="shared" ref="G7:G23" si="0">IFERROR((D7*100/C7),"0.00")</f>
        <v>100</v>
      </c>
      <c r="H7" s="8">
        <v>0</v>
      </c>
      <c r="I7" s="8">
        <v>0</v>
      </c>
      <c r="J7" s="15">
        <f t="shared" ref="J7:J13" si="1">IFERROR(((H7+I7)*100/D7),"0.00")</f>
        <v>0</v>
      </c>
      <c r="K7" s="9">
        <v>8</v>
      </c>
      <c r="L7" s="8">
        <v>0</v>
      </c>
      <c r="M7" s="24">
        <f t="shared" ref="M7:M63" si="2">K7+L7</f>
        <v>8</v>
      </c>
      <c r="N7" s="24">
        <v>0</v>
      </c>
      <c r="O7" s="94"/>
    </row>
    <row r="8" spans="1:39" s="3" customFormat="1" ht="20.100000000000001" customHeight="1" x14ac:dyDescent="0.2">
      <c r="A8" s="50" t="s">
        <v>36</v>
      </c>
      <c r="B8" s="50"/>
      <c r="C8" s="31">
        <f>C7</f>
        <v>8</v>
      </c>
      <c r="D8" s="31">
        <f t="shared" ref="D8:H8" si="3">D7</f>
        <v>8</v>
      </c>
      <c r="E8" s="31">
        <f t="shared" si="3"/>
        <v>0</v>
      </c>
      <c r="F8" s="31">
        <f t="shared" si="3"/>
        <v>0</v>
      </c>
      <c r="G8" s="32">
        <f t="shared" si="0"/>
        <v>100</v>
      </c>
      <c r="H8" s="31">
        <f t="shared" si="3"/>
        <v>0</v>
      </c>
      <c r="I8" s="31">
        <f t="shared" ref="I8" si="4">I7</f>
        <v>0</v>
      </c>
      <c r="J8" s="32">
        <f t="shared" si="1"/>
        <v>0</v>
      </c>
      <c r="K8" s="31">
        <f>K7</f>
        <v>8</v>
      </c>
      <c r="L8" s="31">
        <f t="shared" ref="L8" si="5">L7</f>
        <v>0</v>
      </c>
      <c r="M8" s="31">
        <f t="shared" ref="M8:N8" si="6">M7</f>
        <v>8</v>
      </c>
      <c r="N8" s="31">
        <f t="shared" si="6"/>
        <v>0</v>
      </c>
      <c r="O8" s="95"/>
    </row>
    <row r="9" spans="1:39" s="3" customFormat="1" ht="20.100000000000001" customHeight="1" x14ac:dyDescent="0.2">
      <c r="A9" s="23">
        <v>2</v>
      </c>
      <c r="B9" s="12" t="s">
        <v>37</v>
      </c>
      <c r="C9" s="8">
        <v>21</v>
      </c>
      <c r="D9" s="8">
        <v>21</v>
      </c>
      <c r="E9" s="8">
        <v>0</v>
      </c>
      <c r="F9" s="9">
        <v>0</v>
      </c>
      <c r="G9" s="15">
        <f t="shared" si="0"/>
        <v>100</v>
      </c>
      <c r="H9" s="8">
        <v>6</v>
      </c>
      <c r="I9" s="8">
        <v>0</v>
      </c>
      <c r="J9" s="15">
        <f t="shared" si="1"/>
        <v>28.571428571428573</v>
      </c>
      <c r="K9" s="9">
        <v>15</v>
      </c>
      <c r="L9" s="8">
        <v>6</v>
      </c>
      <c r="M9" s="24">
        <f t="shared" si="2"/>
        <v>21</v>
      </c>
      <c r="N9" s="24">
        <v>0</v>
      </c>
      <c r="O9" s="94"/>
    </row>
    <row r="10" spans="1:39" s="3" customFormat="1" ht="20.100000000000001" customHeight="1" x14ac:dyDescent="0.2">
      <c r="A10" s="72" t="s">
        <v>107</v>
      </c>
      <c r="B10" s="72"/>
      <c r="C10" s="31">
        <f>C9</f>
        <v>21</v>
      </c>
      <c r="D10" s="31">
        <f t="shared" ref="D10:F10" si="7">D9</f>
        <v>21</v>
      </c>
      <c r="E10" s="31">
        <f t="shared" si="7"/>
        <v>0</v>
      </c>
      <c r="F10" s="31">
        <f t="shared" si="7"/>
        <v>0</v>
      </c>
      <c r="G10" s="32">
        <f t="shared" si="0"/>
        <v>100</v>
      </c>
      <c r="H10" s="31">
        <f>H9</f>
        <v>6</v>
      </c>
      <c r="I10" s="31">
        <f>I9</f>
        <v>0</v>
      </c>
      <c r="J10" s="32">
        <f t="shared" si="1"/>
        <v>28.571428571428573</v>
      </c>
      <c r="K10" s="31">
        <f t="shared" ref="K10" si="8">K9</f>
        <v>15</v>
      </c>
      <c r="L10" s="31">
        <f t="shared" ref="L10" si="9">L9</f>
        <v>6</v>
      </c>
      <c r="M10" s="31">
        <f t="shared" ref="M10:N10" si="10">M9</f>
        <v>21</v>
      </c>
      <c r="N10" s="31">
        <f t="shared" si="10"/>
        <v>0</v>
      </c>
      <c r="O10" s="95"/>
    </row>
    <row r="11" spans="1:39" s="3" customFormat="1" ht="20.100000000000001" customHeight="1" x14ac:dyDescent="0.2">
      <c r="A11" s="23">
        <v>3</v>
      </c>
      <c r="B11" s="12" t="s">
        <v>86</v>
      </c>
      <c r="C11" s="8">
        <v>12</v>
      </c>
      <c r="D11" s="9">
        <v>12</v>
      </c>
      <c r="E11" s="9">
        <v>0</v>
      </c>
      <c r="F11" s="9">
        <v>0</v>
      </c>
      <c r="G11" s="15">
        <f t="shared" si="0"/>
        <v>100</v>
      </c>
      <c r="H11" s="8">
        <v>5</v>
      </c>
      <c r="I11" s="8">
        <v>1</v>
      </c>
      <c r="J11" s="15">
        <f t="shared" si="1"/>
        <v>50</v>
      </c>
      <c r="K11" s="9">
        <v>12</v>
      </c>
      <c r="L11" s="8">
        <v>0</v>
      </c>
      <c r="M11" s="24">
        <f>K11+L11</f>
        <v>12</v>
      </c>
      <c r="N11" s="24">
        <v>0</v>
      </c>
      <c r="O11" s="96"/>
    </row>
    <row r="12" spans="1:39" s="3" customFormat="1" ht="20.100000000000001" customHeight="1" x14ac:dyDescent="0.2">
      <c r="A12" s="50" t="s">
        <v>38</v>
      </c>
      <c r="B12" s="50"/>
      <c r="C12" s="31">
        <f>C11</f>
        <v>12</v>
      </c>
      <c r="D12" s="31">
        <f t="shared" ref="D12:F12" si="11">D11</f>
        <v>12</v>
      </c>
      <c r="E12" s="31">
        <f t="shared" si="11"/>
        <v>0</v>
      </c>
      <c r="F12" s="31">
        <f t="shared" si="11"/>
        <v>0</v>
      </c>
      <c r="G12" s="32">
        <f t="shared" si="0"/>
        <v>100</v>
      </c>
      <c r="H12" s="31">
        <f>H11</f>
        <v>5</v>
      </c>
      <c r="I12" s="31">
        <f>I11</f>
        <v>1</v>
      </c>
      <c r="J12" s="32">
        <f t="shared" si="1"/>
        <v>50</v>
      </c>
      <c r="K12" s="31">
        <f>K11</f>
        <v>12</v>
      </c>
      <c r="L12" s="31">
        <f t="shared" ref="L12:N12" si="12">L11</f>
        <v>0</v>
      </c>
      <c r="M12" s="31">
        <f t="shared" si="12"/>
        <v>12</v>
      </c>
      <c r="N12" s="31">
        <f t="shared" si="12"/>
        <v>0</v>
      </c>
      <c r="O12" s="95"/>
    </row>
    <row r="13" spans="1:39" s="3" customFormat="1" ht="20.100000000000001" customHeight="1" x14ac:dyDescent="0.2">
      <c r="A13" s="23">
        <v>4</v>
      </c>
      <c r="B13" s="12" t="s">
        <v>39</v>
      </c>
      <c r="C13" s="8">
        <v>10</v>
      </c>
      <c r="D13" s="9">
        <v>10</v>
      </c>
      <c r="E13" s="9">
        <v>0</v>
      </c>
      <c r="F13" s="9">
        <v>0</v>
      </c>
      <c r="G13" s="15">
        <f t="shared" si="0"/>
        <v>100</v>
      </c>
      <c r="H13" s="8">
        <v>1</v>
      </c>
      <c r="I13" s="8">
        <v>0</v>
      </c>
      <c r="J13" s="15">
        <f t="shared" si="1"/>
        <v>10</v>
      </c>
      <c r="K13" s="9">
        <v>10</v>
      </c>
      <c r="L13" s="8">
        <v>0</v>
      </c>
      <c r="M13" s="24">
        <f>K13+L13</f>
        <v>10</v>
      </c>
      <c r="N13" s="24">
        <v>0</v>
      </c>
      <c r="O13" s="94"/>
    </row>
    <row r="14" spans="1:39" s="3" customFormat="1" ht="20.100000000000001" customHeight="1" x14ac:dyDescent="0.2">
      <c r="A14" s="23">
        <v>5</v>
      </c>
      <c r="B14" s="12" t="s">
        <v>94</v>
      </c>
      <c r="C14" s="8">
        <v>12</v>
      </c>
      <c r="D14" s="9">
        <v>12</v>
      </c>
      <c r="E14" s="9">
        <v>0</v>
      </c>
      <c r="F14" s="9">
        <v>0</v>
      </c>
      <c r="G14" s="15">
        <f t="shared" si="0"/>
        <v>100</v>
      </c>
      <c r="H14" s="8">
        <v>5</v>
      </c>
      <c r="I14" s="8">
        <v>0</v>
      </c>
      <c r="J14" s="15">
        <f t="shared" ref="J14:J88" si="13">IFERROR(((H14+I14)*100/D14),"0.00")</f>
        <v>41.666666666666664</v>
      </c>
      <c r="K14" s="9">
        <v>12</v>
      </c>
      <c r="L14" s="11">
        <v>0</v>
      </c>
      <c r="M14" s="24">
        <f t="shared" si="2"/>
        <v>12</v>
      </c>
      <c r="N14" s="24">
        <v>0</v>
      </c>
      <c r="O14" s="97"/>
    </row>
    <row r="15" spans="1:39" s="3" customFormat="1" ht="20.100000000000001" customHeight="1" x14ac:dyDescent="0.2">
      <c r="A15" s="50" t="s">
        <v>40</v>
      </c>
      <c r="B15" s="50"/>
      <c r="C15" s="31">
        <f>C13+C14</f>
        <v>22</v>
      </c>
      <c r="D15" s="31">
        <f t="shared" ref="D15:F15" si="14">D13+D14</f>
        <v>22</v>
      </c>
      <c r="E15" s="31">
        <f t="shared" si="14"/>
        <v>0</v>
      </c>
      <c r="F15" s="31">
        <f t="shared" si="14"/>
        <v>0</v>
      </c>
      <c r="G15" s="32">
        <f t="shared" si="0"/>
        <v>100</v>
      </c>
      <c r="H15" s="31">
        <f>H13+H14</f>
        <v>6</v>
      </c>
      <c r="I15" s="31">
        <f>I13+I14</f>
        <v>0</v>
      </c>
      <c r="J15" s="32">
        <f t="shared" si="13"/>
        <v>27.272727272727273</v>
      </c>
      <c r="K15" s="31">
        <f>K13+K14</f>
        <v>22</v>
      </c>
      <c r="L15" s="31">
        <f t="shared" ref="L15:N15" si="15">L13+L14</f>
        <v>0</v>
      </c>
      <c r="M15" s="31">
        <f t="shared" si="15"/>
        <v>22</v>
      </c>
      <c r="N15" s="31">
        <f t="shared" si="15"/>
        <v>0</v>
      </c>
      <c r="O15" s="98"/>
    </row>
    <row r="16" spans="1:39" s="3" customFormat="1" ht="20.100000000000001" customHeight="1" x14ac:dyDescent="0.2">
      <c r="A16" s="23">
        <v>6</v>
      </c>
      <c r="B16" s="12" t="s">
        <v>41</v>
      </c>
      <c r="C16" s="8">
        <v>9</v>
      </c>
      <c r="D16" s="9">
        <v>9</v>
      </c>
      <c r="E16" s="9">
        <v>0</v>
      </c>
      <c r="F16" s="9">
        <v>0</v>
      </c>
      <c r="G16" s="15">
        <f t="shared" si="0"/>
        <v>100</v>
      </c>
      <c r="H16" s="8">
        <v>5</v>
      </c>
      <c r="I16" s="8">
        <v>0</v>
      </c>
      <c r="J16" s="15">
        <f t="shared" si="13"/>
        <v>55.555555555555557</v>
      </c>
      <c r="K16" s="9">
        <v>9</v>
      </c>
      <c r="L16" s="8">
        <v>0</v>
      </c>
      <c r="M16" s="24">
        <f>K16+L16</f>
        <v>9</v>
      </c>
      <c r="N16" s="24">
        <v>0</v>
      </c>
      <c r="O16" s="94"/>
    </row>
    <row r="17" spans="1:15" s="3" customFormat="1" ht="20.100000000000001" customHeight="1" x14ac:dyDescent="0.2">
      <c r="A17" s="23">
        <v>7</v>
      </c>
      <c r="B17" s="12" t="s">
        <v>42</v>
      </c>
      <c r="C17" s="8">
        <v>13</v>
      </c>
      <c r="D17" s="9">
        <v>13</v>
      </c>
      <c r="E17" s="9">
        <v>0</v>
      </c>
      <c r="F17" s="9">
        <v>0</v>
      </c>
      <c r="G17" s="15">
        <f t="shared" si="0"/>
        <v>100</v>
      </c>
      <c r="H17" s="8">
        <v>1</v>
      </c>
      <c r="I17" s="8">
        <v>0</v>
      </c>
      <c r="J17" s="15">
        <f t="shared" si="13"/>
        <v>7.6923076923076925</v>
      </c>
      <c r="K17" s="9">
        <v>13</v>
      </c>
      <c r="L17" s="8">
        <v>0</v>
      </c>
      <c r="M17" s="24">
        <f>K17+L17</f>
        <v>13</v>
      </c>
      <c r="N17" s="24">
        <v>0</v>
      </c>
      <c r="O17" s="94"/>
    </row>
    <row r="18" spans="1:15" s="3" customFormat="1" ht="20.100000000000001" customHeight="1" x14ac:dyDescent="0.2">
      <c r="A18" s="50" t="s">
        <v>43</v>
      </c>
      <c r="B18" s="50"/>
      <c r="C18" s="31">
        <f>C16+C17</f>
        <v>22</v>
      </c>
      <c r="D18" s="31">
        <f t="shared" ref="D18:F18" si="16">D16+D17</f>
        <v>22</v>
      </c>
      <c r="E18" s="31">
        <f t="shared" si="16"/>
        <v>0</v>
      </c>
      <c r="F18" s="31">
        <f t="shared" si="16"/>
        <v>0</v>
      </c>
      <c r="G18" s="32">
        <f t="shared" si="0"/>
        <v>100</v>
      </c>
      <c r="H18" s="31">
        <f>H16+H17</f>
        <v>6</v>
      </c>
      <c r="I18" s="31">
        <f>I16+I17</f>
        <v>0</v>
      </c>
      <c r="J18" s="32">
        <f t="shared" si="13"/>
        <v>27.272727272727273</v>
      </c>
      <c r="K18" s="31">
        <f>K16+K17</f>
        <v>22</v>
      </c>
      <c r="L18" s="31">
        <f t="shared" ref="L18:N18" si="17">L16+L17</f>
        <v>0</v>
      </c>
      <c r="M18" s="31">
        <f t="shared" si="17"/>
        <v>22</v>
      </c>
      <c r="N18" s="31">
        <f t="shared" si="17"/>
        <v>0</v>
      </c>
      <c r="O18" s="95"/>
    </row>
    <row r="19" spans="1:15" s="3" customFormat="1" ht="20.100000000000001" customHeight="1" x14ac:dyDescent="0.2">
      <c r="A19" s="25">
        <v>8</v>
      </c>
      <c r="B19" s="12" t="s">
        <v>44</v>
      </c>
      <c r="C19" s="8">
        <v>17</v>
      </c>
      <c r="D19" s="9">
        <v>17</v>
      </c>
      <c r="E19" s="9">
        <v>0</v>
      </c>
      <c r="F19" s="9">
        <v>0</v>
      </c>
      <c r="G19" s="15">
        <f t="shared" si="0"/>
        <v>100</v>
      </c>
      <c r="H19" s="8">
        <v>9</v>
      </c>
      <c r="I19" s="8">
        <v>0</v>
      </c>
      <c r="J19" s="15">
        <f t="shared" si="13"/>
        <v>52.941176470588232</v>
      </c>
      <c r="K19" s="9">
        <v>17</v>
      </c>
      <c r="L19" s="8">
        <v>0</v>
      </c>
      <c r="M19" s="24">
        <f>K19+L19</f>
        <v>17</v>
      </c>
      <c r="N19" s="24">
        <v>0</v>
      </c>
      <c r="O19" s="94"/>
    </row>
    <row r="20" spans="1:15" s="3" customFormat="1" ht="20.100000000000001" customHeight="1" x14ac:dyDescent="0.2">
      <c r="A20" s="25">
        <v>9</v>
      </c>
      <c r="B20" s="12" t="s">
        <v>45</v>
      </c>
      <c r="C20" s="8">
        <v>16</v>
      </c>
      <c r="D20" s="9">
        <v>16</v>
      </c>
      <c r="E20" s="9">
        <v>0</v>
      </c>
      <c r="F20" s="9">
        <v>0</v>
      </c>
      <c r="G20" s="15">
        <f t="shared" si="0"/>
        <v>100</v>
      </c>
      <c r="H20" s="8">
        <v>9</v>
      </c>
      <c r="I20" s="8">
        <v>0</v>
      </c>
      <c r="J20" s="15">
        <f t="shared" si="13"/>
        <v>56.25</v>
      </c>
      <c r="K20" s="9">
        <v>16</v>
      </c>
      <c r="L20" s="8">
        <v>0</v>
      </c>
      <c r="M20" s="24">
        <f>K20+L20</f>
        <v>16</v>
      </c>
      <c r="N20" s="24">
        <v>0</v>
      </c>
      <c r="O20" s="94"/>
    </row>
    <row r="21" spans="1:15" s="3" customFormat="1" ht="20.100000000000001" customHeight="1" x14ac:dyDescent="0.2">
      <c r="A21" s="50" t="s">
        <v>46</v>
      </c>
      <c r="B21" s="50"/>
      <c r="C21" s="31">
        <f>C19+C20</f>
        <v>33</v>
      </c>
      <c r="D21" s="31">
        <f t="shared" ref="D21:F21" si="18">D19+D20</f>
        <v>33</v>
      </c>
      <c r="E21" s="31">
        <f t="shared" si="18"/>
        <v>0</v>
      </c>
      <c r="F21" s="31">
        <f t="shared" si="18"/>
        <v>0</v>
      </c>
      <c r="G21" s="32">
        <f t="shared" si="0"/>
        <v>100</v>
      </c>
      <c r="H21" s="31">
        <f>H19+H20</f>
        <v>18</v>
      </c>
      <c r="I21" s="31">
        <f>I19+I20</f>
        <v>0</v>
      </c>
      <c r="J21" s="32">
        <f t="shared" si="13"/>
        <v>54.545454545454547</v>
      </c>
      <c r="K21" s="31">
        <f>K19+K20</f>
        <v>33</v>
      </c>
      <c r="L21" s="31">
        <f t="shared" ref="L21:N21" si="19">L19+L20</f>
        <v>0</v>
      </c>
      <c r="M21" s="31">
        <f t="shared" si="19"/>
        <v>33</v>
      </c>
      <c r="N21" s="31">
        <f t="shared" si="19"/>
        <v>0</v>
      </c>
      <c r="O21" s="95"/>
    </row>
    <row r="22" spans="1:15" s="3" customFormat="1" ht="20.100000000000001" customHeight="1" x14ac:dyDescent="0.2">
      <c r="A22" s="51" t="s">
        <v>47</v>
      </c>
      <c r="B22" s="51"/>
      <c r="C22" s="40">
        <f>C8+C10+C12+C15+C18+C21</f>
        <v>118</v>
      </c>
      <c r="D22" s="40">
        <f t="shared" ref="D22:K22" si="20">D8+D10+D12+D15+D18+D21</f>
        <v>118</v>
      </c>
      <c r="E22" s="40">
        <f t="shared" si="20"/>
        <v>0</v>
      </c>
      <c r="F22" s="40">
        <f t="shared" si="20"/>
        <v>0</v>
      </c>
      <c r="G22" s="41">
        <f>IFERROR((D22*100/C22),"0.00")</f>
        <v>100</v>
      </c>
      <c r="H22" s="40">
        <f t="shared" si="20"/>
        <v>41</v>
      </c>
      <c r="I22" s="40">
        <f t="shared" si="20"/>
        <v>1</v>
      </c>
      <c r="J22" s="41">
        <f t="shared" si="13"/>
        <v>35.593220338983052</v>
      </c>
      <c r="K22" s="40">
        <f t="shared" si="20"/>
        <v>112</v>
      </c>
      <c r="L22" s="40">
        <f t="shared" ref="L22" si="21">L8+L10+L12+L15+L18+L21</f>
        <v>6</v>
      </c>
      <c r="M22" s="40">
        <f t="shared" ref="M22:N22" si="22">M8+M10+M12+M15+M18+M21</f>
        <v>118</v>
      </c>
      <c r="N22" s="40">
        <f t="shared" si="22"/>
        <v>0</v>
      </c>
      <c r="O22" s="99" t="s">
        <v>96</v>
      </c>
    </row>
    <row r="23" spans="1:15" s="3" customFormat="1" ht="20.100000000000001" customHeight="1" x14ac:dyDescent="0.2">
      <c r="A23" s="23">
        <v>10</v>
      </c>
      <c r="B23" s="12" t="s">
        <v>90</v>
      </c>
      <c r="C23" s="8">
        <v>16</v>
      </c>
      <c r="D23" s="9">
        <v>13</v>
      </c>
      <c r="E23" s="9">
        <v>3</v>
      </c>
      <c r="F23" s="9">
        <v>0</v>
      </c>
      <c r="G23" s="15">
        <f t="shared" si="0"/>
        <v>81.25</v>
      </c>
      <c r="H23" s="8">
        <v>0</v>
      </c>
      <c r="I23" s="8">
        <v>0</v>
      </c>
      <c r="J23" s="15">
        <f t="shared" si="13"/>
        <v>0</v>
      </c>
      <c r="K23" s="9">
        <v>13</v>
      </c>
      <c r="L23" s="10">
        <v>0</v>
      </c>
      <c r="M23" s="24">
        <f>K23+L23</f>
        <v>13</v>
      </c>
      <c r="N23" s="24">
        <v>0</v>
      </c>
      <c r="O23" s="94"/>
    </row>
    <row r="24" spans="1:15" s="3" customFormat="1" ht="20.100000000000001" customHeight="1" x14ac:dyDescent="0.2">
      <c r="A24" s="23">
        <v>11</v>
      </c>
      <c r="B24" s="14" t="s">
        <v>88</v>
      </c>
      <c r="C24" s="8">
        <v>3</v>
      </c>
      <c r="D24" s="9">
        <v>3</v>
      </c>
      <c r="E24" s="9">
        <v>0</v>
      </c>
      <c r="F24" s="9">
        <v>0</v>
      </c>
      <c r="G24" s="15">
        <f t="shared" ref="G24:G52" si="23">IFERROR((D24*100/C24),"0.00")</f>
        <v>100</v>
      </c>
      <c r="H24" s="8">
        <v>0</v>
      </c>
      <c r="I24" s="8">
        <v>0</v>
      </c>
      <c r="J24" s="15">
        <f t="shared" si="13"/>
        <v>0</v>
      </c>
      <c r="K24" s="9">
        <v>3</v>
      </c>
      <c r="L24" s="10">
        <v>0</v>
      </c>
      <c r="M24" s="24">
        <f>K24+L24</f>
        <v>3</v>
      </c>
      <c r="N24" s="24">
        <v>0</v>
      </c>
      <c r="O24" s="94"/>
    </row>
    <row r="25" spans="1:15" s="3" customFormat="1" ht="20.100000000000001" customHeight="1" x14ac:dyDescent="0.2">
      <c r="A25" s="23">
        <v>12</v>
      </c>
      <c r="B25" s="12" t="s">
        <v>87</v>
      </c>
      <c r="C25" s="8">
        <v>15</v>
      </c>
      <c r="D25" s="9">
        <v>15</v>
      </c>
      <c r="E25" s="9">
        <v>0</v>
      </c>
      <c r="F25" s="9">
        <v>0</v>
      </c>
      <c r="G25" s="15">
        <f t="shared" si="23"/>
        <v>100</v>
      </c>
      <c r="H25" s="8">
        <v>0</v>
      </c>
      <c r="I25" s="8">
        <v>0</v>
      </c>
      <c r="J25" s="15">
        <f t="shared" si="13"/>
        <v>0</v>
      </c>
      <c r="K25" s="9">
        <v>15</v>
      </c>
      <c r="L25" s="10">
        <v>0</v>
      </c>
      <c r="M25" s="24">
        <f>K25+L25</f>
        <v>15</v>
      </c>
      <c r="N25" s="24">
        <v>0</v>
      </c>
      <c r="O25" s="94"/>
    </row>
    <row r="26" spans="1:15" s="3" customFormat="1" ht="20.100000000000001" customHeight="1" x14ac:dyDescent="0.2">
      <c r="A26" s="23">
        <v>13</v>
      </c>
      <c r="B26" s="12" t="s">
        <v>70</v>
      </c>
      <c r="C26" s="8">
        <v>16</v>
      </c>
      <c r="D26" s="9">
        <v>13</v>
      </c>
      <c r="E26" s="9">
        <v>3</v>
      </c>
      <c r="F26" s="9">
        <v>0</v>
      </c>
      <c r="G26" s="15">
        <f t="shared" si="23"/>
        <v>81.25</v>
      </c>
      <c r="H26" s="8">
        <v>0</v>
      </c>
      <c r="I26" s="8">
        <v>0</v>
      </c>
      <c r="J26" s="15">
        <f t="shared" si="13"/>
        <v>0</v>
      </c>
      <c r="K26" s="9">
        <v>0</v>
      </c>
      <c r="L26" s="10">
        <v>13</v>
      </c>
      <c r="M26" s="24">
        <f>K26+L26</f>
        <v>13</v>
      </c>
      <c r="N26" s="24">
        <v>0</v>
      </c>
      <c r="O26" s="100" t="s">
        <v>122</v>
      </c>
    </row>
    <row r="27" spans="1:15" s="3" customFormat="1" ht="20.100000000000001" customHeight="1" x14ac:dyDescent="0.2">
      <c r="A27" s="50" t="s">
        <v>71</v>
      </c>
      <c r="B27" s="50"/>
      <c r="C27" s="31">
        <f>SUM(C23:C26)</f>
        <v>50</v>
      </c>
      <c r="D27" s="31">
        <f t="shared" ref="D27:K27" si="24">SUM(D23:D26)</f>
        <v>44</v>
      </c>
      <c r="E27" s="31">
        <f t="shared" si="24"/>
        <v>6</v>
      </c>
      <c r="F27" s="31">
        <f t="shared" si="24"/>
        <v>0</v>
      </c>
      <c r="G27" s="32">
        <f t="shared" si="23"/>
        <v>88</v>
      </c>
      <c r="H27" s="31">
        <f t="shared" si="24"/>
        <v>0</v>
      </c>
      <c r="I27" s="31">
        <f t="shared" si="24"/>
        <v>0</v>
      </c>
      <c r="J27" s="32">
        <f t="shared" si="13"/>
        <v>0</v>
      </c>
      <c r="K27" s="31">
        <f t="shared" si="24"/>
        <v>31</v>
      </c>
      <c r="L27" s="31">
        <f t="shared" ref="L27" si="25">SUM(L23:L26)</f>
        <v>13</v>
      </c>
      <c r="M27" s="31">
        <f t="shared" ref="M27:N27" si="26">SUM(M23:M26)</f>
        <v>44</v>
      </c>
      <c r="N27" s="31">
        <f t="shared" si="26"/>
        <v>0</v>
      </c>
      <c r="O27" s="95"/>
    </row>
    <row r="28" spans="1:15" s="3" customFormat="1" ht="20.100000000000001" customHeight="1" x14ac:dyDescent="0.2">
      <c r="A28" s="23">
        <v>14</v>
      </c>
      <c r="B28" s="12" t="s">
        <v>72</v>
      </c>
      <c r="C28" s="8">
        <v>17</v>
      </c>
      <c r="D28" s="9">
        <v>17</v>
      </c>
      <c r="E28" s="9">
        <v>0</v>
      </c>
      <c r="F28" s="9">
        <v>0</v>
      </c>
      <c r="G28" s="15">
        <f t="shared" si="23"/>
        <v>100</v>
      </c>
      <c r="H28" s="8">
        <v>5</v>
      </c>
      <c r="I28" s="8">
        <v>0</v>
      </c>
      <c r="J28" s="15">
        <f t="shared" si="13"/>
        <v>29.411764705882351</v>
      </c>
      <c r="K28" s="9">
        <v>17</v>
      </c>
      <c r="L28" s="10">
        <v>0</v>
      </c>
      <c r="M28" s="24">
        <f>K28+L28</f>
        <v>17</v>
      </c>
      <c r="N28" s="24">
        <v>0</v>
      </c>
      <c r="O28" s="101"/>
    </row>
    <row r="29" spans="1:15" s="3" customFormat="1" ht="20.100000000000001" customHeight="1" x14ac:dyDescent="0.2">
      <c r="A29" s="23">
        <v>15</v>
      </c>
      <c r="B29" s="12" t="s">
        <v>120</v>
      </c>
      <c r="C29" s="8">
        <v>38</v>
      </c>
      <c r="D29" s="9">
        <v>38</v>
      </c>
      <c r="E29" s="9">
        <v>0</v>
      </c>
      <c r="F29" s="9">
        <v>0</v>
      </c>
      <c r="G29" s="15">
        <f t="shared" si="23"/>
        <v>100</v>
      </c>
      <c r="H29" s="8">
        <v>9</v>
      </c>
      <c r="I29" s="8">
        <v>0</v>
      </c>
      <c r="J29" s="15">
        <f t="shared" si="13"/>
        <v>23.684210526315791</v>
      </c>
      <c r="K29" s="9">
        <v>36</v>
      </c>
      <c r="L29" s="10">
        <v>2</v>
      </c>
      <c r="M29" s="24">
        <f>K29+L29</f>
        <v>38</v>
      </c>
      <c r="N29" s="24">
        <v>0</v>
      </c>
      <c r="O29" s="97"/>
    </row>
    <row r="30" spans="1:15" s="3" customFormat="1" ht="35.25" customHeight="1" x14ac:dyDescent="0.2">
      <c r="A30" s="69" t="s">
        <v>113</v>
      </c>
      <c r="B30" s="70"/>
      <c r="C30" s="31">
        <f>C28+C29</f>
        <v>55</v>
      </c>
      <c r="D30" s="31">
        <f t="shared" ref="D30:K30" si="27">D28+D29</f>
        <v>55</v>
      </c>
      <c r="E30" s="31">
        <f t="shared" si="27"/>
        <v>0</v>
      </c>
      <c r="F30" s="31">
        <f t="shared" si="27"/>
        <v>0</v>
      </c>
      <c r="G30" s="32">
        <f t="shared" si="23"/>
        <v>100</v>
      </c>
      <c r="H30" s="31">
        <f t="shared" si="27"/>
        <v>14</v>
      </c>
      <c r="I30" s="31">
        <f t="shared" si="27"/>
        <v>0</v>
      </c>
      <c r="J30" s="32">
        <f t="shared" si="13"/>
        <v>25.454545454545453</v>
      </c>
      <c r="K30" s="31">
        <f t="shared" si="27"/>
        <v>53</v>
      </c>
      <c r="L30" s="31">
        <f t="shared" ref="L30" si="28">L28+L29</f>
        <v>2</v>
      </c>
      <c r="M30" s="31">
        <f t="shared" ref="M30:N30" si="29">M28+M29</f>
        <v>55</v>
      </c>
      <c r="N30" s="31">
        <f t="shared" si="29"/>
        <v>0</v>
      </c>
      <c r="O30" s="95"/>
    </row>
    <row r="31" spans="1:15" s="3" customFormat="1" ht="20.100000000000001" customHeight="1" x14ac:dyDescent="0.2">
      <c r="A31" s="23">
        <v>16</v>
      </c>
      <c r="B31" s="14" t="s">
        <v>73</v>
      </c>
      <c r="C31" s="8">
        <v>27</v>
      </c>
      <c r="D31" s="9">
        <v>27</v>
      </c>
      <c r="E31" s="9">
        <v>0</v>
      </c>
      <c r="F31" s="9">
        <v>0</v>
      </c>
      <c r="G31" s="15">
        <f t="shared" si="23"/>
        <v>100</v>
      </c>
      <c r="H31" s="8">
        <v>0</v>
      </c>
      <c r="I31" s="8">
        <v>0</v>
      </c>
      <c r="J31" s="15">
        <f t="shared" si="13"/>
        <v>0</v>
      </c>
      <c r="K31" s="9">
        <v>27</v>
      </c>
      <c r="L31" s="10">
        <v>0</v>
      </c>
      <c r="M31" s="24">
        <f>K31+L31</f>
        <v>27</v>
      </c>
      <c r="N31" s="24">
        <v>0</v>
      </c>
      <c r="O31" s="94"/>
    </row>
    <row r="32" spans="1:15" s="3" customFormat="1" ht="20.100000000000001" customHeight="1" x14ac:dyDescent="0.2">
      <c r="A32" s="50" t="s">
        <v>74</v>
      </c>
      <c r="B32" s="50"/>
      <c r="C32" s="31">
        <f>C31</f>
        <v>27</v>
      </c>
      <c r="D32" s="31">
        <f t="shared" ref="D32:K32" si="30">D31</f>
        <v>27</v>
      </c>
      <c r="E32" s="31">
        <f t="shared" si="30"/>
        <v>0</v>
      </c>
      <c r="F32" s="31">
        <f t="shared" si="30"/>
        <v>0</v>
      </c>
      <c r="G32" s="32">
        <f t="shared" si="23"/>
        <v>100</v>
      </c>
      <c r="H32" s="31">
        <f t="shared" si="30"/>
        <v>0</v>
      </c>
      <c r="I32" s="31">
        <f t="shared" si="30"/>
        <v>0</v>
      </c>
      <c r="J32" s="32">
        <f t="shared" si="13"/>
        <v>0</v>
      </c>
      <c r="K32" s="31">
        <f t="shared" si="30"/>
        <v>27</v>
      </c>
      <c r="L32" s="31">
        <f t="shared" ref="L32" si="31">L31</f>
        <v>0</v>
      </c>
      <c r="M32" s="31">
        <f t="shared" ref="M32" si="32">M31</f>
        <v>27</v>
      </c>
      <c r="N32" s="42">
        <f>N31</f>
        <v>0</v>
      </c>
      <c r="O32" s="95"/>
    </row>
    <row r="33" spans="1:38" s="3" customFormat="1" ht="20.100000000000001" customHeight="1" x14ac:dyDescent="0.2">
      <c r="A33" s="51" t="s">
        <v>75</v>
      </c>
      <c r="B33" s="51"/>
      <c r="C33" s="40">
        <f>C27+C30+C32</f>
        <v>132</v>
      </c>
      <c r="D33" s="40">
        <f t="shared" ref="D33:K33" si="33">D27+D30+D32</f>
        <v>126</v>
      </c>
      <c r="E33" s="40">
        <f t="shared" si="33"/>
        <v>6</v>
      </c>
      <c r="F33" s="40">
        <f t="shared" si="33"/>
        <v>0</v>
      </c>
      <c r="G33" s="41">
        <f>IFERROR((D33*100/C33),"0.00")</f>
        <v>95.454545454545453</v>
      </c>
      <c r="H33" s="40">
        <f t="shared" si="33"/>
        <v>14</v>
      </c>
      <c r="I33" s="40">
        <f t="shared" si="33"/>
        <v>0</v>
      </c>
      <c r="J33" s="41">
        <f t="shared" si="13"/>
        <v>11.111111111111111</v>
      </c>
      <c r="K33" s="40">
        <f t="shared" si="33"/>
        <v>111</v>
      </c>
      <c r="L33" s="40">
        <f t="shared" ref="L33" si="34">L27+L30+L32</f>
        <v>15</v>
      </c>
      <c r="M33" s="40">
        <f t="shared" ref="M33:N33" si="35">M27+M30+M32</f>
        <v>126</v>
      </c>
      <c r="N33" s="40">
        <f t="shared" si="35"/>
        <v>0</v>
      </c>
      <c r="O33" s="99" t="s">
        <v>96</v>
      </c>
    </row>
    <row r="34" spans="1:38" s="3" customFormat="1" ht="20.100000000000001" customHeight="1" x14ac:dyDescent="0.2">
      <c r="A34" s="26">
        <v>17</v>
      </c>
      <c r="B34" s="13" t="s">
        <v>25</v>
      </c>
      <c r="C34" s="11">
        <v>30</v>
      </c>
      <c r="D34" s="11">
        <v>30</v>
      </c>
      <c r="E34" s="11">
        <v>0</v>
      </c>
      <c r="F34" s="11">
        <v>22</v>
      </c>
      <c r="G34" s="15">
        <f t="shared" si="23"/>
        <v>100</v>
      </c>
      <c r="H34" s="27">
        <v>5</v>
      </c>
      <c r="I34" s="27">
        <v>0</v>
      </c>
      <c r="J34" s="15">
        <f t="shared" si="13"/>
        <v>16.666666666666668</v>
      </c>
      <c r="K34" s="11">
        <v>30</v>
      </c>
      <c r="L34" s="27">
        <v>0</v>
      </c>
      <c r="M34" s="27">
        <f>K34+L34</f>
        <v>30</v>
      </c>
      <c r="N34" s="27">
        <v>22</v>
      </c>
      <c r="O34" s="97"/>
      <c r="AB34" s="4"/>
      <c r="AC34" s="4"/>
      <c r="AD34" s="4"/>
      <c r="AE34" s="4"/>
      <c r="AF34" s="4"/>
      <c r="AG34" s="4"/>
      <c r="AH34" s="4"/>
      <c r="AI34" s="4"/>
      <c r="AJ34" s="4"/>
      <c r="AK34" s="4"/>
      <c r="AL34" s="4"/>
    </row>
    <row r="35" spans="1:38" s="3" customFormat="1" ht="20.100000000000001" customHeight="1" x14ac:dyDescent="0.2">
      <c r="A35" s="50" t="s">
        <v>129</v>
      </c>
      <c r="B35" s="50"/>
      <c r="C35" s="31">
        <f>C34</f>
        <v>30</v>
      </c>
      <c r="D35" s="31">
        <f t="shared" ref="D35:I35" si="36">D34</f>
        <v>30</v>
      </c>
      <c r="E35" s="31">
        <f t="shared" si="36"/>
        <v>0</v>
      </c>
      <c r="F35" s="31">
        <f t="shared" si="36"/>
        <v>22</v>
      </c>
      <c r="G35" s="32">
        <f t="shared" si="23"/>
        <v>100</v>
      </c>
      <c r="H35" s="31">
        <f t="shared" si="36"/>
        <v>5</v>
      </c>
      <c r="I35" s="31">
        <f t="shared" si="36"/>
        <v>0</v>
      </c>
      <c r="J35" s="32">
        <f t="shared" si="13"/>
        <v>16.666666666666668</v>
      </c>
      <c r="K35" s="31">
        <f>K34</f>
        <v>30</v>
      </c>
      <c r="L35" s="31">
        <f t="shared" ref="L35:N35" si="37">L34</f>
        <v>0</v>
      </c>
      <c r="M35" s="31">
        <f t="shared" si="37"/>
        <v>30</v>
      </c>
      <c r="N35" s="31">
        <f t="shared" si="37"/>
        <v>22</v>
      </c>
      <c r="O35" s="102"/>
      <c r="AB35" s="4"/>
      <c r="AC35" s="4"/>
      <c r="AD35" s="4"/>
      <c r="AE35" s="4"/>
      <c r="AF35" s="4"/>
      <c r="AG35" s="4"/>
      <c r="AH35" s="4"/>
      <c r="AI35" s="4"/>
      <c r="AJ35" s="4"/>
      <c r="AK35" s="4"/>
      <c r="AL35" s="4"/>
    </row>
    <row r="36" spans="1:38" s="3" customFormat="1" ht="20.100000000000001" customHeight="1" x14ac:dyDescent="0.2">
      <c r="A36" s="25">
        <v>18</v>
      </c>
      <c r="B36" s="12" t="s">
        <v>26</v>
      </c>
      <c r="C36" s="8">
        <v>12</v>
      </c>
      <c r="D36" s="9">
        <v>12</v>
      </c>
      <c r="E36" s="9">
        <v>0</v>
      </c>
      <c r="F36" s="9">
        <v>0</v>
      </c>
      <c r="G36" s="15">
        <f t="shared" si="23"/>
        <v>100</v>
      </c>
      <c r="H36" s="10">
        <v>3</v>
      </c>
      <c r="I36" s="10">
        <v>0</v>
      </c>
      <c r="J36" s="15">
        <f t="shared" si="13"/>
        <v>25</v>
      </c>
      <c r="K36" s="9">
        <v>0</v>
      </c>
      <c r="L36" s="10">
        <v>12</v>
      </c>
      <c r="M36" s="24">
        <f>K36+L36</f>
        <v>12</v>
      </c>
      <c r="N36" s="24">
        <v>0</v>
      </c>
      <c r="O36" s="97" t="s">
        <v>122</v>
      </c>
      <c r="AB36" s="4"/>
      <c r="AC36" s="4"/>
      <c r="AD36" s="4"/>
      <c r="AE36" s="4"/>
      <c r="AF36" s="4"/>
      <c r="AG36" s="4"/>
      <c r="AH36" s="4"/>
      <c r="AI36" s="4"/>
      <c r="AJ36" s="4"/>
      <c r="AK36" s="4"/>
      <c r="AL36" s="4"/>
    </row>
    <row r="37" spans="1:38" s="3" customFormat="1" ht="20.100000000000001" customHeight="1" x14ac:dyDescent="0.2">
      <c r="A37" s="25">
        <v>19</v>
      </c>
      <c r="B37" s="12" t="s">
        <v>108</v>
      </c>
      <c r="C37" s="8">
        <v>14</v>
      </c>
      <c r="D37" s="9">
        <v>14</v>
      </c>
      <c r="E37" s="9">
        <v>0</v>
      </c>
      <c r="F37" s="9">
        <v>28</v>
      </c>
      <c r="G37" s="15">
        <f t="shared" si="23"/>
        <v>100</v>
      </c>
      <c r="H37" s="10">
        <v>3</v>
      </c>
      <c r="I37" s="10">
        <v>0</v>
      </c>
      <c r="J37" s="15">
        <f t="shared" si="13"/>
        <v>21.428571428571427</v>
      </c>
      <c r="K37" s="9">
        <v>14</v>
      </c>
      <c r="L37" s="10">
        <v>0</v>
      </c>
      <c r="M37" s="24">
        <f>K37+L37</f>
        <v>14</v>
      </c>
      <c r="N37" s="24">
        <v>28</v>
      </c>
      <c r="O37" s="97"/>
    </row>
    <row r="38" spans="1:38" s="3" customFormat="1" ht="20.100000000000001" customHeight="1" x14ac:dyDescent="0.2">
      <c r="A38" s="50" t="s">
        <v>27</v>
      </c>
      <c r="B38" s="50"/>
      <c r="C38" s="31">
        <f>SUM(C36:C37)</f>
        <v>26</v>
      </c>
      <c r="D38" s="31">
        <f t="shared" ref="D38:K38" si="38">SUM(D36:D37)</f>
        <v>26</v>
      </c>
      <c r="E38" s="31">
        <f t="shared" si="38"/>
        <v>0</v>
      </c>
      <c r="F38" s="31">
        <f t="shared" si="38"/>
        <v>28</v>
      </c>
      <c r="G38" s="32">
        <f t="shared" ref="G38" si="39">IFERROR((D38*100/C38),"0.00")</f>
        <v>100</v>
      </c>
      <c r="H38" s="31">
        <f t="shared" si="38"/>
        <v>6</v>
      </c>
      <c r="I38" s="31">
        <f t="shared" si="38"/>
        <v>0</v>
      </c>
      <c r="J38" s="32">
        <f t="shared" si="13"/>
        <v>23.076923076923077</v>
      </c>
      <c r="K38" s="31">
        <f t="shared" si="38"/>
        <v>14</v>
      </c>
      <c r="L38" s="31">
        <f t="shared" ref="L38" si="40">SUM(L36:L37)</f>
        <v>12</v>
      </c>
      <c r="M38" s="31">
        <f t="shared" ref="M38" si="41">SUM(M36:M37)</f>
        <v>26</v>
      </c>
      <c r="N38" s="31">
        <f t="shared" ref="N38" si="42">SUM(N36:N37)</f>
        <v>28</v>
      </c>
      <c r="O38" s="102"/>
    </row>
    <row r="39" spans="1:38" s="3" customFormat="1" ht="20.100000000000001" customHeight="1" x14ac:dyDescent="0.2">
      <c r="A39" s="25">
        <v>20</v>
      </c>
      <c r="B39" s="12" t="s">
        <v>89</v>
      </c>
      <c r="C39" s="8">
        <v>19</v>
      </c>
      <c r="D39" s="9">
        <v>19</v>
      </c>
      <c r="E39" s="9">
        <v>0</v>
      </c>
      <c r="F39" s="9">
        <v>14</v>
      </c>
      <c r="G39" s="15">
        <f>IFERROR((D39*100/C39),"0.00")</f>
        <v>100</v>
      </c>
      <c r="H39" s="10">
        <v>6</v>
      </c>
      <c r="I39" s="10">
        <v>0</v>
      </c>
      <c r="J39" s="15">
        <f t="shared" si="13"/>
        <v>31.578947368421051</v>
      </c>
      <c r="K39" s="9">
        <v>16</v>
      </c>
      <c r="L39" s="10">
        <v>3</v>
      </c>
      <c r="M39" s="24">
        <f>K39+L39</f>
        <v>19</v>
      </c>
      <c r="N39" s="24">
        <v>14</v>
      </c>
      <c r="O39" s="97"/>
    </row>
    <row r="40" spans="1:38" s="3" customFormat="1" ht="20.100000000000001" customHeight="1" x14ac:dyDescent="0.2">
      <c r="A40" s="25">
        <v>21</v>
      </c>
      <c r="B40" s="12" t="s">
        <v>93</v>
      </c>
      <c r="C40" s="8">
        <v>26</v>
      </c>
      <c r="D40" s="9">
        <v>26</v>
      </c>
      <c r="E40" s="9">
        <v>0</v>
      </c>
      <c r="F40" s="9">
        <v>0</v>
      </c>
      <c r="G40" s="15">
        <f t="shared" si="23"/>
        <v>100</v>
      </c>
      <c r="H40" s="10">
        <v>2</v>
      </c>
      <c r="I40" s="10">
        <v>0</v>
      </c>
      <c r="J40" s="15">
        <f t="shared" si="13"/>
        <v>7.6923076923076925</v>
      </c>
      <c r="K40" s="9">
        <v>26</v>
      </c>
      <c r="L40" s="10">
        <v>0</v>
      </c>
      <c r="M40" s="24">
        <f>K40+L40</f>
        <v>26</v>
      </c>
      <c r="N40" s="24">
        <v>0</v>
      </c>
      <c r="O40" s="97"/>
    </row>
    <row r="41" spans="1:38" s="3" customFormat="1" ht="20.100000000000001" customHeight="1" x14ac:dyDescent="0.2">
      <c r="A41" s="50" t="s">
        <v>28</v>
      </c>
      <c r="B41" s="50"/>
      <c r="C41" s="31">
        <f>C39+C40</f>
        <v>45</v>
      </c>
      <c r="D41" s="31">
        <f t="shared" ref="D41:K41" si="43">D39+D40</f>
        <v>45</v>
      </c>
      <c r="E41" s="31">
        <f t="shared" si="43"/>
        <v>0</v>
      </c>
      <c r="F41" s="31">
        <f t="shared" si="43"/>
        <v>14</v>
      </c>
      <c r="G41" s="32">
        <f t="shared" ref="G41" si="44">IFERROR((D41*100/C41),"0.00")</f>
        <v>100</v>
      </c>
      <c r="H41" s="31">
        <f t="shared" si="43"/>
        <v>8</v>
      </c>
      <c r="I41" s="31">
        <f t="shared" si="43"/>
        <v>0</v>
      </c>
      <c r="J41" s="32">
        <f t="shared" si="13"/>
        <v>17.777777777777779</v>
      </c>
      <c r="K41" s="31">
        <f t="shared" si="43"/>
        <v>42</v>
      </c>
      <c r="L41" s="31">
        <f t="shared" ref="L41" si="45">L39+L40</f>
        <v>3</v>
      </c>
      <c r="M41" s="31">
        <f t="shared" ref="M41" si="46">M39+M40</f>
        <v>45</v>
      </c>
      <c r="N41" s="42">
        <f>N39+N40</f>
        <v>14</v>
      </c>
      <c r="O41" s="102"/>
    </row>
    <row r="42" spans="1:38" s="3" customFormat="1" ht="20.100000000000001" customHeight="1" x14ac:dyDescent="0.2">
      <c r="A42" s="25">
        <v>22</v>
      </c>
      <c r="B42" s="12" t="s">
        <v>130</v>
      </c>
      <c r="C42" s="8">
        <v>8</v>
      </c>
      <c r="D42" s="9">
        <v>8</v>
      </c>
      <c r="E42" s="9">
        <v>0</v>
      </c>
      <c r="F42" s="9">
        <v>0</v>
      </c>
      <c r="G42" s="15">
        <f>IFERROR((D42*100/C42),"0.00")</f>
        <v>100</v>
      </c>
      <c r="H42" s="10">
        <v>3</v>
      </c>
      <c r="I42" s="10">
        <v>0</v>
      </c>
      <c r="J42" s="15">
        <f t="shared" si="13"/>
        <v>37.5</v>
      </c>
      <c r="K42" s="9">
        <v>8</v>
      </c>
      <c r="L42" s="10">
        <v>0</v>
      </c>
      <c r="M42" s="24">
        <f>K42+L42</f>
        <v>8</v>
      </c>
      <c r="N42" s="24">
        <v>0</v>
      </c>
      <c r="O42" s="103"/>
    </row>
    <row r="43" spans="1:38" s="3" customFormat="1" ht="20.100000000000001" customHeight="1" x14ac:dyDescent="0.2">
      <c r="A43" s="50" t="s">
        <v>131</v>
      </c>
      <c r="B43" s="50"/>
      <c r="C43" s="31">
        <f>C42</f>
        <v>8</v>
      </c>
      <c r="D43" s="31">
        <f t="shared" ref="D43:I43" si="47">D42</f>
        <v>8</v>
      </c>
      <c r="E43" s="31">
        <f t="shared" si="47"/>
        <v>0</v>
      </c>
      <c r="F43" s="31">
        <f t="shared" si="47"/>
        <v>0</v>
      </c>
      <c r="G43" s="32">
        <f t="shared" si="23"/>
        <v>100</v>
      </c>
      <c r="H43" s="31">
        <f t="shared" si="47"/>
        <v>3</v>
      </c>
      <c r="I43" s="31">
        <f t="shared" si="47"/>
        <v>0</v>
      </c>
      <c r="J43" s="32">
        <f t="shared" si="13"/>
        <v>37.5</v>
      </c>
      <c r="K43" s="31">
        <f>K42</f>
        <v>8</v>
      </c>
      <c r="L43" s="31">
        <f t="shared" ref="L43:N43" si="48">L42</f>
        <v>0</v>
      </c>
      <c r="M43" s="31">
        <f t="shared" si="48"/>
        <v>8</v>
      </c>
      <c r="N43" s="31">
        <f t="shared" si="48"/>
        <v>0</v>
      </c>
      <c r="O43" s="102"/>
    </row>
    <row r="44" spans="1:38" s="3" customFormat="1" ht="20.100000000000001" customHeight="1" x14ac:dyDescent="0.2">
      <c r="A44" s="25">
        <v>23</v>
      </c>
      <c r="B44" s="12" t="s">
        <v>109</v>
      </c>
      <c r="C44" s="8">
        <v>11</v>
      </c>
      <c r="D44" s="9">
        <v>11</v>
      </c>
      <c r="E44" s="9">
        <v>0</v>
      </c>
      <c r="F44" s="9">
        <v>0</v>
      </c>
      <c r="G44" s="15">
        <f t="shared" si="23"/>
        <v>100</v>
      </c>
      <c r="H44" s="10">
        <v>5</v>
      </c>
      <c r="I44" s="10">
        <v>0</v>
      </c>
      <c r="J44" s="15">
        <f t="shared" si="13"/>
        <v>45.454545454545453</v>
      </c>
      <c r="K44" s="9">
        <v>9</v>
      </c>
      <c r="L44" s="10">
        <v>2</v>
      </c>
      <c r="M44" s="24">
        <f>K44+L44</f>
        <v>11</v>
      </c>
      <c r="N44" s="24">
        <v>0</v>
      </c>
      <c r="O44" s="97"/>
    </row>
    <row r="45" spans="1:38" s="3" customFormat="1" ht="20.100000000000001" customHeight="1" x14ac:dyDescent="0.2">
      <c r="A45" s="25">
        <v>24</v>
      </c>
      <c r="B45" s="12" t="s">
        <v>29</v>
      </c>
      <c r="C45" s="8">
        <v>10</v>
      </c>
      <c r="D45" s="9">
        <v>10</v>
      </c>
      <c r="E45" s="9">
        <v>0</v>
      </c>
      <c r="F45" s="9">
        <v>50</v>
      </c>
      <c r="G45" s="15">
        <f t="shared" si="23"/>
        <v>100</v>
      </c>
      <c r="H45" s="10">
        <v>0</v>
      </c>
      <c r="I45" s="10">
        <v>0</v>
      </c>
      <c r="J45" s="15">
        <f t="shared" si="13"/>
        <v>0</v>
      </c>
      <c r="K45" s="9">
        <v>5</v>
      </c>
      <c r="L45" s="10">
        <v>5</v>
      </c>
      <c r="M45" s="24">
        <f>K45+L45</f>
        <v>10</v>
      </c>
      <c r="N45" s="24">
        <v>50</v>
      </c>
      <c r="O45" s="97"/>
    </row>
    <row r="46" spans="1:38" s="3" customFormat="1" ht="20.100000000000001" customHeight="1" x14ac:dyDescent="0.2">
      <c r="A46" s="50" t="s">
        <v>30</v>
      </c>
      <c r="B46" s="50"/>
      <c r="C46" s="31">
        <f>C44+C45</f>
        <v>21</v>
      </c>
      <c r="D46" s="31">
        <f t="shared" ref="D46:K46" si="49">D44+D45</f>
        <v>21</v>
      </c>
      <c r="E46" s="31">
        <f t="shared" si="49"/>
        <v>0</v>
      </c>
      <c r="F46" s="31">
        <f t="shared" si="49"/>
        <v>50</v>
      </c>
      <c r="G46" s="32">
        <f t="shared" ref="G46" si="50">IFERROR((D46*100/C46),"0.00")</f>
        <v>100</v>
      </c>
      <c r="H46" s="31">
        <f t="shared" si="49"/>
        <v>5</v>
      </c>
      <c r="I46" s="31">
        <f t="shared" si="49"/>
        <v>0</v>
      </c>
      <c r="J46" s="32">
        <f t="shared" si="13"/>
        <v>23.80952380952381</v>
      </c>
      <c r="K46" s="31">
        <f t="shared" si="49"/>
        <v>14</v>
      </c>
      <c r="L46" s="31">
        <f t="shared" ref="L46" si="51">L44+L45</f>
        <v>7</v>
      </c>
      <c r="M46" s="31">
        <f t="shared" ref="M46:N46" si="52">M44+M45</f>
        <v>21</v>
      </c>
      <c r="N46" s="31">
        <f t="shared" si="52"/>
        <v>50</v>
      </c>
      <c r="O46" s="102"/>
      <c r="P46" s="3" t="s">
        <v>31</v>
      </c>
    </row>
    <row r="47" spans="1:38" s="3" customFormat="1" ht="20.100000000000001" customHeight="1" x14ac:dyDescent="0.2">
      <c r="A47" s="25">
        <v>25</v>
      </c>
      <c r="B47" s="12" t="s">
        <v>32</v>
      </c>
      <c r="C47" s="8">
        <v>18</v>
      </c>
      <c r="D47" s="9">
        <v>8</v>
      </c>
      <c r="E47" s="9">
        <v>10</v>
      </c>
      <c r="F47" s="9">
        <v>0</v>
      </c>
      <c r="G47" s="15">
        <f t="shared" si="23"/>
        <v>44.444444444444443</v>
      </c>
      <c r="H47" s="9">
        <v>3</v>
      </c>
      <c r="I47" s="9">
        <v>0</v>
      </c>
      <c r="J47" s="15">
        <f t="shared" si="13"/>
        <v>37.5</v>
      </c>
      <c r="K47" s="9">
        <v>0</v>
      </c>
      <c r="L47" s="10">
        <v>8</v>
      </c>
      <c r="M47" s="24">
        <f>K47+L47</f>
        <v>8</v>
      </c>
      <c r="N47" s="24">
        <v>0</v>
      </c>
      <c r="O47" s="97" t="s">
        <v>122</v>
      </c>
    </row>
    <row r="48" spans="1:38" s="3" customFormat="1" ht="20.100000000000001" customHeight="1" x14ac:dyDescent="0.2">
      <c r="A48" s="25">
        <v>26</v>
      </c>
      <c r="B48" s="12" t="s">
        <v>33</v>
      </c>
      <c r="C48" s="8">
        <v>10</v>
      </c>
      <c r="D48" s="9">
        <v>10</v>
      </c>
      <c r="E48" s="9">
        <v>0</v>
      </c>
      <c r="F48" s="9">
        <v>30</v>
      </c>
      <c r="G48" s="15">
        <f t="shared" si="23"/>
        <v>100</v>
      </c>
      <c r="H48" s="9">
        <v>1</v>
      </c>
      <c r="I48" s="9">
        <v>0</v>
      </c>
      <c r="J48" s="15">
        <f t="shared" si="13"/>
        <v>10</v>
      </c>
      <c r="K48" s="9">
        <v>10</v>
      </c>
      <c r="L48" s="10">
        <v>0</v>
      </c>
      <c r="M48" s="24">
        <f>K48+L48</f>
        <v>10</v>
      </c>
      <c r="N48" s="24">
        <v>30</v>
      </c>
      <c r="O48" s="97"/>
    </row>
    <row r="49" spans="1:16" s="3" customFormat="1" ht="20.100000000000001" customHeight="1" x14ac:dyDescent="0.2">
      <c r="A49" s="25">
        <v>27</v>
      </c>
      <c r="B49" s="12" t="s">
        <v>34</v>
      </c>
      <c r="C49" s="8">
        <v>11</v>
      </c>
      <c r="D49" s="9">
        <v>10</v>
      </c>
      <c r="E49" s="9">
        <v>1</v>
      </c>
      <c r="F49" s="9">
        <v>24</v>
      </c>
      <c r="G49" s="15">
        <f t="shared" si="23"/>
        <v>90.909090909090907</v>
      </c>
      <c r="H49" s="9">
        <v>0</v>
      </c>
      <c r="I49" s="9">
        <v>0</v>
      </c>
      <c r="J49" s="15">
        <f t="shared" si="13"/>
        <v>0</v>
      </c>
      <c r="K49" s="9">
        <v>6</v>
      </c>
      <c r="L49" s="10">
        <v>4</v>
      </c>
      <c r="M49" s="24">
        <f>K49+L49</f>
        <v>10</v>
      </c>
      <c r="N49" s="24">
        <v>24</v>
      </c>
      <c r="O49" s="97"/>
    </row>
    <row r="50" spans="1:16" s="3" customFormat="1" ht="20.100000000000001" customHeight="1" x14ac:dyDescent="0.2">
      <c r="A50" s="50" t="s">
        <v>114</v>
      </c>
      <c r="B50" s="50"/>
      <c r="C50" s="31">
        <f>C47+C48+C49</f>
        <v>39</v>
      </c>
      <c r="D50" s="31">
        <f t="shared" ref="D50:K50" si="53">D47+D48+D49</f>
        <v>28</v>
      </c>
      <c r="E50" s="31">
        <f t="shared" si="53"/>
        <v>11</v>
      </c>
      <c r="F50" s="31">
        <f t="shared" si="53"/>
        <v>54</v>
      </c>
      <c r="G50" s="32">
        <f t="shared" ref="G50" si="54">IFERROR((D50*100/C50),"0.00")</f>
        <v>71.794871794871796</v>
      </c>
      <c r="H50" s="31">
        <f t="shared" si="53"/>
        <v>4</v>
      </c>
      <c r="I50" s="31">
        <f t="shared" si="53"/>
        <v>0</v>
      </c>
      <c r="J50" s="32">
        <f t="shared" si="13"/>
        <v>14.285714285714286</v>
      </c>
      <c r="K50" s="31">
        <f t="shared" si="53"/>
        <v>16</v>
      </c>
      <c r="L50" s="31">
        <f t="shared" ref="L50" si="55">L47+L48+L49</f>
        <v>12</v>
      </c>
      <c r="M50" s="31">
        <f t="shared" ref="M50:N50" si="56">M47+M48+M49</f>
        <v>28</v>
      </c>
      <c r="N50" s="31">
        <f t="shared" si="56"/>
        <v>54</v>
      </c>
      <c r="O50" s="102"/>
    </row>
    <row r="51" spans="1:16" s="3" customFormat="1" ht="20.100000000000001" customHeight="1" x14ac:dyDescent="0.2">
      <c r="A51" s="25">
        <v>28</v>
      </c>
      <c r="B51" s="12" t="s">
        <v>132</v>
      </c>
      <c r="C51" s="8">
        <v>7</v>
      </c>
      <c r="D51" s="9">
        <v>0</v>
      </c>
      <c r="E51" s="9">
        <v>7</v>
      </c>
      <c r="F51" s="9">
        <v>0</v>
      </c>
      <c r="G51" s="15">
        <f t="shared" si="23"/>
        <v>0</v>
      </c>
      <c r="H51" s="9">
        <v>0</v>
      </c>
      <c r="I51" s="9">
        <v>0</v>
      </c>
      <c r="J51" s="15" t="str">
        <f t="shared" si="13"/>
        <v>0.00</v>
      </c>
      <c r="K51" s="9">
        <v>0</v>
      </c>
      <c r="L51" s="10">
        <v>0</v>
      </c>
      <c r="M51" s="24">
        <f>K51+L51</f>
        <v>0</v>
      </c>
      <c r="N51" s="24">
        <v>0</v>
      </c>
      <c r="O51" s="97" t="s">
        <v>122</v>
      </c>
    </row>
    <row r="52" spans="1:16" s="3" customFormat="1" ht="20.100000000000001" customHeight="1" x14ac:dyDescent="0.2">
      <c r="A52" s="50" t="s">
        <v>133</v>
      </c>
      <c r="B52" s="50"/>
      <c r="C52" s="31">
        <f>C51</f>
        <v>7</v>
      </c>
      <c r="D52" s="31">
        <f t="shared" ref="D52:K52" si="57">D51</f>
        <v>0</v>
      </c>
      <c r="E52" s="31">
        <f t="shared" si="57"/>
        <v>7</v>
      </c>
      <c r="F52" s="31">
        <f t="shared" si="57"/>
        <v>0</v>
      </c>
      <c r="G52" s="32">
        <f t="shared" si="23"/>
        <v>0</v>
      </c>
      <c r="H52" s="31">
        <f t="shared" si="57"/>
        <v>0</v>
      </c>
      <c r="I52" s="31">
        <f t="shared" si="57"/>
        <v>0</v>
      </c>
      <c r="J52" s="32" t="str">
        <f t="shared" si="13"/>
        <v>0.00</v>
      </c>
      <c r="K52" s="31">
        <f t="shared" si="57"/>
        <v>0</v>
      </c>
      <c r="L52" s="31">
        <f t="shared" ref="L52" si="58">L51</f>
        <v>0</v>
      </c>
      <c r="M52" s="31">
        <f t="shared" ref="M52" si="59">M51</f>
        <v>0</v>
      </c>
      <c r="N52" s="31">
        <f t="shared" ref="N52" si="60">N51</f>
        <v>0</v>
      </c>
      <c r="O52" s="95"/>
    </row>
    <row r="53" spans="1:16" s="5" customFormat="1" ht="20.100000000000001" customHeight="1" x14ac:dyDescent="0.2">
      <c r="A53" s="51" t="s">
        <v>35</v>
      </c>
      <c r="B53" s="51"/>
      <c r="C53" s="40">
        <f>C35+C38+C41+C43+C46+C50+C52</f>
        <v>176</v>
      </c>
      <c r="D53" s="40">
        <f t="shared" ref="D53:F53" si="61">D35+D38+D41+D43+D46+D50+D52</f>
        <v>158</v>
      </c>
      <c r="E53" s="40">
        <f t="shared" si="61"/>
        <v>18</v>
      </c>
      <c r="F53" s="40">
        <f t="shared" si="61"/>
        <v>168</v>
      </c>
      <c r="G53" s="41">
        <f>IFERROR((D53*100/C53),"0.00")</f>
        <v>89.772727272727266</v>
      </c>
      <c r="H53" s="40">
        <f>H35+H38+H41+H43+H46+H50+H52</f>
        <v>31</v>
      </c>
      <c r="I53" s="40">
        <f>I35+I38+I41+I43+I46+I50+I52</f>
        <v>0</v>
      </c>
      <c r="J53" s="41">
        <f t="shared" si="13"/>
        <v>19.620253164556964</v>
      </c>
      <c r="K53" s="40">
        <f>K35+K38+K41+K43+K46+K50+K52</f>
        <v>124</v>
      </c>
      <c r="L53" s="40">
        <f t="shared" ref="L53:N53" si="62">L35+L38+L41+L43+L46+L50+L52</f>
        <v>34</v>
      </c>
      <c r="M53" s="40">
        <f t="shared" si="62"/>
        <v>158</v>
      </c>
      <c r="N53" s="40">
        <f t="shared" si="62"/>
        <v>168</v>
      </c>
      <c r="O53" s="99" t="s">
        <v>96</v>
      </c>
    </row>
    <row r="54" spans="1:16" s="3" customFormat="1" ht="20.100000000000001" customHeight="1" x14ac:dyDescent="0.2">
      <c r="A54" s="23">
        <v>29</v>
      </c>
      <c r="B54" s="12" t="s">
        <v>48</v>
      </c>
      <c r="C54" s="8">
        <v>16</v>
      </c>
      <c r="D54" s="9">
        <v>16</v>
      </c>
      <c r="E54" s="9">
        <v>0</v>
      </c>
      <c r="F54" s="9">
        <v>0</v>
      </c>
      <c r="G54" s="15">
        <f t="shared" ref="G54:G63" si="63">IFERROR((D54*100/C54),"0.00")</f>
        <v>100</v>
      </c>
      <c r="H54" s="11">
        <v>5</v>
      </c>
      <c r="I54" s="8">
        <v>0</v>
      </c>
      <c r="J54" s="15">
        <f t="shared" si="13"/>
        <v>31.25</v>
      </c>
      <c r="K54" s="9">
        <v>16</v>
      </c>
      <c r="L54" s="10">
        <v>0</v>
      </c>
      <c r="M54" s="24">
        <f t="shared" si="2"/>
        <v>16</v>
      </c>
      <c r="N54" s="24">
        <v>0</v>
      </c>
      <c r="O54" s="97"/>
    </row>
    <row r="55" spans="1:16" s="3" customFormat="1" ht="20.100000000000001" customHeight="1" x14ac:dyDescent="0.2">
      <c r="A55" s="23">
        <v>30</v>
      </c>
      <c r="B55" s="12" t="s">
        <v>49</v>
      </c>
      <c r="C55" s="8">
        <v>30</v>
      </c>
      <c r="D55" s="9">
        <v>30</v>
      </c>
      <c r="E55" s="9">
        <v>0</v>
      </c>
      <c r="F55" s="9">
        <v>0</v>
      </c>
      <c r="G55" s="15">
        <f t="shared" si="63"/>
        <v>100</v>
      </c>
      <c r="H55" s="11">
        <v>5</v>
      </c>
      <c r="I55" s="8">
        <v>1</v>
      </c>
      <c r="J55" s="15">
        <f t="shared" si="13"/>
        <v>20</v>
      </c>
      <c r="K55" s="9">
        <v>30</v>
      </c>
      <c r="L55" s="10">
        <v>0</v>
      </c>
      <c r="M55" s="24">
        <f t="shared" si="2"/>
        <v>30</v>
      </c>
      <c r="N55" s="24">
        <v>0</v>
      </c>
      <c r="O55" s="97"/>
    </row>
    <row r="56" spans="1:16" s="3" customFormat="1" ht="20.100000000000001" customHeight="1" x14ac:dyDescent="0.2">
      <c r="A56" s="23">
        <v>31</v>
      </c>
      <c r="B56" s="13" t="s">
        <v>50</v>
      </c>
      <c r="C56" s="8">
        <v>14</v>
      </c>
      <c r="D56" s="9">
        <v>14</v>
      </c>
      <c r="E56" s="9">
        <v>0</v>
      </c>
      <c r="F56" s="9">
        <v>0</v>
      </c>
      <c r="G56" s="15">
        <f t="shared" si="63"/>
        <v>100</v>
      </c>
      <c r="H56" s="11">
        <v>4</v>
      </c>
      <c r="I56" s="8">
        <v>0</v>
      </c>
      <c r="J56" s="15">
        <f t="shared" si="13"/>
        <v>28.571428571428573</v>
      </c>
      <c r="K56" s="9">
        <v>8</v>
      </c>
      <c r="L56" s="10">
        <v>6</v>
      </c>
      <c r="M56" s="24">
        <f>K56+L56</f>
        <v>14</v>
      </c>
      <c r="N56" s="24">
        <v>0</v>
      </c>
      <c r="O56" s="103"/>
    </row>
    <row r="57" spans="1:16" s="3" customFormat="1" ht="20.100000000000001" customHeight="1" x14ac:dyDescent="0.2">
      <c r="A57" s="23">
        <v>32</v>
      </c>
      <c r="B57" s="13" t="s">
        <v>51</v>
      </c>
      <c r="C57" s="8">
        <v>11</v>
      </c>
      <c r="D57" s="9">
        <v>11</v>
      </c>
      <c r="E57" s="9">
        <v>0</v>
      </c>
      <c r="F57" s="9">
        <v>0</v>
      </c>
      <c r="G57" s="15">
        <f t="shared" si="63"/>
        <v>100</v>
      </c>
      <c r="H57" s="11">
        <v>5</v>
      </c>
      <c r="I57" s="8">
        <v>0</v>
      </c>
      <c r="J57" s="15">
        <f t="shared" si="13"/>
        <v>45.454545454545453</v>
      </c>
      <c r="K57" s="9">
        <v>11</v>
      </c>
      <c r="L57" s="10">
        <v>0</v>
      </c>
      <c r="M57" s="24">
        <f>K57+L57</f>
        <v>11</v>
      </c>
      <c r="N57" s="24">
        <v>0</v>
      </c>
      <c r="O57" s="104"/>
    </row>
    <row r="58" spans="1:16" s="3" customFormat="1" ht="20.100000000000001" customHeight="1" x14ac:dyDescent="0.2">
      <c r="A58" s="50" t="s">
        <v>52</v>
      </c>
      <c r="B58" s="50"/>
      <c r="C58" s="31">
        <f>SUM(C54:C57)</f>
        <v>71</v>
      </c>
      <c r="D58" s="31">
        <f t="shared" ref="D58:N58" si="64">SUM(D54:D57)</f>
        <v>71</v>
      </c>
      <c r="E58" s="31">
        <f t="shared" si="64"/>
        <v>0</v>
      </c>
      <c r="F58" s="31">
        <f t="shared" si="64"/>
        <v>0</v>
      </c>
      <c r="G58" s="32">
        <f>IFERROR((D58*100/C58),"0.00")</f>
        <v>100</v>
      </c>
      <c r="H58" s="31">
        <f t="shared" si="64"/>
        <v>19</v>
      </c>
      <c r="I58" s="31">
        <f t="shared" si="64"/>
        <v>1</v>
      </c>
      <c r="J58" s="32">
        <f t="shared" si="13"/>
        <v>28.169014084507044</v>
      </c>
      <c r="K58" s="31">
        <f t="shared" si="64"/>
        <v>65</v>
      </c>
      <c r="L58" s="31">
        <f t="shared" si="64"/>
        <v>6</v>
      </c>
      <c r="M58" s="31">
        <f t="shared" si="64"/>
        <v>71</v>
      </c>
      <c r="N58" s="31">
        <f t="shared" si="64"/>
        <v>0</v>
      </c>
      <c r="O58" s="95"/>
      <c r="P58" s="6"/>
    </row>
    <row r="59" spans="1:16" s="3" customFormat="1" ht="20.100000000000001" customHeight="1" x14ac:dyDescent="0.2">
      <c r="A59" s="23">
        <v>33</v>
      </c>
      <c r="B59" s="12" t="s">
        <v>53</v>
      </c>
      <c r="C59" s="8">
        <v>13</v>
      </c>
      <c r="D59" s="9">
        <v>13</v>
      </c>
      <c r="E59" s="9">
        <v>0</v>
      </c>
      <c r="F59" s="9">
        <v>0</v>
      </c>
      <c r="G59" s="15">
        <f t="shared" si="63"/>
        <v>100</v>
      </c>
      <c r="H59" s="11">
        <v>4</v>
      </c>
      <c r="I59" s="8">
        <v>0</v>
      </c>
      <c r="J59" s="15">
        <f t="shared" si="13"/>
        <v>30.76923076923077</v>
      </c>
      <c r="K59" s="9">
        <v>13</v>
      </c>
      <c r="L59" s="10">
        <v>0</v>
      </c>
      <c r="M59" s="24">
        <f t="shared" si="2"/>
        <v>13</v>
      </c>
      <c r="N59" s="24">
        <v>0</v>
      </c>
      <c r="O59" s="105"/>
    </row>
    <row r="60" spans="1:16" s="3" customFormat="1" ht="20.100000000000001" customHeight="1" x14ac:dyDescent="0.2">
      <c r="A60" s="50" t="s">
        <v>54</v>
      </c>
      <c r="B60" s="50"/>
      <c r="C60" s="31">
        <f>C59</f>
        <v>13</v>
      </c>
      <c r="D60" s="31">
        <f t="shared" ref="D60:K60" si="65">D59</f>
        <v>13</v>
      </c>
      <c r="E60" s="31">
        <f t="shared" si="65"/>
        <v>0</v>
      </c>
      <c r="F60" s="31">
        <f t="shared" si="65"/>
        <v>0</v>
      </c>
      <c r="G60" s="32">
        <f>IFERROR((D60*100/C60),"0.00")</f>
        <v>100</v>
      </c>
      <c r="H60" s="31">
        <f t="shared" si="65"/>
        <v>4</v>
      </c>
      <c r="I60" s="31">
        <f t="shared" si="65"/>
        <v>0</v>
      </c>
      <c r="J60" s="32">
        <f t="shared" si="13"/>
        <v>30.76923076923077</v>
      </c>
      <c r="K60" s="31">
        <f t="shared" si="65"/>
        <v>13</v>
      </c>
      <c r="L60" s="31">
        <f t="shared" ref="L60" si="66">L59</f>
        <v>0</v>
      </c>
      <c r="M60" s="42">
        <f>M59</f>
        <v>13</v>
      </c>
      <c r="N60" s="42">
        <f>N59</f>
        <v>0</v>
      </c>
      <c r="O60" s="95"/>
    </row>
    <row r="61" spans="1:16" s="3" customFormat="1" ht="20.100000000000001" customHeight="1" x14ac:dyDescent="0.2">
      <c r="A61" s="23">
        <v>34</v>
      </c>
      <c r="B61" s="12" t="s">
        <v>92</v>
      </c>
      <c r="C61" s="8">
        <v>16</v>
      </c>
      <c r="D61" s="9">
        <v>3</v>
      </c>
      <c r="E61" s="9">
        <v>13</v>
      </c>
      <c r="F61" s="9">
        <v>0</v>
      </c>
      <c r="G61" s="15">
        <f t="shared" si="63"/>
        <v>18.75</v>
      </c>
      <c r="H61" s="11">
        <v>1</v>
      </c>
      <c r="I61" s="8">
        <v>0</v>
      </c>
      <c r="J61" s="15">
        <f t="shared" si="13"/>
        <v>33.333333333333336</v>
      </c>
      <c r="K61" s="9">
        <v>3</v>
      </c>
      <c r="L61" s="10">
        <v>0</v>
      </c>
      <c r="M61" s="24">
        <f t="shared" si="2"/>
        <v>3</v>
      </c>
      <c r="N61" s="24">
        <v>0</v>
      </c>
      <c r="O61" s="97" t="s">
        <v>122</v>
      </c>
    </row>
    <row r="62" spans="1:16" s="3" customFormat="1" ht="20.100000000000001" customHeight="1" x14ac:dyDescent="0.2">
      <c r="A62" s="23">
        <v>35</v>
      </c>
      <c r="B62" s="12" t="s">
        <v>55</v>
      </c>
      <c r="C62" s="8">
        <v>16</v>
      </c>
      <c r="D62" s="9">
        <v>16</v>
      </c>
      <c r="E62" s="9">
        <v>0</v>
      </c>
      <c r="F62" s="9">
        <v>0</v>
      </c>
      <c r="G62" s="15">
        <f>IFERROR((D62*100/C62),"0.00")</f>
        <v>100</v>
      </c>
      <c r="H62" s="11">
        <v>4</v>
      </c>
      <c r="I62" s="8">
        <v>0</v>
      </c>
      <c r="J62" s="15">
        <f t="shared" si="13"/>
        <v>25</v>
      </c>
      <c r="K62" s="9">
        <v>16</v>
      </c>
      <c r="L62" s="10">
        <v>0</v>
      </c>
      <c r="M62" s="24">
        <f t="shared" si="2"/>
        <v>16</v>
      </c>
      <c r="N62" s="24">
        <v>0</v>
      </c>
      <c r="O62" s="97"/>
    </row>
    <row r="63" spans="1:16" s="3" customFormat="1" ht="20.100000000000001" customHeight="1" x14ac:dyDescent="0.2">
      <c r="A63" s="23">
        <v>36</v>
      </c>
      <c r="B63" s="12" t="s">
        <v>97</v>
      </c>
      <c r="C63" s="8">
        <v>18</v>
      </c>
      <c r="D63" s="9">
        <v>13</v>
      </c>
      <c r="E63" s="9">
        <v>5</v>
      </c>
      <c r="F63" s="9">
        <v>0</v>
      </c>
      <c r="G63" s="15">
        <f t="shared" si="63"/>
        <v>72.222222222222229</v>
      </c>
      <c r="H63" s="11">
        <v>3</v>
      </c>
      <c r="I63" s="8">
        <v>0</v>
      </c>
      <c r="J63" s="15">
        <f t="shared" si="13"/>
        <v>23.076923076923077</v>
      </c>
      <c r="K63" s="9">
        <v>9</v>
      </c>
      <c r="L63" s="10">
        <v>4</v>
      </c>
      <c r="M63" s="24">
        <f t="shared" si="2"/>
        <v>13</v>
      </c>
      <c r="N63" s="24">
        <v>0</v>
      </c>
      <c r="O63" s="97" t="s">
        <v>122</v>
      </c>
    </row>
    <row r="64" spans="1:16" s="3" customFormat="1" ht="20.100000000000001" customHeight="1" x14ac:dyDescent="0.2">
      <c r="A64" s="50" t="s">
        <v>56</v>
      </c>
      <c r="B64" s="50"/>
      <c r="C64" s="31">
        <f>C61+C62+C63</f>
        <v>50</v>
      </c>
      <c r="D64" s="31">
        <f t="shared" ref="D64:K64" si="67">D61+D62+D63</f>
        <v>32</v>
      </c>
      <c r="E64" s="31">
        <f t="shared" si="67"/>
        <v>18</v>
      </c>
      <c r="F64" s="31">
        <f t="shared" si="67"/>
        <v>0</v>
      </c>
      <c r="G64" s="32">
        <f>IFERROR((D64*100/C64),"0.00")</f>
        <v>64</v>
      </c>
      <c r="H64" s="31">
        <f t="shared" si="67"/>
        <v>8</v>
      </c>
      <c r="I64" s="31">
        <f t="shared" si="67"/>
        <v>0</v>
      </c>
      <c r="J64" s="32">
        <f t="shared" si="13"/>
        <v>25</v>
      </c>
      <c r="K64" s="31">
        <f t="shared" si="67"/>
        <v>28</v>
      </c>
      <c r="L64" s="31">
        <f t="shared" ref="L64" si="68">L61+L62+L63</f>
        <v>4</v>
      </c>
      <c r="M64" s="31">
        <f t="shared" ref="M64:N64" si="69">M61+M62+M63</f>
        <v>32</v>
      </c>
      <c r="N64" s="31">
        <f t="shared" si="69"/>
        <v>0</v>
      </c>
      <c r="O64" s="95"/>
    </row>
    <row r="65" spans="1:15" ht="20.100000000000001" customHeight="1" x14ac:dyDescent="0.25">
      <c r="A65" s="51" t="s">
        <v>57</v>
      </c>
      <c r="B65" s="51"/>
      <c r="C65" s="40">
        <f>C58+C60+C64</f>
        <v>134</v>
      </c>
      <c r="D65" s="40">
        <f t="shared" ref="D65:K65" si="70">D58+D60+D64</f>
        <v>116</v>
      </c>
      <c r="E65" s="40">
        <f t="shared" si="70"/>
        <v>18</v>
      </c>
      <c r="F65" s="40">
        <f t="shared" si="70"/>
        <v>0</v>
      </c>
      <c r="G65" s="41">
        <f>IFERROR((D65*100/C65),"0.00")</f>
        <v>86.567164179104481</v>
      </c>
      <c r="H65" s="40">
        <f t="shared" si="70"/>
        <v>31</v>
      </c>
      <c r="I65" s="40">
        <f t="shared" si="70"/>
        <v>1</v>
      </c>
      <c r="J65" s="41">
        <f t="shared" si="13"/>
        <v>27.586206896551722</v>
      </c>
      <c r="K65" s="40">
        <f t="shared" si="70"/>
        <v>106</v>
      </c>
      <c r="L65" s="40">
        <f t="shared" ref="L65" si="71">L58+L60+L64</f>
        <v>10</v>
      </c>
      <c r="M65" s="40">
        <f t="shared" ref="M65" si="72">M58+M60+M64</f>
        <v>116</v>
      </c>
      <c r="N65" s="43">
        <f>N58+N60+N64</f>
        <v>0</v>
      </c>
      <c r="O65" s="99" t="s">
        <v>96</v>
      </c>
    </row>
    <row r="66" spans="1:15" s="3" customFormat="1" ht="20.100000000000001" customHeight="1" x14ac:dyDescent="0.2">
      <c r="A66" s="23">
        <v>37</v>
      </c>
      <c r="B66" s="13" t="s">
        <v>58</v>
      </c>
      <c r="C66" s="8">
        <v>7</v>
      </c>
      <c r="D66" s="28">
        <v>7</v>
      </c>
      <c r="E66" s="28">
        <v>0</v>
      </c>
      <c r="F66" s="28">
        <v>0</v>
      </c>
      <c r="G66" s="15">
        <f t="shared" ref="G66:G76" si="73">IFERROR((D66*100/C66),"0.00")</f>
        <v>100</v>
      </c>
      <c r="H66" s="28">
        <v>4</v>
      </c>
      <c r="I66" s="28">
        <v>0</v>
      </c>
      <c r="J66" s="15">
        <f t="shared" si="13"/>
        <v>57.142857142857146</v>
      </c>
      <c r="K66" s="28">
        <v>0</v>
      </c>
      <c r="L66" s="28">
        <v>7</v>
      </c>
      <c r="M66" s="24">
        <f>K66+L66</f>
        <v>7</v>
      </c>
      <c r="N66" s="24">
        <v>0</v>
      </c>
      <c r="O66" s="94"/>
    </row>
    <row r="67" spans="1:15" s="3" customFormat="1" ht="20.100000000000001" customHeight="1" x14ac:dyDescent="0.2">
      <c r="A67" s="23">
        <v>38</v>
      </c>
      <c r="B67" s="12" t="s">
        <v>59</v>
      </c>
      <c r="C67" s="8">
        <v>16</v>
      </c>
      <c r="D67" s="16">
        <v>16</v>
      </c>
      <c r="E67" s="16">
        <v>0</v>
      </c>
      <c r="F67" s="16">
        <v>0</v>
      </c>
      <c r="G67" s="15">
        <f t="shared" si="73"/>
        <v>100</v>
      </c>
      <c r="H67" s="16">
        <v>3</v>
      </c>
      <c r="I67" s="16">
        <v>0</v>
      </c>
      <c r="J67" s="15">
        <f t="shared" si="13"/>
        <v>18.75</v>
      </c>
      <c r="K67" s="16">
        <v>12</v>
      </c>
      <c r="L67" s="16">
        <v>4</v>
      </c>
      <c r="M67" s="24">
        <f t="shared" ref="M67:M76" si="74">K67+L67</f>
        <v>16</v>
      </c>
      <c r="N67" s="24">
        <v>0</v>
      </c>
      <c r="O67" s="94"/>
    </row>
    <row r="68" spans="1:15" s="3" customFormat="1" ht="20.100000000000001" customHeight="1" x14ac:dyDescent="0.2">
      <c r="A68" s="23">
        <v>39</v>
      </c>
      <c r="B68" s="12" t="s">
        <v>60</v>
      </c>
      <c r="C68" s="8">
        <v>13</v>
      </c>
      <c r="D68" s="16">
        <v>13</v>
      </c>
      <c r="E68" s="16">
        <v>0</v>
      </c>
      <c r="F68" s="16">
        <v>0</v>
      </c>
      <c r="G68" s="15">
        <f t="shared" si="73"/>
        <v>100</v>
      </c>
      <c r="H68" s="16">
        <v>7</v>
      </c>
      <c r="I68" s="16">
        <v>0</v>
      </c>
      <c r="J68" s="15">
        <f t="shared" si="13"/>
        <v>53.846153846153847</v>
      </c>
      <c r="K68" s="16">
        <v>13</v>
      </c>
      <c r="L68" s="16">
        <v>0</v>
      </c>
      <c r="M68" s="24">
        <f t="shared" si="74"/>
        <v>13</v>
      </c>
      <c r="N68" s="24">
        <v>0</v>
      </c>
      <c r="O68" s="94"/>
    </row>
    <row r="69" spans="1:15" s="3" customFormat="1" ht="20.100000000000001" customHeight="1" x14ac:dyDescent="0.2">
      <c r="A69" s="50" t="s">
        <v>61</v>
      </c>
      <c r="B69" s="50"/>
      <c r="C69" s="31">
        <f>SUM(C66:C68)</f>
        <v>36</v>
      </c>
      <c r="D69" s="31">
        <f t="shared" ref="D69:K69" si="75">SUM(D66:D68)</f>
        <v>36</v>
      </c>
      <c r="E69" s="31">
        <f t="shared" si="75"/>
        <v>0</v>
      </c>
      <c r="F69" s="31">
        <f t="shared" si="75"/>
        <v>0</v>
      </c>
      <c r="G69" s="32">
        <f>IFERROR((D69*100/C69),"0.00")</f>
        <v>100</v>
      </c>
      <c r="H69" s="31">
        <f>SUM(H66:H68)</f>
        <v>14</v>
      </c>
      <c r="I69" s="31">
        <f t="shared" si="75"/>
        <v>0</v>
      </c>
      <c r="J69" s="32">
        <f t="shared" si="13"/>
        <v>38.888888888888886</v>
      </c>
      <c r="K69" s="31">
        <f t="shared" si="75"/>
        <v>25</v>
      </c>
      <c r="L69" s="31">
        <f t="shared" ref="L69" si="76">SUM(L66:L68)</f>
        <v>11</v>
      </c>
      <c r="M69" s="31">
        <f t="shared" ref="M69:N69" si="77">SUM(M66:M68)</f>
        <v>36</v>
      </c>
      <c r="N69" s="31">
        <f t="shared" si="77"/>
        <v>0</v>
      </c>
      <c r="O69" s="95"/>
    </row>
    <row r="70" spans="1:15" s="3" customFormat="1" ht="20.100000000000001" customHeight="1" x14ac:dyDescent="0.2">
      <c r="A70" s="23">
        <v>40</v>
      </c>
      <c r="B70" s="12" t="s">
        <v>62</v>
      </c>
      <c r="C70" s="8">
        <v>13</v>
      </c>
      <c r="D70" s="16">
        <v>13</v>
      </c>
      <c r="E70" s="16">
        <v>0</v>
      </c>
      <c r="F70" s="16">
        <v>0</v>
      </c>
      <c r="G70" s="15">
        <f t="shared" si="73"/>
        <v>100</v>
      </c>
      <c r="H70" s="16">
        <v>0</v>
      </c>
      <c r="I70" s="16">
        <v>0</v>
      </c>
      <c r="J70" s="15">
        <f t="shared" si="13"/>
        <v>0</v>
      </c>
      <c r="K70" s="16">
        <v>0</v>
      </c>
      <c r="L70" s="16">
        <v>13</v>
      </c>
      <c r="M70" s="24">
        <f t="shared" si="74"/>
        <v>13</v>
      </c>
      <c r="N70" s="24">
        <v>0</v>
      </c>
      <c r="O70" s="100" t="s">
        <v>122</v>
      </c>
    </row>
    <row r="71" spans="1:15" s="7" customFormat="1" ht="20.100000000000001" customHeight="1" x14ac:dyDescent="0.2">
      <c r="A71" s="26">
        <v>41</v>
      </c>
      <c r="B71" s="13" t="s">
        <v>63</v>
      </c>
      <c r="C71" s="8">
        <v>25</v>
      </c>
      <c r="D71" s="16">
        <v>25</v>
      </c>
      <c r="E71" s="16">
        <v>0</v>
      </c>
      <c r="F71" s="16">
        <v>0</v>
      </c>
      <c r="G71" s="15">
        <f t="shared" si="73"/>
        <v>100</v>
      </c>
      <c r="H71" s="16">
        <v>0</v>
      </c>
      <c r="I71" s="16">
        <v>0</v>
      </c>
      <c r="J71" s="15">
        <f t="shared" si="13"/>
        <v>0</v>
      </c>
      <c r="K71" s="16">
        <v>25</v>
      </c>
      <c r="L71" s="16">
        <v>0</v>
      </c>
      <c r="M71" s="24">
        <f t="shared" si="74"/>
        <v>25</v>
      </c>
      <c r="N71" s="24">
        <v>0</v>
      </c>
      <c r="O71" s="106"/>
    </row>
    <row r="72" spans="1:15" s="3" customFormat="1" ht="20.100000000000001" customHeight="1" x14ac:dyDescent="0.2">
      <c r="A72" s="50" t="s">
        <v>64</v>
      </c>
      <c r="B72" s="50"/>
      <c r="C72" s="31">
        <f>SUM(C70:C71)</f>
        <v>38</v>
      </c>
      <c r="D72" s="31">
        <f t="shared" ref="D72:K72" si="78">SUM(D70:D71)</f>
        <v>38</v>
      </c>
      <c r="E72" s="31">
        <f t="shared" si="78"/>
        <v>0</v>
      </c>
      <c r="F72" s="31">
        <f t="shared" si="78"/>
        <v>0</v>
      </c>
      <c r="G72" s="32">
        <f>IFERROR((D72*100/C72),"0.00")</f>
        <v>100</v>
      </c>
      <c r="H72" s="31">
        <f t="shared" si="78"/>
        <v>0</v>
      </c>
      <c r="I72" s="31">
        <f t="shared" si="78"/>
        <v>0</v>
      </c>
      <c r="J72" s="32">
        <f t="shared" si="13"/>
        <v>0</v>
      </c>
      <c r="K72" s="31">
        <f t="shared" si="78"/>
        <v>25</v>
      </c>
      <c r="L72" s="31">
        <f t="shared" ref="L72" si="79">SUM(L70:L71)</f>
        <v>13</v>
      </c>
      <c r="M72" s="31">
        <f t="shared" ref="M72:N72" si="80">SUM(M70:M71)</f>
        <v>38</v>
      </c>
      <c r="N72" s="31">
        <f t="shared" si="80"/>
        <v>0</v>
      </c>
      <c r="O72" s="107"/>
    </row>
    <row r="73" spans="1:15" s="3" customFormat="1" ht="20.100000000000001" customHeight="1" x14ac:dyDescent="0.2">
      <c r="A73" s="23">
        <v>42</v>
      </c>
      <c r="B73" s="12" t="s">
        <v>65</v>
      </c>
      <c r="C73" s="8">
        <v>24</v>
      </c>
      <c r="D73" s="16">
        <v>24</v>
      </c>
      <c r="E73" s="16">
        <v>0</v>
      </c>
      <c r="F73" s="16">
        <v>0</v>
      </c>
      <c r="G73" s="15">
        <f>IFERROR((D73*100/C73),"0.00")</f>
        <v>100</v>
      </c>
      <c r="H73" s="16">
        <v>0</v>
      </c>
      <c r="I73" s="16">
        <v>0</v>
      </c>
      <c r="J73" s="15">
        <f t="shared" si="13"/>
        <v>0</v>
      </c>
      <c r="K73" s="16">
        <v>0</v>
      </c>
      <c r="L73" s="16">
        <v>24</v>
      </c>
      <c r="M73" s="24">
        <f t="shared" si="74"/>
        <v>24</v>
      </c>
      <c r="N73" s="24">
        <v>0</v>
      </c>
      <c r="O73" s="100" t="s">
        <v>122</v>
      </c>
    </row>
    <row r="74" spans="1:15" s="3" customFormat="1" ht="20.100000000000001" customHeight="1" x14ac:dyDescent="0.2">
      <c r="A74" s="50" t="s">
        <v>66</v>
      </c>
      <c r="B74" s="50"/>
      <c r="C74" s="31">
        <f>C73</f>
        <v>24</v>
      </c>
      <c r="D74" s="31">
        <f t="shared" ref="D74:N74" si="81">D73</f>
        <v>24</v>
      </c>
      <c r="E74" s="31">
        <f t="shared" si="81"/>
        <v>0</v>
      </c>
      <c r="F74" s="31">
        <f t="shared" si="81"/>
        <v>0</v>
      </c>
      <c r="G74" s="32">
        <f>IFERROR((D74*100/C74),"0.00")</f>
        <v>100</v>
      </c>
      <c r="H74" s="31">
        <f t="shared" si="81"/>
        <v>0</v>
      </c>
      <c r="I74" s="31">
        <f t="shared" si="81"/>
        <v>0</v>
      </c>
      <c r="J74" s="32">
        <f t="shared" si="13"/>
        <v>0</v>
      </c>
      <c r="K74" s="31">
        <f t="shared" si="81"/>
        <v>0</v>
      </c>
      <c r="L74" s="31">
        <f t="shared" si="81"/>
        <v>24</v>
      </c>
      <c r="M74" s="31">
        <f t="shared" si="81"/>
        <v>24</v>
      </c>
      <c r="N74" s="31">
        <f t="shared" si="81"/>
        <v>0</v>
      </c>
      <c r="O74" s="107"/>
    </row>
    <row r="75" spans="1:15" s="3" customFormat="1" ht="20.100000000000001" customHeight="1" x14ac:dyDescent="0.2">
      <c r="A75" s="23">
        <v>43</v>
      </c>
      <c r="B75" s="12" t="s">
        <v>110</v>
      </c>
      <c r="C75" s="8">
        <v>17</v>
      </c>
      <c r="D75" s="17">
        <v>16</v>
      </c>
      <c r="E75" s="16">
        <v>1</v>
      </c>
      <c r="F75" s="16">
        <v>0</v>
      </c>
      <c r="G75" s="15">
        <f t="shared" si="73"/>
        <v>94.117647058823536</v>
      </c>
      <c r="H75" s="16">
        <v>4</v>
      </c>
      <c r="I75" s="16">
        <v>0</v>
      </c>
      <c r="J75" s="15">
        <f t="shared" si="13"/>
        <v>25</v>
      </c>
      <c r="K75" s="16">
        <v>8</v>
      </c>
      <c r="L75" s="16">
        <v>8</v>
      </c>
      <c r="M75" s="24">
        <f t="shared" si="74"/>
        <v>16</v>
      </c>
      <c r="N75" s="24">
        <v>0</v>
      </c>
      <c r="O75" s="100" t="s">
        <v>122</v>
      </c>
    </row>
    <row r="76" spans="1:15" s="3" customFormat="1" ht="20.100000000000001" customHeight="1" x14ac:dyDescent="0.2">
      <c r="A76" s="23">
        <v>44</v>
      </c>
      <c r="B76" s="12" t="s">
        <v>67</v>
      </c>
      <c r="C76" s="8">
        <v>13</v>
      </c>
      <c r="D76" s="16">
        <v>6</v>
      </c>
      <c r="E76" s="16">
        <v>7</v>
      </c>
      <c r="F76" s="16">
        <v>0</v>
      </c>
      <c r="G76" s="15">
        <f t="shared" si="73"/>
        <v>46.153846153846153</v>
      </c>
      <c r="H76" s="16">
        <v>0</v>
      </c>
      <c r="I76" s="16">
        <v>0</v>
      </c>
      <c r="J76" s="15">
        <f t="shared" si="13"/>
        <v>0</v>
      </c>
      <c r="K76" s="16">
        <v>6</v>
      </c>
      <c r="L76" s="16">
        <v>0</v>
      </c>
      <c r="M76" s="24">
        <f t="shared" si="74"/>
        <v>6</v>
      </c>
      <c r="N76" s="24">
        <v>0</v>
      </c>
      <c r="O76" s="100" t="s">
        <v>122</v>
      </c>
    </row>
    <row r="77" spans="1:15" s="3" customFormat="1" ht="20.100000000000001" customHeight="1" x14ac:dyDescent="0.2">
      <c r="A77" s="50" t="s">
        <v>68</v>
      </c>
      <c r="B77" s="50"/>
      <c r="C77" s="31">
        <f>C75+C76</f>
        <v>30</v>
      </c>
      <c r="D77" s="31">
        <f t="shared" ref="D77:K77" si="82">D75+D76</f>
        <v>22</v>
      </c>
      <c r="E77" s="31">
        <f t="shared" si="82"/>
        <v>8</v>
      </c>
      <c r="F77" s="31">
        <f t="shared" si="82"/>
        <v>0</v>
      </c>
      <c r="G77" s="32">
        <f>IFERROR((D77*100/C77),"0.00")</f>
        <v>73.333333333333329</v>
      </c>
      <c r="H77" s="31">
        <f t="shared" si="82"/>
        <v>4</v>
      </c>
      <c r="I77" s="31">
        <f t="shared" si="82"/>
        <v>0</v>
      </c>
      <c r="J77" s="32">
        <f t="shared" si="13"/>
        <v>18.181818181818183</v>
      </c>
      <c r="K77" s="31">
        <f t="shared" si="82"/>
        <v>14</v>
      </c>
      <c r="L77" s="31">
        <f t="shared" ref="L77" si="83">L75+L76</f>
        <v>8</v>
      </c>
      <c r="M77" s="31">
        <f t="shared" ref="M77:N77" si="84">M75+M76</f>
        <v>22</v>
      </c>
      <c r="N77" s="31">
        <f t="shared" si="84"/>
        <v>0</v>
      </c>
      <c r="O77" s="95"/>
    </row>
    <row r="78" spans="1:15" s="3" customFormat="1" ht="20.100000000000001" customHeight="1" x14ac:dyDescent="0.2">
      <c r="A78" s="51" t="s">
        <v>69</v>
      </c>
      <c r="B78" s="51"/>
      <c r="C78" s="40">
        <f>SUM(C69+C72+C74+C77)</f>
        <v>128</v>
      </c>
      <c r="D78" s="40">
        <f>SUM(D69+D72+D74+D77)</f>
        <v>120</v>
      </c>
      <c r="E78" s="40">
        <f>SUM(E69+E72+E74+E77)</f>
        <v>8</v>
      </c>
      <c r="F78" s="40">
        <f>SUM(F69+F72+F74+F77)</f>
        <v>0</v>
      </c>
      <c r="G78" s="41">
        <f>IFERROR((D78*100/C78),"0.00")</f>
        <v>93.75</v>
      </c>
      <c r="H78" s="43">
        <f>H69+H72+H74+H77</f>
        <v>18</v>
      </c>
      <c r="I78" s="43">
        <f>I69+I72+I73+I74+I77</f>
        <v>0</v>
      </c>
      <c r="J78" s="41">
        <f t="shared" si="13"/>
        <v>15</v>
      </c>
      <c r="K78" s="40">
        <f>SUM(K69+K72+K74+K77)</f>
        <v>64</v>
      </c>
      <c r="L78" s="40">
        <f>SUM(L69+L72+L74+L77)</f>
        <v>56</v>
      </c>
      <c r="M78" s="43">
        <f>M69+M72+M74+M77</f>
        <v>120</v>
      </c>
      <c r="N78" s="43">
        <f>N69+N72+N74+N77</f>
        <v>0</v>
      </c>
      <c r="O78" s="99" t="s">
        <v>96</v>
      </c>
    </row>
    <row r="79" spans="1:15" s="3" customFormat="1" ht="20.100000000000001" customHeight="1" x14ac:dyDescent="0.2">
      <c r="A79" s="13">
        <v>45</v>
      </c>
      <c r="B79" s="13" t="s">
        <v>123</v>
      </c>
      <c r="C79" s="11">
        <v>8</v>
      </c>
      <c r="D79" s="11">
        <v>8</v>
      </c>
      <c r="E79" s="11">
        <v>0</v>
      </c>
      <c r="F79" s="11">
        <v>0</v>
      </c>
      <c r="G79" s="15">
        <f t="shared" ref="G79:G83" si="85">IFERROR((D79*100/C79),"0.00")</f>
        <v>100</v>
      </c>
      <c r="H79" s="27">
        <v>0</v>
      </c>
      <c r="I79" s="27">
        <v>0</v>
      </c>
      <c r="J79" s="15">
        <f t="shared" si="13"/>
        <v>0</v>
      </c>
      <c r="K79" s="11">
        <v>8</v>
      </c>
      <c r="L79" s="11">
        <v>0</v>
      </c>
      <c r="M79" s="24">
        <f t="shared" ref="M79:M83" si="86">K79+L79</f>
        <v>8</v>
      </c>
      <c r="N79" s="27">
        <v>0</v>
      </c>
      <c r="O79" s="108"/>
    </row>
    <row r="80" spans="1:15" s="3" customFormat="1" ht="20.100000000000001" customHeight="1" x14ac:dyDescent="0.2">
      <c r="A80" s="50" t="s">
        <v>124</v>
      </c>
      <c r="B80" s="50"/>
      <c r="C80" s="31">
        <f>C79</f>
        <v>8</v>
      </c>
      <c r="D80" s="31">
        <f>D79</f>
        <v>8</v>
      </c>
      <c r="E80" s="31">
        <f>E79</f>
        <v>0</v>
      </c>
      <c r="F80" s="31">
        <f t="shared" ref="F80:F84" si="87">F78+F79</f>
        <v>0</v>
      </c>
      <c r="G80" s="32">
        <f>IFERROR((D80*100/C80),"0.00")</f>
        <v>100</v>
      </c>
      <c r="H80" s="42">
        <f>H79</f>
        <v>0</v>
      </c>
      <c r="I80" s="42">
        <f>I79</f>
        <v>0</v>
      </c>
      <c r="J80" s="32">
        <f>IFERROR(((H80+I80)*100/D80),"0.00")</f>
        <v>0</v>
      </c>
      <c r="K80" s="31">
        <f>K79</f>
        <v>8</v>
      </c>
      <c r="L80" s="31">
        <f>L79</f>
        <v>0</v>
      </c>
      <c r="M80" s="42">
        <f>M79</f>
        <v>8</v>
      </c>
      <c r="N80" s="42">
        <f>N79</f>
        <v>0</v>
      </c>
      <c r="O80" s="98" t="s">
        <v>145</v>
      </c>
    </row>
    <row r="81" spans="1:15" s="3" customFormat="1" ht="20.100000000000001" customHeight="1" x14ac:dyDescent="0.2">
      <c r="A81" s="13">
        <v>46</v>
      </c>
      <c r="B81" s="13" t="s">
        <v>125</v>
      </c>
      <c r="C81" s="11">
        <v>8</v>
      </c>
      <c r="D81" s="11">
        <v>8</v>
      </c>
      <c r="E81" s="11">
        <v>0</v>
      </c>
      <c r="F81" s="11">
        <v>0</v>
      </c>
      <c r="G81" s="15">
        <f t="shared" si="85"/>
        <v>100</v>
      </c>
      <c r="H81" s="27">
        <v>0</v>
      </c>
      <c r="I81" s="27">
        <v>0</v>
      </c>
      <c r="J81" s="15">
        <f t="shared" si="13"/>
        <v>0</v>
      </c>
      <c r="K81" s="11">
        <v>8</v>
      </c>
      <c r="L81" s="11">
        <v>0</v>
      </c>
      <c r="M81" s="24">
        <f t="shared" si="86"/>
        <v>8</v>
      </c>
      <c r="N81" s="27">
        <v>0</v>
      </c>
      <c r="O81" s="108"/>
    </row>
    <row r="82" spans="1:15" s="3" customFormat="1" ht="20.100000000000001" customHeight="1" x14ac:dyDescent="0.2">
      <c r="A82" s="50" t="s">
        <v>126</v>
      </c>
      <c r="B82" s="50"/>
      <c r="C82" s="31">
        <f>C81</f>
        <v>8</v>
      </c>
      <c r="D82" s="31">
        <f>D81</f>
        <v>8</v>
      </c>
      <c r="E82" s="31">
        <f>E81</f>
        <v>0</v>
      </c>
      <c r="F82" s="31">
        <f t="shared" si="87"/>
        <v>0</v>
      </c>
      <c r="G82" s="32">
        <f>IFERROR((D82*100/C82),"0.00")</f>
        <v>100</v>
      </c>
      <c r="H82" s="42">
        <f>H81</f>
        <v>0</v>
      </c>
      <c r="I82" s="42">
        <f>I81</f>
        <v>0</v>
      </c>
      <c r="J82" s="32">
        <f>IFERROR(((H82+I82)*100/D82),"0.00")</f>
        <v>0</v>
      </c>
      <c r="K82" s="31">
        <f>K81</f>
        <v>8</v>
      </c>
      <c r="L82" s="31">
        <f>L81</f>
        <v>0</v>
      </c>
      <c r="M82" s="42">
        <f>M81</f>
        <v>8</v>
      </c>
      <c r="N82" s="42">
        <f>N81</f>
        <v>0</v>
      </c>
      <c r="O82" s="98" t="s">
        <v>145</v>
      </c>
    </row>
    <row r="83" spans="1:15" s="3" customFormat="1" ht="20.100000000000001" customHeight="1" x14ac:dyDescent="0.2">
      <c r="A83" s="13">
        <v>47</v>
      </c>
      <c r="B83" s="13" t="s">
        <v>127</v>
      </c>
      <c r="C83" s="11">
        <v>8</v>
      </c>
      <c r="D83" s="11">
        <v>8</v>
      </c>
      <c r="E83" s="11">
        <v>0</v>
      </c>
      <c r="F83" s="11">
        <v>0</v>
      </c>
      <c r="G83" s="15">
        <f t="shared" si="85"/>
        <v>100</v>
      </c>
      <c r="H83" s="27">
        <v>0</v>
      </c>
      <c r="I83" s="27">
        <v>0</v>
      </c>
      <c r="J83" s="15">
        <f t="shared" si="13"/>
        <v>0</v>
      </c>
      <c r="K83" s="11">
        <v>0</v>
      </c>
      <c r="L83" s="11">
        <v>8</v>
      </c>
      <c r="M83" s="24">
        <f t="shared" si="86"/>
        <v>8</v>
      </c>
      <c r="N83" s="27">
        <v>0</v>
      </c>
      <c r="O83" s="108" t="s">
        <v>122</v>
      </c>
    </row>
    <row r="84" spans="1:15" s="3" customFormat="1" ht="43.5" customHeight="1" x14ac:dyDescent="0.2">
      <c r="A84" s="50" t="s">
        <v>128</v>
      </c>
      <c r="B84" s="50"/>
      <c r="C84" s="31">
        <f>C83</f>
        <v>8</v>
      </c>
      <c r="D84" s="31">
        <f>D83</f>
        <v>8</v>
      </c>
      <c r="E84" s="31">
        <f>E83</f>
        <v>0</v>
      </c>
      <c r="F84" s="31">
        <f t="shared" si="87"/>
        <v>0</v>
      </c>
      <c r="G84" s="32">
        <f>IFERROR((D84*100/C84),"0.00")</f>
        <v>100</v>
      </c>
      <c r="H84" s="42">
        <f>H83</f>
        <v>0</v>
      </c>
      <c r="I84" s="42">
        <f>I83</f>
        <v>0</v>
      </c>
      <c r="J84" s="32">
        <f>IFERROR(((H84+I84)*100/D84),"0.00")</f>
        <v>0</v>
      </c>
      <c r="K84" s="31">
        <f>K83</f>
        <v>0</v>
      </c>
      <c r="L84" s="31">
        <f>L83</f>
        <v>8</v>
      </c>
      <c r="M84" s="42">
        <f>M83</f>
        <v>8</v>
      </c>
      <c r="N84" s="42">
        <f>N83</f>
        <v>0</v>
      </c>
      <c r="O84" s="98" t="s">
        <v>142</v>
      </c>
    </row>
    <row r="85" spans="1:15" s="5" customFormat="1" ht="69.75" customHeight="1" x14ac:dyDescent="0.2">
      <c r="A85" s="23">
        <v>48</v>
      </c>
      <c r="B85" s="12" t="s">
        <v>76</v>
      </c>
      <c r="C85" s="8">
        <v>13</v>
      </c>
      <c r="D85" s="9">
        <v>13</v>
      </c>
      <c r="E85" s="9">
        <v>0</v>
      </c>
      <c r="F85" s="9">
        <v>9</v>
      </c>
      <c r="G85" s="15">
        <f>(D85*100/C85)</f>
        <v>100</v>
      </c>
      <c r="H85" s="8">
        <v>0</v>
      </c>
      <c r="I85" s="8">
        <v>0</v>
      </c>
      <c r="J85" s="10">
        <f t="shared" si="13"/>
        <v>0</v>
      </c>
      <c r="K85" s="8">
        <v>13</v>
      </c>
      <c r="L85" s="10">
        <v>0</v>
      </c>
      <c r="M85" s="24">
        <f>K85+L85</f>
        <v>13</v>
      </c>
      <c r="N85" s="24">
        <v>9</v>
      </c>
      <c r="O85" s="108" t="s">
        <v>143</v>
      </c>
    </row>
    <row r="86" spans="1:15" s="5" customFormat="1" ht="20.100000000000001" customHeight="1" x14ac:dyDescent="0.2">
      <c r="A86" s="23">
        <v>49</v>
      </c>
      <c r="B86" s="12" t="s">
        <v>77</v>
      </c>
      <c r="C86" s="8">
        <v>14</v>
      </c>
      <c r="D86" s="9">
        <v>14</v>
      </c>
      <c r="E86" s="9">
        <v>0</v>
      </c>
      <c r="F86" s="9">
        <v>0</v>
      </c>
      <c r="G86" s="15">
        <f t="shared" ref="G86:G90" si="88">(D86*100/C86)</f>
        <v>100</v>
      </c>
      <c r="H86" s="8">
        <v>0</v>
      </c>
      <c r="I86" s="8">
        <v>0</v>
      </c>
      <c r="J86" s="10">
        <f t="shared" si="13"/>
        <v>0</v>
      </c>
      <c r="K86" s="29">
        <v>14</v>
      </c>
      <c r="L86" s="10">
        <v>0</v>
      </c>
      <c r="M86" s="24">
        <f t="shared" ref="M86:M92" si="89">K86+L86</f>
        <v>14</v>
      </c>
      <c r="N86" s="24">
        <v>0</v>
      </c>
      <c r="O86" s="113" t="s">
        <v>144</v>
      </c>
    </row>
    <row r="87" spans="1:15" s="5" customFormat="1" ht="20.100000000000001" customHeight="1" x14ac:dyDescent="0.2">
      <c r="A87" s="50" t="s">
        <v>78</v>
      </c>
      <c r="B87" s="50"/>
      <c r="C87" s="31">
        <f>C86+C85</f>
        <v>27</v>
      </c>
      <c r="D87" s="31">
        <f t="shared" ref="D87:K87" si="90">D86+D85</f>
        <v>27</v>
      </c>
      <c r="E87" s="31">
        <f t="shared" si="90"/>
        <v>0</v>
      </c>
      <c r="F87" s="31">
        <f t="shared" si="90"/>
        <v>9</v>
      </c>
      <c r="G87" s="32">
        <f>IFERROR((D87*100/C87),"0.00")</f>
        <v>100</v>
      </c>
      <c r="H87" s="31">
        <f t="shared" si="90"/>
        <v>0</v>
      </c>
      <c r="I87" s="31">
        <f t="shared" si="90"/>
        <v>0</v>
      </c>
      <c r="J87" s="32">
        <f t="shared" si="13"/>
        <v>0</v>
      </c>
      <c r="K87" s="31">
        <f t="shared" si="90"/>
        <v>27</v>
      </c>
      <c r="L87" s="31">
        <f t="shared" ref="L87" si="91">L86+L85</f>
        <v>0</v>
      </c>
      <c r="M87" s="31">
        <f t="shared" ref="M87:N87" si="92">M86+M85</f>
        <v>27</v>
      </c>
      <c r="N87" s="31">
        <f t="shared" si="92"/>
        <v>9</v>
      </c>
      <c r="O87" s="109"/>
    </row>
    <row r="88" spans="1:15" s="5" customFormat="1" ht="20.100000000000001" customHeight="1" x14ac:dyDescent="0.2">
      <c r="A88" s="23">
        <v>50</v>
      </c>
      <c r="B88" s="12" t="s">
        <v>79</v>
      </c>
      <c r="C88" s="8">
        <v>14</v>
      </c>
      <c r="D88" s="9">
        <v>7</v>
      </c>
      <c r="E88" s="9">
        <v>7</v>
      </c>
      <c r="F88" s="9">
        <v>0</v>
      </c>
      <c r="G88" s="15">
        <f t="shared" si="88"/>
        <v>50</v>
      </c>
      <c r="H88" s="8">
        <v>0</v>
      </c>
      <c r="I88" s="8">
        <v>0</v>
      </c>
      <c r="J88" s="10">
        <f t="shared" si="13"/>
        <v>0</v>
      </c>
      <c r="K88" s="8">
        <v>7</v>
      </c>
      <c r="L88" s="10">
        <v>0</v>
      </c>
      <c r="M88" s="24">
        <f t="shared" si="89"/>
        <v>7</v>
      </c>
      <c r="N88" s="24">
        <v>0</v>
      </c>
      <c r="O88" s="108" t="s">
        <v>122</v>
      </c>
    </row>
    <row r="89" spans="1:15" s="5" customFormat="1" ht="89.25" customHeight="1" x14ac:dyDescent="0.2">
      <c r="A89" s="50" t="s">
        <v>80</v>
      </c>
      <c r="B89" s="50"/>
      <c r="C89" s="31">
        <f>C88</f>
        <v>14</v>
      </c>
      <c r="D89" s="31">
        <f t="shared" ref="D89:K89" si="93">D88</f>
        <v>7</v>
      </c>
      <c r="E89" s="31">
        <f t="shared" si="93"/>
        <v>7</v>
      </c>
      <c r="F89" s="31">
        <f t="shared" si="93"/>
        <v>0</v>
      </c>
      <c r="G89" s="32">
        <f>IFERROR((D89*100/C89),"0.00")</f>
        <v>50</v>
      </c>
      <c r="H89" s="31">
        <f t="shared" si="93"/>
        <v>0</v>
      </c>
      <c r="I89" s="31">
        <f t="shared" si="93"/>
        <v>0</v>
      </c>
      <c r="J89" s="32">
        <f t="shared" ref="J89:J94" si="94">IFERROR(((H89+I89)*100/D89),"0.00")</f>
        <v>0</v>
      </c>
      <c r="K89" s="31">
        <f t="shared" si="93"/>
        <v>7</v>
      </c>
      <c r="L89" s="31">
        <f t="shared" ref="L89" si="95">L88</f>
        <v>0</v>
      </c>
      <c r="M89" s="31">
        <f t="shared" ref="M89:N89" si="96">M88</f>
        <v>7</v>
      </c>
      <c r="N89" s="31">
        <f t="shared" si="96"/>
        <v>0</v>
      </c>
      <c r="O89" s="98" t="s">
        <v>146</v>
      </c>
    </row>
    <row r="90" spans="1:15" s="5" customFormat="1" ht="20.100000000000001" customHeight="1" x14ac:dyDescent="0.2">
      <c r="A90" s="23">
        <v>51</v>
      </c>
      <c r="B90" s="12" t="s">
        <v>91</v>
      </c>
      <c r="C90" s="8">
        <v>11</v>
      </c>
      <c r="D90" s="9">
        <v>11</v>
      </c>
      <c r="E90" s="9">
        <v>0</v>
      </c>
      <c r="F90" s="9">
        <v>0</v>
      </c>
      <c r="G90" s="15">
        <f t="shared" si="88"/>
        <v>100</v>
      </c>
      <c r="H90" s="8">
        <v>0</v>
      </c>
      <c r="I90" s="8">
        <v>0</v>
      </c>
      <c r="J90" s="10">
        <f t="shared" si="94"/>
        <v>0</v>
      </c>
      <c r="K90" s="8">
        <v>11</v>
      </c>
      <c r="L90" s="10">
        <v>0</v>
      </c>
      <c r="M90" s="24">
        <f>K90+L90</f>
        <v>11</v>
      </c>
      <c r="N90" s="24">
        <v>0</v>
      </c>
      <c r="O90" s="110"/>
    </row>
    <row r="91" spans="1:15" s="5" customFormat="1" ht="20.100000000000001" customHeight="1" x14ac:dyDescent="0.2">
      <c r="A91" s="50" t="s">
        <v>81</v>
      </c>
      <c r="B91" s="50"/>
      <c r="C91" s="31">
        <f>C90</f>
        <v>11</v>
      </c>
      <c r="D91" s="31">
        <f t="shared" ref="D91:K91" si="97">D90</f>
        <v>11</v>
      </c>
      <c r="E91" s="31">
        <f t="shared" si="97"/>
        <v>0</v>
      </c>
      <c r="F91" s="31">
        <f t="shared" si="97"/>
        <v>0</v>
      </c>
      <c r="G91" s="32">
        <f>IFERROR((D91*100/C91),"0.00")</f>
        <v>100</v>
      </c>
      <c r="H91" s="31">
        <f t="shared" si="97"/>
        <v>0</v>
      </c>
      <c r="I91" s="31">
        <f t="shared" si="97"/>
        <v>0</v>
      </c>
      <c r="J91" s="32">
        <f t="shared" si="94"/>
        <v>0</v>
      </c>
      <c r="K91" s="31">
        <f t="shared" si="97"/>
        <v>11</v>
      </c>
      <c r="L91" s="31">
        <f t="shared" ref="L91" si="98">L90</f>
        <v>0</v>
      </c>
      <c r="M91" s="31">
        <f t="shared" ref="M91:N91" si="99">M90</f>
        <v>11</v>
      </c>
      <c r="N91" s="31">
        <f t="shared" si="99"/>
        <v>0</v>
      </c>
      <c r="O91" s="109" t="s">
        <v>145</v>
      </c>
    </row>
    <row r="92" spans="1:15" s="5" customFormat="1" ht="20.100000000000001" customHeight="1" x14ac:dyDescent="0.2">
      <c r="A92" s="30">
        <v>52</v>
      </c>
      <c r="B92" s="30" t="s">
        <v>82</v>
      </c>
      <c r="C92" s="8">
        <v>18</v>
      </c>
      <c r="D92" s="9">
        <v>18</v>
      </c>
      <c r="E92" s="8">
        <v>0</v>
      </c>
      <c r="F92" s="9">
        <v>0</v>
      </c>
      <c r="G92" s="10">
        <f>(D92*100/C92)</f>
        <v>100</v>
      </c>
      <c r="H92" s="8">
        <v>0</v>
      </c>
      <c r="I92" s="8">
        <v>0</v>
      </c>
      <c r="J92" s="10">
        <f t="shared" si="94"/>
        <v>0</v>
      </c>
      <c r="K92" s="8">
        <v>18</v>
      </c>
      <c r="L92" s="8">
        <v>0</v>
      </c>
      <c r="M92" s="24">
        <f t="shared" si="89"/>
        <v>18</v>
      </c>
      <c r="N92" s="24">
        <v>0</v>
      </c>
      <c r="O92" s="110"/>
    </row>
    <row r="93" spans="1:15" s="5" customFormat="1" ht="74.25" customHeight="1" x14ac:dyDescent="0.2">
      <c r="A93" s="50" t="s">
        <v>83</v>
      </c>
      <c r="B93" s="50"/>
      <c r="C93" s="31">
        <f>C92</f>
        <v>18</v>
      </c>
      <c r="D93" s="31">
        <f t="shared" ref="D93:K93" si="100">D92</f>
        <v>18</v>
      </c>
      <c r="E93" s="31">
        <f t="shared" si="100"/>
        <v>0</v>
      </c>
      <c r="F93" s="31">
        <f t="shared" si="100"/>
        <v>0</v>
      </c>
      <c r="G93" s="32">
        <f>IFERROR((D93*100/C93),"0.00")</f>
        <v>100</v>
      </c>
      <c r="H93" s="31">
        <f t="shared" si="100"/>
        <v>0</v>
      </c>
      <c r="I93" s="31">
        <f t="shared" si="100"/>
        <v>0</v>
      </c>
      <c r="J93" s="32">
        <f t="shared" si="94"/>
        <v>0</v>
      </c>
      <c r="K93" s="31">
        <f t="shared" si="100"/>
        <v>18</v>
      </c>
      <c r="L93" s="31">
        <f t="shared" ref="L93" si="101">L92</f>
        <v>0</v>
      </c>
      <c r="M93" s="31">
        <f t="shared" ref="M93:N93" si="102">M92</f>
        <v>18</v>
      </c>
      <c r="N93" s="31">
        <f t="shared" si="102"/>
        <v>0</v>
      </c>
      <c r="O93" s="98" t="s">
        <v>147</v>
      </c>
    </row>
    <row r="94" spans="1:15" s="5" customFormat="1" ht="20.100000000000001" customHeight="1" x14ac:dyDescent="0.2">
      <c r="A94" s="53" t="s">
        <v>84</v>
      </c>
      <c r="B94" s="53"/>
      <c r="C94" s="40">
        <f>C80+C82+C84+C87+C89+C91+C93</f>
        <v>94</v>
      </c>
      <c r="D94" s="40">
        <f t="shared" ref="D94:M94" si="103">D80+D82+D84+D87+D89+D91+D93</f>
        <v>87</v>
      </c>
      <c r="E94" s="40">
        <f t="shared" si="103"/>
        <v>7</v>
      </c>
      <c r="F94" s="40">
        <f t="shared" si="103"/>
        <v>9</v>
      </c>
      <c r="G94" s="41">
        <f>IFERROR((D94*100/C94),"0.00")</f>
        <v>92.553191489361708</v>
      </c>
      <c r="H94" s="40">
        <f t="shared" si="103"/>
        <v>0</v>
      </c>
      <c r="I94" s="40">
        <f t="shared" si="103"/>
        <v>0</v>
      </c>
      <c r="J94" s="41">
        <f t="shared" si="94"/>
        <v>0</v>
      </c>
      <c r="K94" s="40">
        <f t="shared" si="103"/>
        <v>79</v>
      </c>
      <c r="L94" s="40">
        <f t="shared" si="103"/>
        <v>8</v>
      </c>
      <c r="M94" s="40">
        <f t="shared" si="103"/>
        <v>87</v>
      </c>
      <c r="N94" s="40">
        <f t="shared" ref="N94" si="104">N87+N89+N91+N93</f>
        <v>9</v>
      </c>
      <c r="O94" s="99" t="s">
        <v>96</v>
      </c>
    </row>
    <row r="95" spans="1:15" ht="20.100000000000001" customHeight="1" x14ac:dyDescent="0.25">
      <c r="A95" s="54" t="s">
        <v>85</v>
      </c>
      <c r="B95" s="54"/>
      <c r="C95" s="44">
        <f>C53+C22+C65+C78+C33+C94</f>
        <v>782</v>
      </c>
      <c r="D95" s="44">
        <f>D53+D22+D65+D78+D33+D94</f>
        <v>725</v>
      </c>
      <c r="E95" s="44">
        <f>E53+E22+E65+E78+E33+E94</f>
        <v>57</v>
      </c>
      <c r="F95" s="44">
        <f>F53+F22+F65+F78+F33+F94</f>
        <v>177</v>
      </c>
      <c r="G95" s="45">
        <f>IFERROR((D95*100/C95),"0.00")</f>
        <v>92.710997442455238</v>
      </c>
      <c r="H95" s="46">
        <f>H53+H22+H65+H78+H33+H94</f>
        <v>135</v>
      </c>
      <c r="I95" s="46">
        <f>I53+I22+I65+I78+I33+I94</f>
        <v>2</v>
      </c>
      <c r="J95" s="45">
        <f>IFERROR(((H95+I95)*100/D95),"0.00")</f>
        <v>18.896551724137932</v>
      </c>
      <c r="K95" s="44">
        <f>K53+K22+K65+K78+K33+K94</f>
        <v>596</v>
      </c>
      <c r="L95" s="44">
        <f>L53+L22+L65+L78+L33+L94</f>
        <v>129</v>
      </c>
      <c r="M95" s="44">
        <f>M53+M22+M65+M78+M33+M94</f>
        <v>725</v>
      </c>
      <c r="N95" s="46">
        <f>N53+N22+N65+N78+N33+N94</f>
        <v>177</v>
      </c>
      <c r="O95" s="111"/>
    </row>
    <row r="96" spans="1:15" ht="18" x14ac:dyDescent="0.25">
      <c r="A96" s="52" t="s">
        <v>3</v>
      </c>
      <c r="B96" s="52"/>
      <c r="C96" s="52"/>
      <c r="D96" s="52"/>
      <c r="E96" s="52"/>
      <c r="F96" s="52"/>
      <c r="G96" s="52"/>
      <c r="H96" s="52"/>
      <c r="I96" s="52"/>
      <c r="J96" s="52"/>
      <c r="K96" s="52"/>
      <c r="L96" s="52"/>
      <c r="M96" s="52"/>
      <c r="N96" s="52"/>
      <c r="O96" s="52"/>
    </row>
    <row r="97" spans="1:15" ht="48.75" customHeight="1" x14ac:dyDescent="0.25">
      <c r="A97" s="73" t="s">
        <v>136</v>
      </c>
      <c r="B97" s="73"/>
      <c r="C97" s="73"/>
      <c r="D97" s="73"/>
      <c r="E97" s="73"/>
      <c r="F97" s="73"/>
      <c r="G97" s="73"/>
      <c r="H97" s="73"/>
      <c r="I97" s="73"/>
      <c r="J97" s="73"/>
      <c r="K97" s="73"/>
      <c r="L97" s="73"/>
      <c r="M97" s="73"/>
      <c r="N97" s="73"/>
      <c r="O97" s="73"/>
    </row>
    <row r="98" spans="1:15" ht="75.75" customHeight="1" x14ac:dyDescent="0.25">
      <c r="A98" s="73" t="s">
        <v>137</v>
      </c>
      <c r="B98" s="73"/>
      <c r="C98" s="73"/>
      <c r="D98" s="73"/>
      <c r="E98" s="73"/>
      <c r="F98" s="73"/>
      <c r="G98" s="73"/>
      <c r="H98" s="73"/>
      <c r="I98" s="73"/>
      <c r="J98" s="73"/>
      <c r="K98" s="73"/>
      <c r="L98" s="73"/>
      <c r="M98" s="73"/>
      <c r="N98" s="73"/>
      <c r="O98" s="73"/>
    </row>
    <row r="99" spans="1:15" ht="51" customHeight="1" x14ac:dyDescent="0.25">
      <c r="A99" s="73" t="s">
        <v>138</v>
      </c>
      <c r="B99" s="73"/>
      <c r="C99" s="73"/>
      <c r="D99" s="73"/>
      <c r="E99" s="73"/>
      <c r="F99" s="73"/>
      <c r="G99" s="73"/>
      <c r="H99" s="73"/>
      <c r="I99" s="73"/>
      <c r="J99" s="73"/>
      <c r="K99" s="73"/>
      <c r="L99" s="73"/>
      <c r="M99" s="73"/>
      <c r="N99" s="73"/>
      <c r="O99" s="73"/>
    </row>
    <row r="100" spans="1:15" ht="75.75" customHeight="1" x14ac:dyDescent="0.25">
      <c r="A100" s="73" t="s">
        <v>139</v>
      </c>
      <c r="B100" s="73"/>
      <c r="C100" s="73"/>
      <c r="D100" s="73"/>
      <c r="E100" s="73"/>
      <c r="F100" s="73"/>
      <c r="G100" s="73"/>
      <c r="H100" s="73"/>
      <c r="I100" s="73"/>
      <c r="J100" s="73"/>
      <c r="K100" s="73"/>
      <c r="L100" s="73"/>
      <c r="M100" s="73"/>
      <c r="N100" s="73"/>
      <c r="O100" s="73"/>
    </row>
    <row r="101" spans="1:15" ht="81.75" customHeight="1" x14ac:dyDescent="0.25">
      <c r="A101" s="73" t="s">
        <v>140</v>
      </c>
      <c r="B101" s="73"/>
      <c r="C101" s="73"/>
      <c r="D101" s="73"/>
      <c r="E101" s="73"/>
      <c r="F101" s="73"/>
      <c r="G101" s="73"/>
      <c r="H101" s="73"/>
      <c r="I101" s="73"/>
      <c r="J101" s="73"/>
      <c r="K101" s="73"/>
      <c r="L101" s="73"/>
      <c r="M101" s="73"/>
      <c r="N101" s="73"/>
      <c r="O101" s="73"/>
    </row>
  </sheetData>
  <mergeCells count="62">
    <mergeCell ref="A101:O101"/>
    <mergeCell ref="A98:O98"/>
    <mergeCell ref="A99:O99"/>
    <mergeCell ref="A100:O100"/>
    <mergeCell ref="A80:B80"/>
    <mergeCell ref="A82:B82"/>
    <mergeCell ref="A84:B84"/>
    <mergeCell ref="A97:O97"/>
    <mergeCell ref="K4:K5"/>
    <mergeCell ref="L4:L5"/>
    <mergeCell ref="M4:M5"/>
    <mergeCell ref="A53:B53"/>
    <mergeCell ref="A21:B21"/>
    <mergeCell ref="A8:B8"/>
    <mergeCell ref="A10:B10"/>
    <mergeCell ref="A12:B12"/>
    <mergeCell ref="A15:B15"/>
    <mergeCell ref="A18:B18"/>
    <mergeCell ref="A58:B58"/>
    <mergeCell ref="A22:B22"/>
    <mergeCell ref="A38:B38"/>
    <mergeCell ref="A41:B41"/>
    <mergeCell ref="A46:B46"/>
    <mergeCell ref="A50:B50"/>
    <mergeCell ref="A27:B27"/>
    <mergeCell ref="A30:B30"/>
    <mergeCell ref="A32:B32"/>
    <mergeCell ref="A33:B33"/>
    <mergeCell ref="A35:B35"/>
    <mergeCell ref="A43:B43"/>
    <mergeCell ref="A52:B52"/>
    <mergeCell ref="A1:O1"/>
    <mergeCell ref="A3:A5"/>
    <mergeCell ref="B3:B5"/>
    <mergeCell ref="C3:G3"/>
    <mergeCell ref="H3:J3"/>
    <mergeCell ref="O3:O5"/>
    <mergeCell ref="C4:C5"/>
    <mergeCell ref="D4:E4"/>
    <mergeCell ref="F4:F5"/>
    <mergeCell ref="G4:G5"/>
    <mergeCell ref="H4:H5"/>
    <mergeCell ref="I4:I5"/>
    <mergeCell ref="J4:J5"/>
    <mergeCell ref="K3:N3"/>
    <mergeCell ref="N4:N5"/>
    <mergeCell ref="C2:O2"/>
    <mergeCell ref="A60:B60"/>
    <mergeCell ref="A64:B64"/>
    <mergeCell ref="A65:B65"/>
    <mergeCell ref="A87:B87"/>
    <mergeCell ref="A96:O96"/>
    <mergeCell ref="A78:B78"/>
    <mergeCell ref="A69:B69"/>
    <mergeCell ref="A72:B72"/>
    <mergeCell ref="A74:B74"/>
    <mergeCell ref="A77:B77"/>
    <mergeCell ref="A89:B89"/>
    <mergeCell ref="A91:B91"/>
    <mergeCell ref="A93:B93"/>
    <mergeCell ref="A94:B94"/>
    <mergeCell ref="A95:B95"/>
  </mergeCells>
  <hyperlinks>
    <hyperlink ref="B24" r:id="rId1" display="Mumbai@"/>
  </hyperlinks>
  <printOptions horizontalCentered="1"/>
  <pageMargins left="0.11811023622047245" right="0.11811023622047245" top="0.39370078740157483" bottom="0.35433070866141736" header="0.11811023622047245" footer="0.11811023622047245"/>
  <pageSetup paperSize="9" scale="62" orientation="portrait" r:id="rId2"/>
  <rowBreaks count="1" manualBreakCount="1">
    <brk id="65"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K9" sqref="K9"/>
    </sheetView>
  </sheetViews>
  <sheetFormatPr defaultRowHeight="15" x14ac:dyDescent="0.25"/>
  <cols>
    <col min="1" max="1" width="9.28515625" bestFit="1" customWidth="1"/>
    <col min="2" max="2" width="12.140625" customWidth="1"/>
    <col min="4" max="5" width="9" bestFit="1" customWidth="1"/>
    <col min="6" max="6" width="10" bestFit="1" customWidth="1"/>
    <col min="7" max="7" width="12.85546875" customWidth="1"/>
    <col min="8" max="8" width="7" bestFit="1" customWidth="1"/>
    <col min="9" max="9" width="6.7109375" customWidth="1"/>
    <col min="10" max="10" width="11.42578125" customWidth="1"/>
    <col min="11" max="12" width="9" bestFit="1" customWidth="1"/>
    <col min="13" max="13" width="6.42578125" bestFit="1" customWidth="1"/>
  </cols>
  <sheetData>
    <row r="1" spans="1:14" ht="31.5" customHeight="1" x14ac:dyDescent="0.25">
      <c r="A1" s="74" t="s">
        <v>135</v>
      </c>
      <c r="B1" s="75"/>
      <c r="C1" s="75"/>
      <c r="D1" s="75"/>
      <c r="E1" s="75"/>
      <c r="F1" s="75"/>
      <c r="G1" s="75"/>
      <c r="H1" s="75"/>
      <c r="I1" s="75"/>
      <c r="J1" s="75"/>
      <c r="K1" s="75"/>
      <c r="L1" s="75"/>
      <c r="M1" s="75"/>
      <c r="N1" s="75"/>
    </row>
    <row r="2" spans="1:14" ht="15.75" x14ac:dyDescent="0.25">
      <c r="A2" s="39" t="s">
        <v>111</v>
      </c>
      <c r="B2" s="85" t="str">
        <f>'MPR Consolidated'!B2</f>
        <v>August, 2020</v>
      </c>
      <c r="C2" s="86"/>
      <c r="D2" s="76"/>
      <c r="E2" s="76"/>
      <c r="F2" s="76"/>
      <c r="G2" s="76"/>
      <c r="H2" s="76"/>
      <c r="I2" s="76"/>
      <c r="J2" s="76"/>
      <c r="K2" s="76"/>
      <c r="L2" s="76"/>
      <c r="M2" s="76"/>
      <c r="N2" s="76"/>
    </row>
    <row r="3" spans="1:14" ht="15" customHeight="1" x14ac:dyDescent="0.25">
      <c r="A3" s="88" t="s">
        <v>0</v>
      </c>
      <c r="B3" s="89" t="s">
        <v>101</v>
      </c>
      <c r="C3" s="90" t="s">
        <v>1</v>
      </c>
      <c r="D3" s="90"/>
      <c r="E3" s="90"/>
      <c r="F3" s="90"/>
      <c r="G3" s="90"/>
      <c r="H3" s="90" t="s">
        <v>2</v>
      </c>
      <c r="I3" s="90"/>
      <c r="J3" s="90"/>
      <c r="K3" s="77" t="s">
        <v>117</v>
      </c>
      <c r="L3" s="78"/>
      <c r="M3" s="78"/>
      <c r="N3" s="79"/>
    </row>
    <row r="4" spans="1:14" ht="15" customHeight="1" x14ac:dyDescent="0.25">
      <c r="A4" s="88"/>
      <c r="B4" s="89"/>
      <c r="C4" s="91" t="s">
        <v>4</v>
      </c>
      <c r="D4" s="77" t="s">
        <v>116</v>
      </c>
      <c r="E4" s="79"/>
      <c r="F4" s="80" t="s">
        <v>115</v>
      </c>
      <c r="G4" s="91" t="s">
        <v>5</v>
      </c>
      <c r="H4" s="91" t="s">
        <v>6</v>
      </c>
      <c r="I4" s="91" t="s">
        <v>7</v>
      </c>
      <c r="J4" s="91" t="s">
        <v>106</v>
      </c>
      <c r="K4" s="80" t="s">
        <v>119</v>
      </c>
      <c r="L4" s="82" t="s">
        <v>118</v>
      </c>
      <c r="M4" s="82" t="s">
        <v>10</v>
      </c>
      <c r="N4" s="83" t="s">
        <v>9</v>
      </c>
    </row>
    <row r="5" spans="1:14" ht="30.75" customHeight="1" x14ac:dyDescent="0.25">
      <c r="A5" s="88"/>
      <c r="B5" s="89"/>
      <c r="C5" s="91"/>
      <c r="D5" s="48" t="s">
        <v>8</v>
      </c>
      <c r="E5" s="49" t="s">
        <v>95</v>
      </c>
      <c r="F5" s="81"/>
      <c r="G5" s="91"/>
      <c r="H5" s="91"/>
      <c r="I5" s="91"/>
      <c r="J5" s="91"/>
      <c r="K5" s="81"/>
      <c r="L5" s="82"/>
      <c r="M5" s="82"/>
      <c r="N5" s="84"/>
    </row>
    <row r="6" spans="1:14" x14ac:dyDescent="0.25">
      <c r="A6" s="2" t="s">
        <v>11</v>
      </c>
      <c r="B6" s="2" t="s">
        <v>12</v>
      </c>
      <c r="C6" s="2" t="s">
        <v>13</v>
      </c>
      <c r="D6" s="2" t="s">
        <v>14</v>
      </c>
      <c r="E6" s="2" t="s">
        <v>15</v>
      </c>
      <c r="F6" s="2" t="s">
        <v>16</v>
      </c>
      <c r="G6" s="2" t="s">
        <v>17</v>
      </c>
      <c r="H6" s="2" t="s">
        <v>18</v>
      </c>
      <c r="I6" s="2" t="s">
        <v>19</v>
      </c>
      <c r="J6" s="2" t="s">
        <v>20</v>
      </c>
      <c r="K6" s="2" t="s">
        <v>21</v>
      </c>
      <c r="L6" s="2" t="s">
        <v>22</v>
      </c>
      <c r="M6" s="2" t="s">
        <v>23</v>
      </c>
      <c r="N6" s="2" t="s">
        <v>24</v>
      </c>
    </row>
    <row r="7" spans="1:14" ht="30" x14ac:dyDescent="0.25">
      <c r="A7" s="18">
        <v>1</v>
      </c>
      <c r="B7" s="19" t="s">
        <v>99</v>
      </c>
      <c r="C7" s="20">
        <f>'MPR Consolidated'!C22</f>
        <v>118</v>
      </c>
      <c r="D7" s="20">
        <f>'MPR Consolidated'!D22</f>
        <v>118</v>
      </c>
      <c r="E7" s="20">
        <f>'MPR Consolidated'!E22</f>
        <v>0</v>
      </c>
      <c r="F7" s="20">
        <f>'MPR Consolidated'!F22</f>
        <v>0</v>
      </c>
      <c r="G7" s="21">
        <f>IFERROR((D7*100/C7),"0.00")</f>
        <v>100</v>
      </c>
      <c r="H7" s="20">
        <f>'MPR Consolidated'!H22</f>
        <v>41</v>
      </c>
      <c r="I7" s="20">
        <f>'MPR Consolidated'!I22</f>
        <v>1</v>
      </c>
      <c r="J7" s="21">
        <f>IFERROR(((H7+I7)*100/D7),"0.00")</f>
        <v>35.593220338983052</v>
      </c>
      <c r="K7" s="20">
        <f>'MPR Consolidated'!K22</f>
        <v>112</v>
      </c>
      <c r="L7" s="20">
        <f>'MPR Consolidated'!L22</f>
        <v>6</v>
      </c>
      <c r="M7" s="20">
        <f>'MPR Consolidated'!M22</f>
        <v>118</v>
      </c>
      <c r="N7" s="20">
        <f>'MPR Consolidated'!N22</f>
        <v>0</v>
      </c>
    </row>
    <row r="8" spans="1:14" ht="30" x14ac:dyDescent="0.25">
      <c r="A8" s="18">
        <v>2</v>
      </c>
      <c r="B8" s="19" t="s">
        <v>104</v>
      </c>
      <c r="C8" s="20">
        <f>'MPR Consolidated'!C33</f>
        <v>132</v>
      </c>
      <c r="D8" s="20">
        <f>'MPR Consolidated'!D33</f>
        <v>126</v>
      </c>
      <c r="E8" s="20">
        <f>'MPR Consolidated'!E33</f>
        <v>6</v>
      </c>
      <c r="F8" s="20">
        <f>'MPR Consolidated'!F33</f>
        <v>0</v>
      </c>
      <c r="G8" s="21">
        <f t="shared" ref="G8:G13" si="0">IFERROR((D8*100/C8),"0.00")</f>
        <v>95.454545454545453</v>
      </c>
      <c r="H8" s="20">
        <f>'MPR Consolidated'!H33</f>
        <v>14</v>
      </c>
      <c r="I8" s="20">
        <f>'MPR Consolidated'!I33</f>
        <v>0</v>
      </c>
      <c r="J8" s="21">
        <f>IFERROR(((H8+I8)*100/D8),"0.00")</f>
        <v>11.111111111111111</v>
      </c>
      <c r="K8" s="20">
        <f>'MPR Consolidated'!K33</f>
        <v>111</v>
      </c>
      <c r="L8" s="20">
        <f>'MPR Consolidated'!L33</f>
        <v>15</v>
      </c>
      <c r="M8" s="20">
        <f>'MPR Consolidated'!M33</f>
        <v>126</v>
      </c>
      <c r="N8" s="20">
        <f>'MPR Consolidated'!N33</f>
        <v>0</v>
      </c>
    </row>
    <row r="9" spans="1:14" ht="30" x14ac:dyDescent="0.25">
      <c r="A9" s="18">
        <v>3</v>
      </c>
      <c r="B9" s="19" t="s">
        <v>98</v>
      </c>
      <c r="C9" s="20">
        <f>'MPR Consolidated'!C53</f>
        <v>176</v>
      </c>
      <c r="D9" s="20">
        <f>'MPR Consolidated'!D53</f>
        <v>158</v>
      </c>
      <c r="E9" s="20">
        <f>'MPR Consolidated'!E53</f>
        <v>18</v>
      </c>
      <c r="F9" s="20">
        <f>'MPR Consolidated'!F53</f>
        <v>168</v>
      </c>
      <c r="G9" s="21">
        <f t="shared" si="0"/>
        <v>89.772727272727266</v>
      </c>
      <c r="H9" s="20">
        <f>'MPR Consolidated'!H53</f>
        <v>31</v>
      </c>
      <c r="I9" s="20">
        <f>'MPR Consolidated'!I53</f>
        <v>0</v>
      </c>
      <c r="J9" s="21">
        <f>IFERROR(((H9+I9)*100/D9),"0.00")</f>
        <v>19.620253164556964</v>
      </c>
      <c r="K9" s="20">
        <f>'MPR Consolidated'!K53</f>
        <v>124</v>
      </c>
      <c r="L9" s="20">
        <f>'MPR Consolidated'!L53</f>
        <v>34</v>
      </c>
      <c r="M9" s="20">
        <f>'MPR Consolidated'!M53</f>
        <v>158</v>
      </c>
      <c r="N9" s="20">
        <f>'MPR Consolidated'!N53</f>
        <v>168</v>
      </c>
    </row>
    <row r="10" spans="1:14" ht="30" x14ac:dyDescent="0.25">
      <c r="A10" s="18">
        <v>4</v>
      </c>
      <c r="B10" s="19" t="s">
        <v>100</v>
      </c>
      <c r="C10" s="20">
        <f>'MPR Consolidated'!C65</f>
        <v>134</v>
      </c>
      <c r="D10" s="20">
        <f>'MPR Consolidated'!D65</f>
        <v>116</v>
      </c>
      <c r="E10" s="20">
        <f>'MPR Consolidated'!E65</f>
        <v>18</v>
      </c>
      <c r="F10" s="20">
        <f>'MPR Consolidated'!F65</f>
        <v>0</v>
      </c>
      <c r="G10" s="21">
        <f t="shared" si="0"/>
        <v>86.567164179104481</v>
      </c>
      <c r="H10" s="20">
        <f>'MPR Consolidated'!H65</f>
        <v>31</v>
      </c>
      <c r="I10" s="20">
        <f>'MPR Consolidated'!I65</f>
        <v>1</v>
      </c>
      <c r="J10" s="21">
        <f t="shared" ref="J10:J12" si="1">IFERROR(((H10+I10)*100/D10),"0.00")</f>
        <v>27.586206896551722</v>
      </c>
      <c r="K10" s="20">
        <f>'MPR Consolidated'!K65</f>
        <v>106</v>
      </c>
      <c r="L10" s="20">
        <f>'MPR Consolidated'!L65</f>
        <v>10</v>
      </c>
      <c r="M10" s="20">
        <f>'MPR Consolidated'!M65</f>
        <v>116</v>
      </c>
      <c r="N10" s="20">
        <f>'MPR Consolidated'!N65</f>
        <v>0</v>
      </c>
    </row>
    <row r="11" spans="1:14" ht="30" x14ac:dyDescent="0.25">
      <c r="A11" s="18">
        <v>5</v>
      </c>
      <c r="B11" s="19" t="s">
        <v>102</v>
      </c>
      <c r="C11" s="20">
        <f>'MPR Consolidated'!C78</f>
        <v>128</v>
      </c>
      <c r="D11" s="20">
        <f>'MPR Consolidated'!D78</f>
        <v>120</v>
      </c>
      <c r="E11" s="20">
        <f>'MPR Consolidated'!E78</f>
        <v>8</v>
      </c>
      <c r="F11" s="20">
        <f>'MPR Consolidated'!F78</f>
        <v>0</v>
      </c>
      <c r="G11" s="21">
        <f t="shared" si="0"/>
        <v>93.75</v>
      </c>
      <c r="H11" s="20">
        <f>'MPR Consolidated'!H78</f>
        <v>18</v>
      </c>
      <c r="I11" s="20">
        <f>'MPR Consolidated'!I78</f>
        <v>0</v>
      </c>
      <c r="J11" s="21">
        <f t="shared" si="1"/>
        <v>15</v>
      </c>
      <c r="K11" s="20">
        <f>'MPR Consolidated'!K78</f>
        <v>64</v>
      </c>
      <c r="L11" s="20">
        <f>'MPR Consolidated'!L78</f>
        <v>56</v>
      </c>
      <c r="M11" s="20">
        <f>'MPR Consolidated'!M78</f>
        <v>120</v>
      </c>
      <c r="N11" s="20">
        <f>'MPR Consolidated'!N78</f>
        <v>0</v>
      </c>
    </row>
    <row r="12" spans="1:14" ht="45" x14ac:dyDescent="0.25">
      <c r="A12" s="18">
        <v>6</v>
      </c>
      <c r="B12" s="19" t="s">
        <v>103</v>
      </c>
      <c r="C12" s="20">
        <f>'MPR Consolidated'!C94</f>
        <v>94</v>
      </c>
      <c r="D12" s="20">
        <f>'MPR Consolidated'!D94</f>
        <v>87</v>
      </c>
      <c r="E12" s="20">
        <f>'MPR Consolidated'!E94</f>
        <v>7</v>
      </c>
      <c r="F12" s="20">
        <f>'MPR Consolidated'!F94</f>
        <v>9</v>
      </c>
      <c r="G12" s="21">
        <f t="shared" si="0"/>
        <v>92.553191489361708</v>
      </c>
      <c r="H12" s="20">
        <f>'MPR Consolidated'!H94</f>
        <v>0</v>
      </c>
      <c r="I12" s="20">
        <f>'MPR Consolidated'!I94</f>
        <v>0</v>
      </c>
      <c r="J12" s="21">
        <f t="shared" si="1"/>
        <v>0</v>
      </c>
      <c r="K12" s="20">
        <f>'MPR Consolidated'!K94</f>
        <v>79</v>
      </c>
      <c r="L12" s="20">
        <f>'MPR Consolidated'!L94</f>
        <v>8</v>
      </c>
      <c r="M12" s="20">
        <f>'MPR Consolidated'!M94</f>
        <v>87</v>
      </c>
      <c r="N12" s="20">
        <f>'MPR Consolidated'!N94</f>
        <v>9</v>
      </c>
    </row>
    <row r="13" spans="1:14" x14ac:dyDescent="0.25">
      <c r="A13" s="87" t="s">
        <v>105</v>
      </c>
      <c r="B13" s="87"/>
      <c r="C13" s="37">
        <f>SUM(C7:C12)</f>
        <v>782</v>
      </c>
      <c r="D13" s="37">
        <f t="shared" ref="D13:N13" si="2">SUM(D7:D12)</f>
        <v>725</v>
      </c>
      <c r="E13" s="37">
        <f t="shared" si="2"/>
        <v>57</v>
      </c>
      <c r="F13" s="37">
        <f t="shared" si="2"/>
        <v>177</v>
      </c>
      <c r="G13" s="38">
        <f t="shared" si="0"/>
        <v>92.710997442455238</v>
      </c>
      <c r="H13" s="37">
        <f t="shared" si="2"/>
        <v>135</v>
      </c>
      <c r="I13" s="37">
        <f t="shared" si="2"/>
        <v>2</v>
      </c>
      <c r="J13" s="38">
        <f>IFERROR(((H13+I13)*100/D13),"0.00")</f>
        <v>18.896551724137932</v>
      </c>
      <c r="K13" s="37">
        <f t="shared" si="2"/>
        <v>596</v>
      </c>
      <c r="L13" s="37">
        <f t="shared" si="2"/>
        <v>129</v>
      </c>
      <c r="M13" s="37">
        <f t="shared" si="2"/>
        <v>725</v>
      </c>
      <c r="N13" s="37">
        <f t="shared" si="2"/>
        <v>177</v>
      </c>
    </row>
  </sheetData>
  <mergeCells count="20">
    <mergeCell ref="A13:B13"/>
    <mergeCell ref="A3:A5"/>
    <mergeCell ref="B3:B5"/>
    <mergeCell ref="C3:G3"/>
    <mergeCell ref="H3:J3"/>
    <mergeCell ref="C4:C5"/>
    <mergeCell ref="D4:E4"/>
    <mergeCell ref="F4:F5"/>
    <mergeCell ref="G4:G5"/>
    <mergeCell ref="H4:H5"/>
    <mergeCell ref="I4:I5"/>
    <mergeCell ref="J4:J5"/>
    <mergeCell ref="A1:N1"/>
    <mergeCell ref="D2:N2"/>
    <mergeCell ref="K3:N3"/>
    <mergeCell ref="K4:K5"/>
    <mergeCell ref="L4:L5"/>
    <mergeCell ref="M4:M5"/>
    <mergeCell ref="N4:N5"/>
    <mergeCell ref="B2:C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MPR Consolidated</vt:lpstr>
      <vt:lpstr>ZoneWise</vt:lpstr>
      <vt:lpstr>'MPR Consolidated'!Print_Area</vt:lpstr>
      <vt:lpstr>'MPR Consolidated'!Print_Titles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2020-09-16T06:19:49Z</dcterms:modified>
</cp:coreProperties>
</file>