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ba47505869c46/Desktop/data analysis assignment/"/>
    </mc:Choice>
  </mc:AlternateContent>
  <xr:revisionPtr revIDLastSave="326" documentId="8_{9D05991A-9C77-4C46-9FF5-668A1A9A03FE}" xr6:coauthVersionLast="47" xr6:coauthVersionMax="47" xr10:uidLastSave="{2132AFCA-B870-44ED-94B9-8CE80DA4D91F}"/>
  <bookViews>
    <workbookView xWindow="-108" yWindow="-108" windowWidth="23256" windowHeight="12456" activeTab="1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Brainstorm!$D$14:$F$27</definedName>
    <definedName name="DATA">Brainstorm!$B$14:$I$27</definedName>
    <definedName name="_xlnm.Extract" localSheetId="0">Brainstorm!$L$14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" l="1"/>
  <c r="C29" i="2"/>
  <c r="C30" i="2"/>
  <c r="C31" i="2"/>
  <c r="C32" i="2"/>
  <c r="C28" i="2"/>
  <c r="D21" i="2"/>
  <c r="D19" i="2"/>
  <c r="D18" i="2"/>
  <c r="D17" i="2"/>
  <c r="D20" i="2"/>
  <c r="D22" i="2"/>
  <c r="E29" i="2"/>
  <c r="E30" i="2"/>
  <c r="E31" i="2"/>
  <c r="E32" i="2"/>
  <c r="E33" i="2"/>
  <c r="E34" i="2"/>
  <c r="E35" i="2"/>
  <c r="E36" i="2"/>
  <c r="E37" i="2"/>
  <c r="E28" i="2"/>
  <c r="C6" i="2" l="1"/>
  <c r="D11" i="4"/>
  <c r="D10" i="4"/>
  <c r="F14" i="4"/>
  <c r="O14" i="4" a="1"/>
  <c r="O14" i="4"/>
  <c r="E7" i="4"/>
  <c r="D7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4" i="4" l="1"/>
  <c r="C7" i="2"/>
  <c r="C8" i="2"/>
  <c r="C9" i="2"/>
  <c r="C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<sst xmlns="http://schemas.openxmlformats.org/spreadsheetml/2006/main" count="124" uniqueCount="45">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</sst>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rgb="FFFFFFFF"/>
      <name val="Courier New"/>
      <family val="3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9" fontId="0" fillId="4" borderId="1" xfId="1" applyFont="1" applyFill="1" applyBorder="1"/>
    <xf numFmtId="0" fontId="0" fillId="0" borderId="1" xfId="0" applyBorder="1"/>
    <xf numFmtId="0" fontId="1" fillId="3" borderId="1" xfId="0" applyFont="1" applyFill="1" applyBorder="1"/>
    <xf numFmtId="9" fontId="0" fillId="4" borderId="1" xfId="1" applyFont="1" applyFill="1" applyBorder="1"/>
  </cellXfs>
  <cellStyles count="3">
    <cellStyle name="Comma 2" xfId="2" xr:uid="{CB2FBD3C-1095-44BD-9F7B-FB39252A5D64}"/>
    <cellStyle name="Normal" xfId="0" builtinId="0"/>
    <cellStyle name="Per cent" xfId="1" builtinId="5"/>
  </cellStyles>
  <dxfs count="0"/>
  <tableStyles count="1" defaultTableStyle="TableStyleMedium2" defaultPivotStyle="PivotStyleLight16">
    <tableStyle name="Invisible" pivot="0" table="0" count="0" xr9:uid="{3F5723F0-A51B-4803-82D4-BCB73A31DF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</xdr:colOff>
      <xdr:row>4</xdr:row>
      <xdr:rowOff>53340</xdr:rowOff>
    </xdr:from>
    <xdr:to>
      <xdr:col>16</xdr:col>
      <xdr:colOff>129709</xdr:colOff>
      <xdr:row>10</xdr:row>
      <xdr:rowOff>137266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2760" y="891540"/>
          <a:ext cx="1950889" cy="12269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sheetPr codeName="Sheet1"/>
  <dimension ref="B2:O27"/>
  <sheetViews>
    <sheetView workbookViewId="0">
      <selection activeCell="B2" sqref="B2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customWidth="1"/>
    <col min="6" max="6" width="17.5546875" customWidth="1"/>
    <col min="7" max="7" width="8.77734375" customWidth="1"/>
    <col min="8" max="8" width="10.109375" customWidth="1"/>
    <col min="9" max="12" width="8.88671875" customWidth="1"/>
  </cols>
  <sheetData>
    <row r="2" spans="2:15" ht="15.6" x14ac:dyDescent="0.3">
      <c r="B2" s="9" t="s">
        <v>19</v>
      </c>
    </row>
    <row r="3" spans="2:15" ht="18" x14ac:dyDescent="0.35">
      <c r="B3" s="9" t="s">
        <v>20</v>
      </c>
      <c r="G3" s="10"/>
    </row>
    <row r="4" spans="2:15" ht="18" x14ac:dyDescent="0.35">
      <c r="B4" s="9" t="s">
        <v>21</v>
      </c>
      <c r="G4" s="10"/>
    </row>
    <row r="5" spans="2:15" ht="18" x14ac:dyDescent="0.35">
      <c r="G5" s="10"/>
      <c r="I5" s="1" t="s">
        <v>8</v>
      </c>
      <c r="J5" s="1">
        <v>10</v>
      </c>
    </row>
    <row r="6" spans="2:15" x14ac:dyDescent="0.3">
      <c r="B6" s="11" t="s">
        <v>22</v>
      </c>
      <c r="C6" s="11" t="s">
        <v>23</v>
      </c>
      <c r="D6" s="11" t="s">
        <v>24</v>
      </c>
      <c r="E6" s="11" t="s">
        <v>25</v>
      </c>
      <c r="I6" s="1" t="s">
        <v>10</v>
      </c>
      <c r="J6" s="1">
        <v>120</v>
      </c>
    </row>
    <row r="7" spans="2:15" x14ac:dyDescent="0.3">
      <c r="B7" s="1" t="s">
        <v>33</v>
      </c>
      <c r="C7" s="1" t="s">
        <v>37</v>
      </c>
      <c r="D7" s="5">
        <f>SUMIFS(H14:H27,B14:B27,$B$7,C14:C27,$C$7)</f>
        <v>1138050</v>
      </c>
      <c r="E7" s="5">
        <f>IFERROR(SUMIFS(I14:I27,B14:B27,$B$7,C14:C27,$C$7),"NA")</f>
        <v>454920</v>
      </c>
      <c r="I7" s="1" t="s">
        <v>4</v>
      </c>
      <c r="J7" s="1">
        <v>260</v>
      </c>
    </row>
    <row r="8" spans="2:15" x14ac:dyDescent="0.3">
      <c r="I8" s="1" t="s">
        <v>16</v>
      </c>
      <c r="J8" s="1">
        <v>5</v>
      </c>
    </row>
    <row r="9" spans="2:15" x14ac:dyDescent="0.3">
      <c r="D9" s="11" t="s">
        <v>26</v>
      </c>
      <c r="I9" s="1" t="s">
        <v>40</v>
      </c>
      <c r="J9" s="1">
        <v>250</v>
      </c>
    </row>
    <row r="10" spans="2:15" x14ac:dyDescent="0.3">
      <c r="C10" s="11" t="s">
        <v>26</v>
      </c>
      <c r="D10" s="5">
        <f>MAX(F14:F27)</f>
        <v>260</v>
      </c>
    </row>
    <row r="11" spans="2:15" x14ac:dyDescent="0.3">
      <c r="C11" s="11" t="s">
        <v>27</v>
      </c>
      <c r="D11" s="5">
        <f>MIN(F14:F27)</f>
        <v>5</v>
      </c>
    </row>
    <row r="13" spans="2:15" x14ac:dyDescent="0.3">
      <c r="B13" s="1" t="s">
        <v>22</v>
      </c>
      <c r="C13" s="1" t="s">
        <v>28</v>
      </c>
      <c r="D13" s="1" t="s">
        <v>1</v>
      </c>
      <c r="E13" s="1" t="s">
        <v>2</v>
      </c>
      <c r="F13" s="5" t="s">
        <v>29</v>
      </c>
      <c r="G13" s="1" t="s">
        <v>30</v>
      </c>
      <c r="H13" s="5" t="s">
        <v>31</v>
      </c>
      <c r="I13" s="5" t="s">
        <v>32</v>
      </c>
    </row>
    <row r="14" spans="2:15" x14ac:dyDescent="0.3">
      <c r="B14" s="1" t="s">
        <v>33</v>
      </c>
      <c r="C14" s="1" t="s">
        <v>34</v>
      </c>
      <c r="D14" s="1" t="s">
        <v>8</v>
      </c>
      <c r="E14" s="1">
        <v>2851</v>
      </c>
      <c r="F14" s="5">
        <f>VLOOKUP(D14,$I$5:$J$9,2,)</f>
        <v>10</v>
      </c>
      <c r="G14" s="1">
        <v>350</v>
      </c>
      <c r="H14" s="5">
        <f>E14*G14</f>
        <v>997850</v>
      </c>
      <c r="I14" s="5">
        <f>E14*F14-G14</f>
        <v>28160</v>
      </c>
      <c r="O14" s="12" t="str" cm="1">
        <f t="array" ref="O14">IFERROR(INDEX($B$2:$B$100, MATCH(0, COUNTIF($E$1:E1, $B$2:$B$100) + IF($A$2:$A$100&lt;&gt;D2, 1, 0), 0)), "")</f>
        <v xml:space="preserve">Q.1. Calculate Gross sales and Profit in the table. </v>
      </c>
    </row>
    <row r="15" spans="2:15" x14ac:dyDescent="0.3">
      <c r="B15" s="1" t="s">
        <v>33</v>
      </c>
      <c r="C15" s="1" t="s">
        <v>35</v>
      </c>
      <c r="D15" s="1" t="s">
        <v>8</v>
      </c>
      <c r="E15" s="1">
        <v>3495</v>
      </c>
      <c r="F15" s="5">
        <f t="shared" ref="F15:F27" si="0">VLOOKUP(D15,$I$5:$J$9,2,)</f>
        <v>10</v>
      </c>
      <c r="G15" s="1">
        <v>300</v>
      </c>
      <c r="H15" s="5">
        <f t="shared" ref="H15:H27" si="1">E15*G15</f>
        <v>1048500</v>
      </c>
      <c r="I15" s="5">
        <f t="shared" ref="I15:I27" si="2">E15*F15-G15</f>
        <v>34650</v>
      </c>
    </row>
    <row r="16" spans="2:15" x14ac:dyDescent="0.3">
      <c r="B16" s="1" t="s">
        <v>36</v>
      </c>
      <c r="C16" s="1" t="s">
        <v>37</v>
      </c>
      <c r="D16" s="1" t="s">
        <v>8</v>
      </c>
      <c r="E16" s="1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5">
        <f t="shared" si="2"/>
        <v>25970</v>
      </c>
    </row>
    <row r="17" spans="2:9" x14ac:dyDescent="0.3">
      <c r="B17" s="1" t="s">
        <v>36</v>
      </c>
      <c r="C17" s="1" t="s">
        <v>37</v>
      </c>
      <c r="D17" s="1" t="s">
        <v>10</v>
      </c>
      <c r="E17" s="1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5">
        <f t="shared" si="2"/>
        <v>315490</v>
      </c>
    </row>
    <row r="18" spans="2:9" x14ac:dyDescent="0.3">
      <c r="B18" s="1" t="s">
        <v>36</v>
      </c>
      <c r="C18" s="1" t="s">
        <v>35</v>
      </c>
      <c r="D18" s="1" t="s">
        <v>10</v>
      </c>
      <c r="E18" s="1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5">
        <f t="shared" si="2"/>
        <v>308580</v>
      </c>
    </row>
    <row r="19" spans="2:9" x14ac:dyDescent="0.3">
      <c r="B19" s="1" t="s">
        <v>33</v>
      </c>
      <c r="C19" s="1" t="s">
        <v>34</v>
      </c>
      <c r="D19" s="1" t="s">
        <v>8</v>
      </c>
      <c r="E19" s="1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5">
        <f t="shared" si="2"/>
        <v>21160</v>
      </c>
    </row>
    <row r="20" spans="2:9" x14ac:dyDescent="0.3">
      <c r="B20" s="1" t="s">
        <v>36</v>
      </c>
      <c r="C20" s="1" t="s">
        <v>38</v>
      </c>
      <c r="D20" s="1" t="s">
        <v>4</v>
      </c>
      <c r="E20" s="1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5">
        <f t="shared" si="2"/>
        <v>643200</v>
      </c>
    </row>
    <row r="21" spans="2:9" x14ac:dyDescent="0.3">
      <c r="B21" s="1" t="s">
        <v>39</v>
      </c>
      <c r="C21" s="1" t="s">
        <v>37</v>
      </c>
      <c r="D21" s="1" t="s">
        <v>16</v>
      </c>
      <c r="E21" s="1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5">
        <f t="shared" si="2"/>
        <v>10787.5</v>
      </c>
    </row>
    <row r="22" spans="2:9" x14ac:dyDescent="0.3">
      <c r="B22" s="1" t="s">
        <v>33</v>
      </c>
      <c r="C22" s="1" t="s">
        <v>35</v>
      </c>
      <c r="D22" s="1" t="s">
        <v>40</v>
      </c>
      <c r="E22" s="1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5">
        <f t="shared" si="2"/>
        <v>634950</v>
      </c>
    </row>
    <row r="23" spans="2:9" x14ac:dyDescent="0.3">
      <c r="B23" s="1" t="s">
        <v>39</v>
      </c>
      <c r="C23" s="1" t="s">
        <v>41</v>
      </c>
      <c r="D23" s="1" t="s">
        <v>10</v>
      </c>
      <c r="E23" s="1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5">
        <f t="shared" si="2"/>
        <v>304020</v>
      </c>
    </row>
    <row r="24" spans="2:9" x14ac:dyDescent="0.3">
      <c r="B24" s="1" t="s">
        <v>36</v>
      </c>
      <c r="C24" s="1" t="s">
        <v>35</v>
      </c>
      <c r="D24" s="1" t="s">
        <v>8</v>
      </c>
      <c r="E24" s="1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5">
        <f t="shared" si="2"/>
        <v>19720</v>
      </c>
    </row>
    <row r="25" spans="2:9" x14ac:dyDescent="0.3">
      <c r="B25" s="1" t="s">
        <v>42</v>
      </c>
      <c r="C25" s="1" t="s">
        <v>35</v>
      </c>
      <c r="D25" s="1" t="s">
        <v>10</v>
      </c>
      <c r="E25" s="1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5">
        <f t="shared" si="2"/>
        <v>294900</v>
      </c>
    </row>
    <row r="26" spans="2:9" x14ac:dyDescent="0.3">
      <c r="B26" s="1" t="s">
        <v>43</v>
      </c>
      <c r="C26" s="1" t="s">
        <v>37</v>
      </c>
      <c r="D26" s="1" t="s">
        <v>16</v>
      </c>
      <c r="E26" s="1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5">
        <f t="shared" si="2"/>
        <v>18712.5</v>
      </c>
    </row>
    <row r="27" spans="2:9" x14ac:dyDescent="0.3">
      <c r="B27" s="1" t="s">
        <v>33</v>
      </c>
      <c r="C27" s="1" t="s">
        <v>37</v>
      </c>
      <c r="D27" s="1" t="s">
        <v>10</v>
      </c>
      <c r="E27" s="1">
        <v>3793.5</v>
      </c>
      <c r="F27" s="5">
        <f t="shared" si="0"/>
        <v>120</v>
      </c>
      <c r="G27" s="1">
        <v>300</v>
      </c>
      <c r="H27" s="5">
        <f t="shared" si="1"/>
        <v>1138050</v>
      </c>
      <c r="I27" s="5">
        <f t="shared" si="2"/>
        <v>454920</v>
      </c>
    </row>
  </sheetData>
  <dataValidations disablePrompts="1" count="2">
    <dataValidation type="list" allowBlank="1" showInputMessage="1" showErrorMessage="1" sqref="B7" xr:uid="{9722B4A2-3C15-44AC-9F61-FE9720452985}">
      <formula1>$B$14:$B$27</formula1>
    </dataValidation>
    <dataValidation type="list" allowBlank="1" showInputMessage="1" showErrorMessage="1" sqref="C7" xr:uid="{42707ECA-AB63-4B5E-A979-53AF13B38166}">
      <formula1>$C$14:$C$27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sheetPr codeName="Sheet2"/>
  <dimension ref="B3:M37"/>
  <sheetViews>
    <sheetView tabSelected="1" workbookViewId="0">
      <selection activeCell="D16" sqref="D16"/>
    </sheetView>
  </sheetViews>
  <sheetFormatPr defaultRowHeight="14.4" x14ac:dyDescent="0.3"/>
  <cols>
    <col min="2" max="2" width="33.21875" bestFit="1" customWidth="1"/>
    <col min="3" max="3" width="9.109375" bestFit="1" customWidth="1"/>
    <col min="5" max="5" width="12.5546875" bestFit="1" customWidth="1"/>
    <col min="6" max="6" width="9.6640625" bestFit="1" customWidth="1"/>
    <col min="7" max="7" width="9.44140625" bestFit="1" customWidth="1"/>
  </cols>
  <sheetData>
    <row r="3" spans="2:13" x14ac:dyDescent="0.3">
      <c r="B3" s="2" t="s">
        <v>0</v>
      </c>
    </row>
    <row r="4" spans="2:13" x14ac:dyDescent="0.3">
      <c r="B4" s="2"/>
    </row>
    <row r="5" spans="2:13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3">
      <c r="B6" s="1" t="s">
        <v>3</v>
      </c>
      <c r="C6" s="1">
        <f>LOOKUP(B6,$F$6:$F$10,$G$6:$G$10)</f>
        <v>2574</v>
      </c>
      <c r="F6" s="1" t="s">
        <v>4</v>
      </c>
      <c r="G6" s="1">
        <v>2475</v>
      </c>
    </row>
    <row r="7" spans="2:13" x14ac:dyDescent="0.3">
      <c r="B7" s="1" t="s">
        <v>5</v>
      </c>
      <c r="C7" s="1">
        <f t="shared" ref="C7:C10" si="0">LOOKUP(B7,$F$6:$F$10,$G$6:$G$10)</f>
        <v>2151</v>
      </c>
      <c r="F7" s="1" t="s">
        <v>6</v>
      </c>
      <c r="G7" s="1">
        <v>2227.5</v>
      </c>
    </row>
    <row r="8" spans="2:13" x14ac:dyDescent="0.3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3" x14ac:dyDescent="0.3">
      <c r="B9" s="1" t="s">
        <v>9</v>
      </c>
      <c r="C9" s="1">
        <f t="shared" si="0"/>
        <v>2227.5</v>
      </c>
      <c r="F9" s="1" t="s">
        <v>10</v>
      </c>
      <c r="G9" s="1">
        <v>2574</v>
      </c>
    </row>
    <row r="10" spans="2:13" x14ac:dyDescent="0.3">
      <c r="B10" s="1" t="s">
        <v>11</v>
      </c>
      <c r="C10" s="1">
        <f t="shared" si="0"/>
        <v>2541</v>
      </c>
      <c r="F10" s="1" t="s">
        <v>12</v>
      </c>
      <c r="G10" s="1">
        <v>2541</v>
      </c>
    </row>
    <row r="12" spans="2:13" s="4" customFormat="1" x14ac:dyDescent="0.3"/>
    <row r="13" spans="2:13" x14ac:dyDescent="0.3">
      <c r="B13" s="2" t="s">
        <v>13</v>
      </c>
    </row>
    <row r="14" spans="2:13" x14ac:dyDescent="0.3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3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">
      <c r="B16" s="1" t="s">
        <v>8</v>
      </c>
      <c r="C16" s="1">
        <v>1655.08</v>
      </c>
      <c r="D16" s="13">
        <f>VLOOKUP(C16,$F$16:$G$20,2,TRUE)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">
      <c r="B17" s="1" t="s">
        <v>4</v>
      </c>
      <c r="C17" s="1">
        <v>1822.59</v>
      </c>
      <c r="D17" s="16">
        <f>VLOOKUP(C17,$I$16:$J$20,2,TRUE)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4</v>
      </c>
      <c r="C18" s="1">
        <v>1730.54</v>
      </c>
      <c r="D18" s="16">
        <f>VLOOKUP(C18,$I$16:$J$20,2,TRUE)</f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">
      <c r="B19" s="1" t="s">
        <v>6</v>
      </c>
      <c r="C19" s="1">
        <v>1685.6</v>
      </c>
      <c r="D19" s="16">
        <f>VLOOKUP(C19,L16:$M$20,2,TRUE)</f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">
      <c r="B20" s="1" t="s">
        <v>8</v>
      </c>
      <c r="C20" s="1">
        <v>1685.6</v>
      </c>
      <c r="D20" s="16">
        <f t="shared" ref="D17:D22" si="1">VLOOKUP(C20,$F$16:$G$20,2,TRUE)</f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16</v>
      </c>
      <c r="C21" s="1">
        <v>1763.8600000000001</v>
      </c>
      <c r="D21" s="16">
        <f>VLOOKUP(C21,$L$16:$M$20,2,TRUE)</f>
        <v>7.0000000000000007E-2</v>
      </c>
    </row>
    <row r="22" spans="2:13" x14ac:dyDescent="0.3">
      <c r="B22" s="1" t="s">
        <v>8</v>
      </c>
      <c r="C22" s="1">
        <v>2293.1999999999998</v>
      </c>
      <c r="D22" s="16">
        <f t="shared" si="1"/>
        <v>0.15</v>
      </c>
    </row>
    <row r="24" spans="2:13" s="4" customFormat="1" x14ac:dyDescent="0.3"/>
    <row r="25" spans="2:13" x14ac:dyDescent="0.3">
      <c r="B25" s="2" t="s">
        <v>17</v>
      </c>
    </row>
    <row r="27" spans="2:13" x14ac:dyDescent="0.3">
      <c r="B27" s="3" t="s">
        <v>1</v>
      </c>
      <c r="C27" s="3" t="s">
        <v>2</v>
      </c>
      <c r="E27" s="15" t="s">
        <v>44</v>
      </c>
      <c r="F27" s="15" t="s">
        <v>1</v>
      </c>
      <c r="G27" s="3" t="s">
        <v>18</v>
      </c>
      <c r="H27" s="3" t="s">
        <v>2</v>
      </c>
    </row>
    <row r="28" spans="2:13" x14ac:dyDescent="0.3">
      <c r="B28" s="1" t="s">
        <v>3</v>
      </c>
      <c r="C28" s="14">
        <f>LOOKUP(B6,$F$6:$F$10,$G$6:$G$10)</f>
        <v>2574</v>
      </c>
      <c r="E28" s="14" t="str">
        <f>F28&amp;"-"&amp;G28</f>
        <v>Paseo-895</v>
      </c>
      <c r="F28" s="1" t="s">
        <v>8</v>
      </c>
      <c r="G28" s="8">
        <v>895</v>
      </c>
      <c r="H28" s="1">
        <v>2151</v>
      </c>
    </row>
    <row r="29" spans="2:13" x14ac:dyDescent="0.3">
      <c r="B29" s="1" t="s">
        <v>5</v>
      </c>
      <c r="C29" s="14">
        <f t="shared" ref="C29:C32" si="2">LOOKUP(B7,$F$6:$F$10,$G$6:$G$10)</f>
        <v>2151</v>
      </c>
      <c r="E29" s="14" t="str">
        <f t="shared" ref="E29:E37" si="3">F29&amp;"-"&amp;G29</f>
        <v>Montana -125</v>
      </c>
      <c r="F29" s="1" t="s">
        <v>6</v>
      </c>
      <c r="G29" s="8">
        <v>125</v>
      </c>
      <c r="H29" s="1">
        <v>2227.5</v>
      </c>
    </row>
    <row r="30" spans="2:13" x14ac:dyDescent="0.3">
      <c r="B30" s="1" t="s">
        <v>7</v>
      </c>
      <c r="C30" s="14">
        <f t="shared" si="2"/>
        <v>2475</v>
      </c>
      <c r="E30" s="14" t="str">
        <f t="shared" si="3"/>
        <v>Amarilla-145</v>
      </c>
      <c r="F30" s="1" t="s">
        <v>4</v>
      </c>
      <c r="G30" s="8">
        <v>145</v>
      </c>
      <c r="H30" s="1">
        <v>2475</v>
      </c>
    </row>
    <row r="31" spans="2:13" x14ac:dyDescent="0.3">
      <c r="B31" s="1" t="s">
        <v>9</v>
      </c>
      <c r="C31" s="14">
        <f t="shared" si="2"/>
        <v>2227.5</v>
      </c>
      <c r="E31" s="14" t="str">
        <f t="shared" si="3"/>
        <v>Montana -848</v>
      </c>
      <c r="F31" s="1" t="s">
        <v>6</v>
      </c>
      <c r="G31" s="8">
        <v>848</v>
      </c>
      <c r="H31" s="8">
        <v>2537.25</v>
      </c>
    </row>
    <row r="32" spans="2:13" x14ac:dyDescent="0.3">
      <c r="B32" s="1" t="s">
        <v>11</v>
      </c>
      <c r="C32" s="14">
        <f t="shared" si="2"/>
        <v>2541</v>
      </c>
      <c r="E32" s="14" t="str">
        <f t="shared" si="3"/>
        <v>VTT -777</v>
      </c>
      <c r="F32" s="1" t="s">
        <v>12</v>
      </c>
      <c r="G32" s="8">
        <v>777</v>
      </c>
      <c r="H32" s="1">
        <v>2541</v>
      </c>
    </row>
    <row r="33" spans="5:8" x14ac:dyDescent="0.3">
      <c r="E33" s="14" t="str">
        <f t="shared" si="3"/>
        <v>Velo-235</v>
      </c>
      <c r="F33" s="1" t="s">
        <v>10</v>
      </c>
      <c r="G33" s="8">
        <v>235</v>
      </c>
      <c r="H33" s="1">
        <v>2574</v>
      </c>
    </row>
    <row r="34" spans="5:8" x14ac:dyDescent="0.3">
      <c r="E34" s="14" t="str">
        <f t="shared" si="3"/>
        <v>Paseo-985</v>
      </c>
      <c r="F34" s="1" t="s">
        <v>8</v>
      </c>
      <c r="G34" s="8">
        <v>985</v>
      </c>
      <c r="H34" s="8">
        <v>2585.1</v>
      </c>
    </row>
    <row r="35" spans="5:8" x14ac:dyDescent="0.3">
      <c r="E35" s="14" t="str">
        <f t="shared" si="3"/>
        <v>Velo-1122</v>
      </c>
      <c r="F35" s="1" t="s">
        <v>10</v>
      </c>
      <c r="G35" s="8">
        <v>1122</v>
      </c>
      <c r="H35" s="8">
        <v>2632.95</v>
      </c>
    </row>
    <row r="36" spans="5:8" x14ac:dyDescent="0.3">
      <c r="E36" s="14" t="str">
        <f t="shared" si="3"/>
        <v>VTT -1260</v>
      </c>
      <c r="F36" s="1" t="s">
        <v>12</v>
      </c>
      <c r="G36" s="8">
        <v>1260</v>
      </c>
      <c r="H36" s="8">
        <v>2680.8</v>
      </c>
    </row>
    <row r="37" spans="5:8" x14ac:dyDescent="0.3">
      <c r="E37" s="14" t="str">
        <f t="shared" si="3"/>
        <v>Amarilla-1397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  <pageSetup orientation="portrait" r:id="rId1"/>
  <ignoredErrors>
    <ignoredError sqref="D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Brainstorm</vt:lpstr>
      <vt:lpstr>Vlookup Advanced</vt:lpstr>
      <vt:lpstr>DATA</vt:lpstr>
      <vt:lpstr>Brainstorm!Extract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Prajakta</cp:lastModifiedBy>
  <cp:lastPrinted>2023-10-24T15:46:18Z</cp:lastPrinted>
  <dcterms:created xsi:type="dcterms:W3CDTF">2022-07-27T07:17:57Z</dcterms:created>
  <dcterms:modified xsi:type="dcterms:W3CDTF">2024-03-07T14:25:58Z</dcterms:modified>
</cp:coreProperties>
</file>