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Financial model\financial_modelling_excel\"/>
    </mc:Choice>
  </mc:AlternateContent>
  <xr:revisionPtr revIDLastSave="0" documentId="13_ncr:1_{2E7010DE-9C1C-4EB5-8EE1-F09987314EAA}" xr6:coauthVersionLast="47" xr6:coauthVersionMax="47" xr10:uidLastSave="{00000000-0000-0000-0000-000000000000}"/>
  <bookViews>
    <workbookView xWindow="-110" yWindow="-110" windowWidth="19420" windowHeight="10300" xr2:uid="{44F1C52E-71DB-4D78-B600-29AD292784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8" i="1" l="1"/>
  <c r="F58" i="1"/>
  <c r="G58" i="1"/>
  <c r="H58" i="1"/>
  <c r="I58" i="1"/>
  <c r="J58" i="1"/>
  <c r="E55" i="1"/>
  <c r="F55" i="1"/>
  <c r="G55" i="1"/>
  <c r="H55" i="1"/>
  <c r="D55" i="1"/>
  <c r="J55" i="1"/>
  <c r="I55" i="1"/>
  <c r="D58" i="1"/>
  <c r="E57" i="1"/>
  <c r="F57" i="1"/>
  <c r="G57" i="1"/>
  <c r="H57" i="1"/>
  <c r="I57" i="1"/>
  <c r="J57" i="1"/>
  <c r="D57" i="1"/>
  <c r="J54" i="1"/>
  <c r="E54" i="1"/>
  <c r="F54" i="1"/>
  <c r="G54" i="1"/>
  <c r="H54" i="1"/>
  <c r="I54" i="1"/>
  <c r="D54" i="1"/>
  <c r="B37" i="1"/>
  <c r="B25" i="1"/>
  <c r="B17" i="1"/>
  <c r="B5" i="1"/>
  <c r="E47" i="1"/>
  <c r="D47" i="1"/>
  <c r="E45" i="1"/>
  <c r="D45" i="1"/>
  <c r="E44" i="1"/>
  <c r="D44" i="1"/>
  <c r="E42" i="1"/>
  <c r="D42" i="1"/>
  <c r="E40" i="1"/>
  <c r="D40" i="1"/>
  <c r="E39" i="1"/>
  <c r="D39" i="1"/>
  <c r="E34" i="1"/>
  <c r="E32" i="1"/>
  <c r="E31" i="1"/>
  <c r="E29" i="1"/>
  <c r="E27" i="1"/>
  <c r="E26" i="1"/>
  <c r="D29" i="1"/>
  <c r="D31" i="1"/>
  <c r="D32" i="1"/>
  <c r="D34" i="1"/>
  <c r="D27" i="1"/>
  <c r="D26" i="1"/>
  <c r="F12" i="1"/>
  <c r="F9" i="1"/>
  <c r="F6" i="1"/>
  <c r="F7" i="1" s="1"/>
  <c r="F40" i="1" s="1"/>
  <c r="G19" i="1"/>
  <c r="H19" i="1"/>
  <c r="I19" i="1" s="1"/>
  <c r="J19" i="1" s="1"/>
  <c r="G20" i="1"/>
  <c r="H20" i="1" s="1"/>
  <c r="I20" i="1" s="1"/>
  <c r="J20" i="1" s="1"/>
  <c r="J9" i="1" s="1"/>
  <c r="J42" i="1" s="1"/>
  <c r="G21" i="1"/>
  <c r="H21" i="1" s="1"/>
  <c r="I21" i="1" s="1"/>
  <c r="J21" i="1" s="1"/>
  <c r="G22" i="1"/>
  <c r="H22" i="1" s="1"/>
  <c r="I22" i="1" s="1"/>
  <c r="J22" i="1" s="1"/>
  <c r="J12" i="1" s="1"/>
  <c r="J45" i="1" s="1"/>
  <c r="G23" i="1"/>
  <c r="H23" i="1" s="1"/>
  <c r="I23" i="1" s="1"/>
  <c r="J23" i="1" s="1"/>
  <c r="G18" i="1"/>
  <c r="H18" i="1" s="1"/>
  <c r="I18" i="1" s="1"/>
  <c r="J18" i="1" s="1"/>
  <c r="E22" i="1"/>
  <c r="D22" i="1"/>
  <c r="E21" i="1"/>
  <c r="D21" i="1"/>
  <c r="E20" i="1"/>
  <c r="D20" i="1"/>
  <c r="E19" i="1"/>
  <c r="D19" i="1"/>
  <c r="E18" i="1"/>
  <c r="E8" i="1"/>
  <c r="E10" i="1" s="1"/>
  <c r="E13" i="1" s="1"/>
  <c r="E15" i="1" s="1"/>
  <c r="E35" i="1" s="1"/>
  <c r="D8" i="1"/>
  <c r="D10" i="1" s="1"/>
  <c r="D13" i="1" s="1"/>
  <c r="D15" i="1" s="1"/>
  <c r="D48" i="1" s="1"/>
  <c r="D28" i="1" l="1"/>
  <c r="E28" i="1"/>
  <c r="F29" i="1"/>
  <c r="F32" i="1"/>
  <c r="E30" i="1"/>
  <c r="F39" i="1"/>
  <c r="F42" i="1"/>
  <c r="F26" i="1"/>
  <c r="F27" i="1"/>
  <c r="F45" i="1"/>
  <c r="D41" i="1"/>
  <c r="E46" i="1"/>
  <c r="D35" i="1"/>
  <c r="E43" i="1"/>
  <c r="E33" i="1"/>
  <c r="D46" i="1"/>
  <c r="D43" i="1"/>
  <c r="E48" i="1"/>
  <c r="E41" i="1"/>
  <c r="D33" i="1"/>
  <c r="D30" i="1"/>
  <c r="H9" i="1"/>
  <c r="H42" i="1" s="1"/>
  <c r="G9" i="1"/>
  <c r="G42" i="1" s="1"/>
  <c r="F11" i="1"/>
  <c r="I12" i="1"/>
  <c r="I45" i="1" s="1"/>
  <c r="H12" i="1"/>
  <c r="H45" i="1" s="1"/>
  <c r="G12" i="1"/>
  <c r="G45" i="1" s="1"/>
  <c r="G6" i="1"/>
  <c r="G11" i="1" s="1"/>
  <c r="F8" i="1"/>
  <c r="I9" i="1"/>
  <c r="I42" i="1" s="1"/>
  <c r="F10" i="1" l="1"/>
  <c r="F28" i="1"/>
  <c r="F41" i="1"/>
  <c r="G31" i="1"/>
  <c r="G44" i="1"/>
  <c r="G29" i="1"/>
  <c r="G26" i="1"/>
  <c r="G39" i="1"/>
  <c r="G32" i="1"/>
  <c r="F31" i="1"/>
  <c r="F44" i="1"/>
  <c r="H6" i="1"/>
  <c r="G7" i="1"/>
  <c r="G8" i="1" l="1"/>
  <c r="G27" i="1"/>
  <c r="G40" i="1"/>
  <c r="F13" i="1"/>
  <c r="F43" i="1"/>
  <c r="F30" i="1"/>
  <c r="H29" i="1"/>
  <c r="H39" i="1"/>
  <c r="H26" i="1"/>
  <c r="H32" i="1"/>
  <c r="H7" i="1"/>
  <c r="I6" i="1"/>
  <c r="H11" i="1"/>
  <c r="I32" i="1" l="1"/>
  <c r="I29" i="1"/>
  <c r="I39" i="1"/>
  <c r="I26" i="1"/>
  <c r="H8" i="1"/>
  <c r="H27" i="1"/>
  <c r="H40" i="1"/>
  <c r="F14" i="1"/>
  <c r="F46" i="1"/>
  <c r="F33" i="1"/>
  <c r="H31" i="1"/>
  <c r="H44" i="1"/>
  <c r="G10" i="1"/>
  <c r="G41" i="1"/>
  <c r="G28" i="1"/>
  <c r="J6" i="1"/>
  <c r="I11" i="1"/>
  <c r="I7" i="1"/>
  <c r="I8" i="1"/>
  <c r="F15" i="1" l="1"/>
  <c r="F34" i="1"/>
  <c r="F47" i="1"/>
  <c r="I40" i="1"/>
  <c r="I27" i="1"/>
  <c r="I44" i="1"/>
  <c r="I31" i="1"/>
  <c r="J39" i="1"/>
  <c r="J26" i="1"/>
  <c r="J32" i="1"/>
  <c r="J29" i="1"/>
  <c r="H10" i="1"/>
  <c r="H41" i="1"/>
  <c r="H28" i="1"/>
  <c r="I10" i="1"/>
  <c r="I28" i="1"/>
  <c r="I41" i="1"/>
  <c r="G13" i="1"/>
  <c r="G30" i="1"/>
  <c r="G43" i="1"/>
  <c r="J7" i="1"/>
  <c r="J11" i="1"/>
  <c r="E3" i="1"/>
  <c r="F3" i="1" s="1"/>
  <c r="G3" i="1" s="1"/>
  <c r="H3" i="1" s="1"/>
  <c r="I3" i="1" s="1"/>
  <c r="J3" i="1" s="1"/>
  <c r="J44" i="1" l="1"/>
  <c r="J31" i="1"/>
  <c r="I13" i="1"/>
  <c r="I43" i="1"/>
  <c r="I30" i="1"/>
  <c r="J8" i="1"/>
  <c r="J27" i="1"/>
  <c r="J40" i="1"/>
  <c r="G14" i="1"/>
  <c r="G33" i="1"/>
  <c r="G46" i="1"/>
  <c r="H30" i="1"/>
  <c r="H43" i="1"/>
  <c r="H13" i="1"/>
  <c r="F35" i="1"/>
  <c r="F48" i="1"/>
  <c r="G15" i="1" l="1"/>
  <c r="G34" i="1"/>
  <c r="G47" i="1"/>
  <c r="J10" i="1"/>
  <c r="J41" i="1"/>
  <c r="J28" i="1"/>
  <c r="H14" i="1"/>
  <c r="H33" i="1"/>
  <c r="H46" i="1"/>
  <c r="I14" i="1"/>
  <c r="I46" i="1"/>
  <c r="I33" i="1"/>
  <c r="I15" i="1" l="1"/>
  <c r="I34" i="1"/>
  <c r="I47" i="1"/>
  <c r="H15" i="1"/>
  <c r="H34" i="1"/>
  <c r="H47" i="1"/>
  <c r="J43" i="1"/>
  <c r="J30" i="1"/>
  <c r="J13" i="1"/>
  <c r="G48" i="1"/>
  <c r="G35" i="1"/>
  <c r="J14" i="1" l="1"/>
  <c r="J33" i="1"/>
  <c r="J46" i="1"/>
  <c r="J15" i="1"/>
  <c r="H35" i="1"/>
  <c r="H48" i="1"/>
  <c r="I48" i="1"/>
  <c r="I35" i="1"/>
  <c r="J48" i="1" l="1"/>
  <c r="J35" i="1"/>
  <c r="J34" i="1"/>
  <c r="J47" i="1"/>
</calcChain>
</file>

<file path=xl/sharedStrings.xml><?xml version="1.0" encoding="utf-8"?>
<sst xmlns="http://schemas.openxmlformats.org/spreadsheetml/2006/main" count="46" uniqueCount="24">
  <si>
    <t>INR(crores)</t>
  </si>
  <si>
    <t>Revenue</t>
  </si>
  <si>
    <t>COGS</t>
  </si>
  <si>
    <t>Gross Profit</t>
  </si>
  <si>
    <t>EBIDTA</t>
  </si>
  <si>
    <t>Depreciation</t>
  </si>
  <si>
    <t>Interest</t>
  </si>
  <si>
    <t>EBT</t>
  </si>
  <si>
    <t>Taxes</t>
  </si>
  <si>
    <t>Net Income</t>
  </si>
  <si>
    <t>Revenue Growth</t>
  </si>
  <si>
    <t>COGS % of Revenue</t>
  </si>
  <si>
    <t>S&amp;G Expenses</t>
  </si>
  <si>
    <t>Depreciation % Sales</t>
  </si>
  <si>
    <t>NA</t>
  </si>
  <si>
    <t>(NA in 2020A as we donot have data for 2019)</t>
  </si>
  <si>
    <t>Selling &amp; General Expenses</t>
  </si>
  <si>
    <t>Godrej</t>
  </si>
  <si>
    <t>Time Periods</t>
  </si>
  <si>
    <t>Monthly Data</t>
  </si>
  <si>
    <t>Annual Data</t>
  </si>
  <si>
    <t>[mm/dd/yyyy]</t>
  </si>
  <si>
    <t>Monthly Period</t>
  </si>
  <si>
    <t>Annual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</si>
</sst>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&quot;A&quot;"/>
    <numFmt numFmtId="165" formatCode="0&quot;E&quot;"/>
    <numFmt numFmtId="166" formatCode="#,##0.0_);\(#,##0.0\)"/>
    <numFmt numFmtId="168" formatCode="yyyy\-mm\-dd;@"/>
  </numFmts>
  <fonts count="6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rgb="FF0000FF"/>
      <name val="Calibri"/>
      <family val="2"/>
    </font>
    <font>
      <b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/>
    <xf numFmtId="164" fontId="2" fillId="2" borderId="0" xfId="0" applyNumberFormat="1" applyFont="1" applyFill="1"/>
    <xf numFmtId="165" fontId="2" fillId="2" borderId="0" xfId="0" applyNumberFormat="1" applyFont="1" applyFill="1"/>
    <xf numFmtId="166" fontId="0" fillId="0" borderId="0" xfId="0" applyNumberFormat="1"/>
    <xf numFmtId="166" fontId="4" fillId="0" borderId="0" xfId="0" applyNumberFormat="1" applyFont="1"/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4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10" fontId="4" fillId="0" borderId="0" xfId="0" applyNumberFormat="1" applyFont="1" applyAlignment="1">
      <alignment horizontal="right"/>
    </xf>
    <xf numFmtId="10" fontId="4" fillId="0" borderId="0" xfId="1" applyNumberFormat="1" applyFont="1" applyAlignment="1">
      <alignment horizontal="right"/>
    </xf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3" borderId="0" xfId="0" applyFont="1" applyFill="1"/>
    <xf numFmtId="0" fontId="0" fillId="3" borderId="0" xfId="0" applyFill="1"/>
    <xf numFmtId="0" fontId="3" fillId="0" borderId="0" xfId="0" applyFont="1"/>
    <xf numFmtId="166" fontId="5" fillId="0" borderId="0" xfId="0" applyNumberFormat="1" applyFont="1"/>
    <xf numFmtId="166" fontId="3" fillId="0" borderId="0" xfId="0" applyNumberFormat="1" applyFont="1"/>
    <xf numFmtId="0" fontId="0" fillId="0" borderId="1" xfId="0" applyBorder="1"/>
    <xf numFmtId="166" fontId="0" fillId="0" borderId="1" xfId="0" applyNumberFormat="1" applyBorder="1"/>
    <xf numFmtId="0" fontId="3" fillId="0" borderId="2" xfId="0" applyFont="1" applyBorder="1"/>
    <xf numFmtId="166" fontId="3" fillId="0" borderId="2" xfId="0" applyNumberFormat="1" applyFont="1" applyBorder="1"/>
    <xf numFmtId="166" fontId="0" fillId="0" borderId="0" xfId="0" applyNumberFormat="1" applyFont="1" applyAlignment="1">
      <alignment horizontal="right"/>
    </xf>
    <xf numFmtId="10" fontId="0" fillId="0" borderId="0" xfId="1" applyNumberFormat="1" applyFont="1"/>
    <xf numFmtId="10" fontId="4" fillId="0" borderId="0" xfId="0" applyNumberFormat="1" applyFont="1"/>
    <xf numFmtId="168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b val="0"/>
        <i/>
        <color theme="2" tint="-0.499984740745262"/>
      </font>
      <fill>
        <patternFill patternType="none">
          <bgColor auto="1"/>
        </patternFill>
      </fill>
    </dxf>
    <dxf>
      <font>
        <b val="0"/>
        <i/>
        <color theme="2" tint="-0.24994659260841701"/>
      </font>
      <fill>
        <patternFill patternType="none">
          <bgColor auto="1"/>
        </patternFill>
      </fill>
    </dxf>
    <dxf>
      <font>
        <b val="0"/>
        <i/>
        <strike val="0"/>
      </font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DCE0-8DF4-45E9-813D-45978C82F307}">
  <dimension ref="B2:P58"/>
  <sheetViews>
    <sheetView showGridLines="0" tabSelected="1" workbookViewId="0">
      <pane xSplit="1" ySplit="3" topLeftCell="B50" activePane="bottomRight" state="frozen"/>
      <selection pane="topRight" activeCell="B1" sqref="B1"/>
      <selection pane="bottomLeft" activeCell="A3" sqref="A3"/>
      <selection pane="bottomRight" activeCell="L58" sqref="L58"/>
    </sheetView>
  </sheetViews>
  <sheetFormatPr defaultRowHeight="14.5" customHeight="1" outlineLevelRow="1" x14ac:dyDescent="0.35"/>
  <cols>
    <col min="1" max="1" width="1.81640625" customWidth="1"/>
    <col min="2" max="3" width="12.6328125" customWidth="1"/>
    <col min="4" max="4" width="15.08984375" customWidth="1"/>
    <col min="5" max="5" width="15.36328125" customWidth="1"/>
    <col min="6" max="10" width="10.6328125" customWidth="1"/>
  </cols>
  <sheetData>
    <row r="2" spans="2:10" ht="14.5" customHeight="1" x14ac:dyDescent="0.35">
      <c r="B2" t="s">
        <v>17</v>
      </c>
    </row>
    <row r="3" spans="2:10" ht="14.5" customHeight="1" x14ac:dyDescent="0.35">
      <c r="B3" s="1" t="s">
        <v>0</v>
      </c>
      <c r="C3" s="1"/>
      <c r="D3" s="2">
        <v>2020</v>
      </c>
      <c r="E3" s="2">
        <f>D3+1</f>
        <v>2021</v>
      </c>
      <c r="F3" s="3">
        <f t="shared" ref="F3:I3" si="0">E3+1</f>
        <v>2022</v>
      </c>
      <c r="G3" s="3">
        <f t="shared" si="0"/>
        <v>2023</v>
      </c>
      <c r="H3" s="3">
        <f t="shared" si="0"/>
        <v>2024</v>
      </c>
      <c r="I3" s="3">
        <f t="shared" si="0"/>
        <v>2025</v>
      </c>
      <c r="J3" s="3">
        <f>I3+1</f>
        <v>2026</v>
      </c>
    </row>
    <row r="4" spans="2:10" ht="14.5" customHeight="1" x14ac:dyDescent="0.35">
      <c r="B4" s="13"/>
      <c r="C4" s="13"/>
      <c r="D4" s="14"/>
      <c r="E4" s="14"/>
      <c r="F4" s="15"/>
      <c r="G4" s="15"/>
      <c r="H4" s="15"/>
      <c r="I4" s="15"/>
      <c r="J4" s="15"/>
    </row>
    <row r="5" spans="2:10" ht="14.5" customHeight="1" x14ac:dyDescent="0.35">
      <c r="B5" s="16" t="str">
        <f>"Income Statement"&amp;" - "&amp;B2</f>
        <v>Income Statement - Godrej</v>
      </c>
      <c r="C5" s="17"/>
      <c r="D5" s="17"/>
      <c r="E5" s="17"/>
      <c r="F5" s="17"/>
      <c r="G5" s="17"/>
      <c r="H5" s="17"/>
      <c r="I5" s="17"/>
      <c r="J5" s="17"/>
    </row>
    <row r="6" spans="2:10" ht="14.5" customHeight="1" outlineLevel="1" x14ac:dyDescent="0.35">
      <c r="B6" s="18" t="s">
        <v>1</v>
      </c>
      <c r="C6" s="18"/>
      <c r="D6" s="19">
        <v>20000</v>
      </c>
      <c r="E6" s="19">
        <v>22500</v>
      </c>
      <c r="F6" s="20">
        <f>E6*(1+F18)</f>
        <v>24750.000000000004</v>
      </c>
      <c r="G6" s="20">
        <f t="shared" ref="G6:J6" si="1">F6*(1+G18)</f>
        <v>27225.000000000007</v>
      </c>
      <c r="H6" s="20">
        <f t="shared" si="1"/>
        <v>29947.500000000011</v>
      </c>
      <c r="I6" s="20">
        <f t="shared" si="1"/>
        <v>32942.250000000015</v>
      </c>
      <c r="J6" s="20">
        <f t="shared" si="1"/>
        <v>36236.47500000002</v>
      </c>
    </row>
    <row r="7" spans="2:10" ht="14.5" customHeight="1" outlineLevel="1" x14ac:dyDescent="0.35">
      <c r="B7" t="s">
        <v>2</v>
      </c>
      <c r="D7" s="5">
        <v>8000</v>
      </c>
      <c r="E7" s="5">
        <v>9000</v>
      </c>
      <c r="F7" s="4">
        <f>F6*F19</f>
        <v>9900.0000000000018</v>
      </c>
      <c r="G7" s="4">
        <f t="shared" ref="G7:J7" si="2">G6*G19</f>
        <v>10890.000000000004</v>
      </c>
      <c r="H7" s="4">
        <f t="shared" si="2"/>
        <v>11979.000000000005</v>
      </c>
      <c r="I7" s="4">
        <f t="shared" si="2"/>
        <v>13176.900000000007</v>
      </c>
      <c r="J7" s="4">
        <f t="shared" si="2"/>
        <v>14494.590000000009</v>
      </c>
    </row>
    <row r="8" spans="2:10" ht="14.5" customHeight="1" outlineLevel="1" x14ac:dyDescent="0.35">
      <c r="B8" s="21" t="s">
        <v>3</v>
      </c>
      <c r="C8" s="21"/>
      <c r="D8" s="22">
        <f>D6-D7</f>
        <v>12000</v>
      </c>
      <c r="E8" s="22">
        <f>E6-E7</f>
        <v>13500</v>
      </c>
      <c r="F8" s="22">
        <f t="shared" ref="F8:J8" si="3">F6-F7</f>
        <v>14850.000000000002</v>
      </c>
      <c r="G8" s="22">
        <f t="shared" si="3"/>
        <v>16335.000000000004</v>
      </c>
      <c r="H8" s="22">
        <f t="shared" si="3"/>
        <v>17968.500000000007</v>
      </c>
      <c r="I8" s="22">
        <f t="shared" si="3"/>
        <v>19765.350000000006</v>
      </c>
      <c r="J8" s="22">
        <f t="shared" si="3"/>
        <v>21741.885000000009</v>
      </c>
    </row>
    <row r="9" spans="2:10" ht="14.5" customHeight="1" outlineLevel="1" x14ac:dyDescent="0.35">
      <c r="B9" t="s">
        <v>16</v>
      </c>
      <c r="D9" s="5">
        <v>2000</v>
      </c>
      <c r="E9" s="5">
        <v>2250</v>
      </c>
      <c r="F9" s="4">
        <f>F20</f>
        <v>2500</v>
      </c>
      <c r="G9" s="4">
        <f t="shared" ref="G9:J9" si="4">G20</f>
        <v>2500</v>
      </c>
      <c r="H9" s="4">
        <f t="shared" si="4"/>
        <v>2500</v>
      </c>
      <c r="I9" s="4">
        <f t="shared" si="4"/>
        <v>2500</v>
      </c>
      <c r="J9" s="4">
        <f t="shared" si="4"/>
        <v>2500</v>
      </c>
    </row>
    <row r="10" spans="2:10" ht="14.5" customHeight="1" outlineLevel="1" x14ac:dyDescent="0.35">
      <c r="B10" s="21" t="s">
        <v>4</v>
      </c>
      <c r="C10" s="21"/>
      <c r="D10" s="22">
        <f>D8-D9</f>
        <v>10000</v>
      </c>
      <c r="E10" s="22">
        <f>E8-E9</f>
        <v>11250</v>
      </c>
      <c r="F10" s="22">
        <f t="shared" ref="F10:J10" si="5">F8-F9</f>
        <v>12350.000000000002</v>
      </c>
      <c r="G10" s="22">
        <f t="shared" si="5"/>
        <v>13835.000000000004</v>
      </c>
      <c r="H10" s="22">
        <f t="shared" si="5"/>
        <v>15468.500000000007</v>
      </c>
      <c r="I10" s="22">
        <f t="shared" si="5"/>
        <v>17265.350000000006</v>
      </c>
      <c r="J10" s="22">
        <f t="shared" si="5"/>
        <v>19241.885000000009</v>
      </c>
    </row>
    <row r="11" spans="2:10" ht="14.5" customHeight="1" outlineLevel="1" x14ac:dyDescent="0.35">
      <c r="B11" t="s">
        <v>5</v>
      </c>
      <c r="D11" s="5">
        <v>800</v>
      </c>
      <c r="E11" s="5">
        <v>900</v>
      </c>
      <c r="F11" s="4">
        <f>F6*F21</f>
        <v>1237.5000000000002</v>
      </c>
      <c r="G11" s="4">
        <f t="shared" ref="G11:J11" si="6">G6*G21</f>
        <v>1361.2500000000005</v>
      </c>
      <c r="H11" s="4">
        <f t="shared" si="6"/>
        <v>1497.3750000000007</v>
      </c>
      <c r="I11" s="4">
        <f t="shared" si="6"/>
        <v>1647.1125000000009</v>
      </c>
      <c r="J11" s="4">
        <f t="shared" si="6"/>
        <v>1811.8237500000012</v>
      </c>
    </row>
    <row r="12" spans="2:10" ht="14.5" customHeight="1" outlineLevel="1" x14ac:dyDescent="0.35">
      <c r="B12" t="s">
        <v>6</v>
      </c>
      <c r="D12" s="5">
        <v>200</v>
      </c>
      <c r="E12" s="5">
        <v>225</v>
      </c>
      <c r="F12" s="4">
        <f>F22</f>
        <v>250</v>
      </c>
      <c r="G12" s="4">
        <f t="shared" ref="G12:J12" si="7">G22</f>
        <v>250</v>
      </c>
      <c r="H12" s="4">
        <f t="shared" si="7"/>
        <v>250</v>
      </c>
      <c r="I12" s="4">
        <f t="shared" si="7"/>
        <v>250</v>
      </c>
      <c r="J12" s="4">
        <f t="shared" si="7"/>
        <v>250</v>
      </c>
    </row>
    <row r="13" spans="2:10" ht="14.5" customHeight="1" outlineLevel="1" x14ac:dyDescent="0.35">
      <c r="B13" s="21" t="s">
        <v>7</v>
      </c>
      <c r="C13" s="21"/>
      <c r="D13" s="22">
        <f>D10-SUM(D11:D12)</f>
        <v>9000</v>
      </c>
      <c r="E13" s="22">
        <f>E10-SUM(E11:E12)</f>
        <v>10125</v>
      </c>
      <c r="F13" s="22">
        <f t="shared" ref="F13:J13" si="8">F10-SUM(F11:F12)</f>
        <v>10862.500000000002</v>
      </c>
      <c r="G13" s="22">
        <f t="shared" si="8"/>
        <v>12223.750000000004</v>
      </c>
      <c r="H13" s="22">
        <f t="shared" si="8"/>
        <v>13721.125000000007</v>
      </c>
      <c r="I13" s="22">
        <f t="shared" si="8"/>
        <v>15368.237500000005</v>
      </c>
      <c r="J13" s="22">
        <f t="shared" si="8"/>
        <v>17180.061250000006</v>
      </c>
    </row>
    <row r="14" spans="2:10" ht="14.5" customHeight="1" outlineLevel="1" x14ac:dyDescent="0.35">
      <c r="B14" t="s">
        <v>8</v>
      </c>
      <c r="D14" s="5">
        <v>2700</v>
      </c>
      <c r="E14" s="5">
        <v>3037.5</v>
      </c>
      <c r="F14" s="4">
        <f>F13*F23</f>
        <v>3258.7500000000005</v>
      </c>
      <c r="G14" s="4">
        <f t="shared" ref="G14:J14" si="9">G13*G23</f>
        <v>3667.1250000000009</v>
      </c>
      <c r="H14" s="4">
        <f t="shared" si="9"/>
        <v>4116.3375000000024</v>
      </c>
      <c r="I14" s="4">
        <f t="shared" si="9"/>
        <v>4610.4712500000014</v>
      </c>
      <c r="J14" s="4">
        <f t="shared" si="9"/>
        <v>5154.0183750000015</v>
      </c>
    </row>
    <row r="15" spans="2:10" ht="14.5" customHeight="1" outlineLevel="1" thickBot="1" x14ac:dyDescent="0.4">
      <c r="B15" s="23" t="s">
        <v>9</v>
      </c>
      <c r="C15" s="23"/>
      <c r="D15" s="24">
        <f>D13-D14</f>
        <v>6300</v>
      </c>
      <c r="E15" s="24">
        <f>E13-E14</f>
        <v>7087.5</v>
      </c>
      <c r="F15" s="24">
        <f>F13-F14</f>
        <v>7603.7500000000018</v>
      </c>
      <c r="G15" s="24">
        <f t="shared" ref="G15:J15" si="10">G13-G14</f>
        <v>8556.6250000000036</v>
      </c>
      <c r="H15" s="24">
        <f t="shared" si="10"/>
        <v>9604.7875000000058</v>
      </c>
      <c r="I15" s="24">
        <f t="shared" si="10"/>
        <v>10757.766250000004</v>
      </c>
      <c r="J15" s="24">
        <f t="shared" si="10"/>
        <v>12026.042875000005</v>
      </c>
    </row>
    <row r="16" spans="2:10" ht="14.5" customHeight="1" thickTop="1" x14ac:dyDescent="0.35"/>
    <row r="17" spans="2:16" ht="14.5" customHeight="1" x14ac:dyDescent="0.35">
      <c r="B17" s="16" t="str">
        <f>"Assumption Drivers"&amp;" - "&amp;B2</f>
        <v>Assumption Drivers - Godrej</v>
      </c>
      <c r="C17" s="17"/>
      <c r="D17" s="17"/>
      <c r="E17" s="17"/>
      <c r="F17" s="17"/>
      <c r="G17" s="17"/>
      <c r="H17" s="17"/>
      <c r="I17" s="17"/>
      <c r="J17" s="17"/>
    </row>
    <row r="18" spans="2:16" ht="14.5" customHeight="1" outlineLevel="1" x14ac:dyDescent="0.35">
      <c r="B18" t="s">
        <v>10</v>
      </c>
      <c r="D18" s="6" t="s">
        <v>14</v>
      </c>
      <c r="E18" s="7">
        <f>E6/D6-1</f>
        <v>0.125</v>
      </c>
      <c r="F18" s="12">
        <v>0.1</v>
      </c>
      <c r="G18" s="10">
        <f>F18</f>
        <v>0.1</v>
      </c>
      <c r="H18" s="10">
        <f t="shared" ref="H18:J18" si="11">G18</f>
        <v>0.1</v>
      </c>
      <c r="I18" s="10">
        <f t="shared" si="11"/>
        <v>0.1</v>
      </c>
      <c r="J18" s="10">
        <f t="shared" si="11"/>
        <v>0.1</v>
      </c>
    </row>
    <row r="19" spans="2:16" ht="14.5" customHeight="1" outlineLevel="1" x14ac:dyDescent="0.35">
      <c r="B19" t="s">
        <v>11</v>
      </c>
      <c r="D19" s="7">
        <f>D7/D6</f>
        <v>0.4</v>
      </c>
      <c r="E19" s="7">
        <f>E7/E6</f>
        <v>0.4</v>
      </c>
      <c r="F19" s="12">
        <v>0.4</v>
      </c>
      <c r="G19" s="10">
        <f t="shared" ref="G19:J19" si="12">F19</f>
        <v>0.4</v>
      </c>
      <c r="H19" s="10">
        <f t="shared" si="12"/>
        <v>0.4</v>
      </c>
      <c r="I19" s="10">
        <f t="shared" si="12"/>
        <v>0.4</v>
      </c>
      <c r="J19" s="10">
        <f t="shared" si="12"/>
        <v>0.4</v>
      </c>
    </row>
    <row r="20" spans="2:16" ht="14.5" customHeight="1" outlineLevel="1" x14ac:dyDescent="0.35">
      <c r="B20" t="s">
        <v>12</v>
      </c>
      <c r="D20" s="25">
        <f>D9</f>
        <v>2000</v>
      </c>
      <c r="E20" s="25">
        <f>E9</f>
        <v>2250</v>
      </c>
      <c r="F20" s="9">
        <v>2500</v>
      </c>
      <c r="G20" s="8">
        <f t="shared" ref="G20:J20" si="13">F20</f>
        <v>2500</v>
      </c>
      <c r="H20" s="8">
        <f t="shared" si="13"/>
        <v>2500</v>
      </c>
      <c r="I20" s="8">
        <f t="shared" si="13"/>
        <v>2500</v>
      </c>
      <c r="J20" s="8">
        <f t="shared" si="13"/>
        <v>2500</v>
      </c>
    </row>
    <row r="21" spans="2:16" ht="14.5" customHeight="1" outlineLevel="1" x14ac:dyDescent="0.35">
      <c r="B21" t="s">
        <v>13</v>
      </c>
      <c r="D21" s="7">
        <f>D11/D6</f>
        <v>0.04</v>
      </c>
      <c r="E21" s="7">
        <f>E11/E6</f>
        <v>0.04</v>
      </c>
      <c r="F21" s="12">
        <v>0.05</v>
      </c>
      <c r="G21" s="10">
        <f t="shared" ref="G21:J21" si="14">F21</f>
        <v>0.05</v>
      </c>
      <c r="H21" s="10">
        <f t="shared" si="14"/>
        <v>0.05</v>
      </c>
      <c r="I21" s="10">
        <f t="shared" si="14"/>
        <v>0.05</v>
      </c>
      <c r="J21" s="10">
        <f t="shared" si="14"/>
        <v>0.05</v>
      </c>
    </row>
    <row r="22" spans="2:16" ht="14.5" customHeight="1" outlineLevel="1" x14ac:dyDescent="0.35">
      <c r="B22" t="s">
        <v>6</v>
      </c>
      <c r="D22" s="8">
        <f>D12</f>
        <v>200</v>
      </c>
      <c r="E22" s="8">
        <f>E12</f>
        <v>225</v>
      </c>
      <c r="F22" s="9">
        <v>250</v>
      </c>
      <c r="G22" s="8">
        <f t="shared" ref="G22:J22" si="15">F22</f>
        <v>250</v>
      </c>
      <c r="H22" s="8">
        <f t="shared" si="15"/>
        <v>250</v>
      </c>
      <c r="I22" s="8">
        <f t="shared" si="15"/>
        <v>250</v>
      </c>
      <c r="J22" s="8">
        <f t="shared" si="15"/>
        <v>250</v>
      </c>
    </row>
    <row r="23" spans="2:16" ht="14.5" customHeight="1" outlineLevel="1" x14ac:dyDescent="0.35">
      <c r="B23" t="s">
        <v>8</v>
      </c>
      <c r="D23" s="11">
        <v>0.3</v>
      </c>
      <c r="E23" s="11">
        <v>0.3</v>
      </c>
      <c r="F23" s="11">
        <v>0.3</v>
      </c>
      <c r="G23" s="10">
        <f t="shared" ref="G23:J23" si="16">F23</f>
        <v>0.3</v>
      </c>
      <c r="H23" s="10">
        <f t="shared" si="16"/>
        <v>0.3</v>
      </c>
      <c r="I23" s="10">
        <f t="shared" si="16"/>
        <v>0.3</v>
      </c>
      <c r="J23" s="10">
        <f t="shared" si="16"/>
        <v>0.3</v>
      </c>
    </row>
    <row r="25" spans="2:16" ht="14.5" customHeight="1" x14ac:dyDescent="0.35">
      <c r="B25" s="16" t="str">
        <f>"Common Size Statement"&amp;" - "&amp;B2</f>
        <v>Common Size Statement - Godrej</v>
      </c>
      <c r="C25" s="17"/>
      <c r="D25" s="17"/>
      <c r="E25" s="17"/>
      <c r="F25" s="17"/>
      <c r="G25" s="17"/>
      <c r="H25" s="17"/>
      <c r="I25" s="17"/>
      <c r="J25" s="17"/>
    </row>
    <row r="26" spans="2:16" ht="14.5" customHeight="1" outlineLevel="1" x14ac:dyDescent="0.35">
      <c r="B26" t="s">
        <v>1</v>
      </c>
      <c r="D26" s="26">
        <f>D6/D6</f>
        <v>1</v>
      </c>
      <c r="E26" s="26">
        <f t="shared" ref="E26:J26" si="17">E6/E6</f>
        <v>1</v>
      </c>
      <c r="F26" s="26">
        <f t="shared" si="17"/>
        <v>1</v>
      </c>
      <c r="G26" s="26">
        <f t="shared" si="17"/>
        <v>1</v>
      </c>
      <c r="H26" s="26">
        <f t="shared" si="17"/>
        <v>1</v>
      </c>
      <c r="I26" s="26">
        <f t="shared" si="17"/>
        <v>1</v>
      </c>
      <c r="J26" s="26">
        <f t="shared" si="17"/>
        <v>1</v>
      </c>
      <c r="P26" t="s">
        <v>15</v>
      </c>
    </row>
    <row r="27" spans="2:16" ht="14.5" customHeight="1" outlineLevel="1" x14ac:dyDescent="0.35">
      <c r="B27" t="s">
        <v>2</v>
      </c>
      <c r="D27" s="26">
        <f>D7/D$6</f>
        <v>0.4</v>
      </c>
      <c r="E27" s="26">
        <f t="shared" ref="E27:J27" si="18">E7/E$6</f>
        <v>0.4</v>
      </c>
      <c r="F27" s="26">
        <f t="shared" si="18"/>
        <v>0.4</v>
      </c>
      <c r="G27" s="26">
        <f t="shared" si="18"/>
        <v>0.4</v>
      </c>
      <c r="H27" s="26">
        <f t="shared" si="18"/>
        <v>0.4</v>
      </c>
      <c r="I27" s="26">
        <f t="shared" si="18"/>
        <v>0.4</v>
      </c>
      <c r="J27" s="26">
        <f t="shared" si="18"/>
        <v>0.4</v>
      </c>
    </row>
    <row r="28" spans="2:16" ht="14.5" customHeight="1" outlineLevel="1" x14ac:dyDescent="0.35">
      <c r="B28" t="s">
        <v>3</v>
      </c>
      <c r="D28" s="26">
        <f t="shared" ref="D28:J35" si="19">D8/D$6</f>
        <v>0.6</v>
      </c>
      <c r="E28" s="26">
        <f t="shared" si="19"/>
        <v>0.6</v>
      </c>
      <c r="F28" s="26">
        <f t="shared" si="19"/>
        <v>0.6</v>
      </c>
      <c r="G28" s="26">
        <f t="shared" si="19"/>
        <v>0.6</v>
      </c>
      <c r="H28" s="26">
        <f t="shared" si="19"/>
        <v>0.6</v>
      </c>
      <c r="I28" s="26">
        <f t="shared" si="19"/>
        <v>0.59999999999999987</v>
      </c>
      <c r="J28" s="26">
        <f t="shared" si="19"/>
        <v>0.59999999999999987</v>
      </c>
    </row>
    <row r="29" spans="2:16" ht="14.5" customHeight="1" outlineLevel="1" x14ac:dyDescent="0.35">
      <c r="B29" t="s">
        <v>16</v>
      </c>
      <c r="D29" s="26">
        <f t="shared" si="19"/>
        <v>0.1</v>
      </c>
      <c r="E29" s="26">
        <f t="shared" si="19"/>
        <v>0.1</v>
      </c>
      <c r="F29" s="26">
        <f t="shared" si="19"/>
        <v>0.10101010101010099</v>
      </c>
      <c r="G29" s="26">
        <f t="shared" si="19"/>
        <v>9.1827364554637261E-2</v>
      </c>
      <c r="H29" s="26">
        <f t="shared" si="19"/>
        <v>8.3479422322397495E-2</v>
      </c>
      <c r="I29" s="26">
        <f t="shared" si="19"/>
        <v>7.5890383929452271E-2</v>
      </c>
      <c r="J29" s="26">
        <f t="shared" si="19"/>
        <v>6.8991258117683876E-2</v>
      </c>
    </row>
    <row r="30" spans="2:16" ht="14.5" customHeight="1" outlineLevel="1" x14ac:dyDescent="0.35">
      <c r="B30" t="s">
        <v>4</v>
      </c>
      <c r="D30" s="26">
        <f t="shared" si="19"/>
        <v>0.5</v>
      </c>
      <c r="E30" s="26">
        <f t="shared" si="19"/>
        <v>0.5</v>
      </c>
      <c r="F30" s="26">
        <f t="shared" si="19"/>
        <v>0.49898989898989898</v>
      </c>
      <c r="G30" s="26">
        <f t="shared" si="19"/>
        <v>0.50817263544536273</v>
      </c>
      <c r="H30" s="26">
        <f t="shared" si="19"/>
        <v>0.51652057767760251</v>
      </c>
      <c r="I30" s="26">
        <f t="shared" si="19"/>
        <v>0.52410961607054762</v>
      </c>
      <c r="J30" s="26">
        <f t="shared" si="19"/>
        <v>0.53100874188231606</v>
      </c>
    </row>
    <row r="31" spans="2:16" ht="14.5" customHeight="1" outlineLevel="1" x14ac:dyDescent="0.35">
      <c r="B31" t="s">
        <v>5</v>
      </c>
      <c r="D31" s="26">
        <f t="shared" si="19"/>
        <v>0.04</v>
      </c>
      <c r="E31" s="26">
        <f t="shared" si="19"/>
        <v>0.04</v>
      </c>
      <c r="F31" s="26">
        <f t="shared" si="19"/>
        <v>0.05</v>
      </c>
      <c r="G31" s="26">
        <f t="shared" si="19"/>
        <v>0.05</v>
      </c>
      <c r="H31" s="26">
        <f t="shared" si="19"/>
        <v>0.05</v>
      </c>
      <c r="I31" s="26">
        <f t="shared" si="19"/>
        <v>0.05</v>
      </c>
      <c r="J31" s="26">
        <f t="shared" si="19"/>
        <v>0.05</v>
      </c>
    </row>
    <row r="32" spans="2:16" ht="14.5" customHeight="1" outlineLevel="1" x14ac:dyDescent="0.35">
      <c r="B32" t="s">
        <v>6</v>
      </c>
      <c r="D32" s="26">
        <f t="shared" si="19"/>
        <v>0.01</v>
      </c>
      <c r="E32" s="26">
        <f t="shared" si="19"/>
        <v>0.01</v>
      </c>
      <c r="F32" s="26">
        <f t="shared" si="19"/>
        <v>1.01010101010101E-2</v>
      </c>
      <c r="G32" s="26">
        <f t="shared" si="19"/>
        <v>9.1827364554637261E-3</v>
      </c>
      <c r="H32" s="26">
        <f t="shared" si="19"/>
        <v>8.3479422322397506E-3</v>
      </c>
      <c r="I32" s="26">
        <f t="shared" si="19"/>
        <v>7.5890383929452269E-3</v>
      </c>
      <c r="J32" s="26">
        <f t="shared" si="19"/>
        <v>6.8991258117683868E-3</v>
      </c>
    </row>
    <row r="33" spans="2:10" ht="14.5" customHeight="1" outlineLevel="1" x14ac:dyDescent="0.35">
      <c r="B33" t="s">
        <v>7</v>
      </c>
      <c r="D33" s="26">
        <f t="shared" si="19"/>
        <v>0.45</v>
      </c>
      <c r="E33" s="26">
        <f t="shared" si="19"/>
        <v>0.45</v>
      </c>
      <c r="F33" s="26">
        <f t="shared" si="19"/>
        <v>0.43888888888888888</v>
      </c>
      <c r="G33" s="26">
        <f t="shared" si="19"/>
        <v>0.44898989898989899</v>
      </c>
      <c r="H33" s="26">
        <f t="shared" si="19"/>
        <v>0.4581726354453628</v>
      </c>
      <c r="I33" s="26">
        <f t="shared" si="19"/>
        <v>0.46652057767760241</v>
      </c>
      <c r="J33" s="26">
        <f t="shared" si="19"/>
        <v>0.47410961607054758</v>
      </c>
    </row>
    <row r="34" spans="2:10" ht="14.5" customHeight="1" outlineLevel="1" x14ac:dyDescent="0.35">
      <c r="B34" t="s">
        <v>8</v>
      </c>
      <c r="D34" s="26">
        <f t="shared" si="19"/>
        <v>0.13500000000000001</v>
      </c>
      <c r="E34" s="26">
        <f t="shared" si="19"/>
        <v>0.13500000000000001</v>
      </c>
      <c r="F34" s="26">
        <f t="shared" si="19"/>
        <v>0.13166666666666665</v>
      </c>
      <c r="G34" s="26">
        <f t="shared" si="19"/>
        <v>0.1346969696969697</v>
      </c>
      <c r="H34" s="26">
        <f t="shared" si="19"/>
        <v>0.13745179063360885</v>
      </c>
      <c r="I34" s="26">
        <f t="shared" si="19"/>
        <v>0.13995617330328072</v>
      </c>
      <c r="J34" s="26">
        <f t="shared" si="19"/>
        <v>0.14223288482116428</v>
      </c>
    </row>
    <row r="35" spans="2:10" ht="14.5" customHeight="1" outlineLevel="1" x14ac:dyDescent="0.35">
      <c r="B35" t="s">
        <v>9</v>
      </c>
      <c r="D35" s="26">
        <f t="shared" si="19"/>
        <v>0.315</v>
      </c>
      <c r="E35" s="26">
        <f t="shared" si="19"/>
        <v>0.315</v>
      </c>
      <c r="F35" s="26">
        <f t="shared" si="19"/>
        <v>0.30722222222222223</v>
      </c>
      <c r="G35" s="26">
        <f t="shared" si="19"/>
        <v>0.31429292929292935</v>
      </c>
      <c r="H35" s="26">
        <f t="shared" si="19"/>
        <v>0.320720844811754</v>
      </c>
      <c r="I35" s="26">
        <f t="shared" si="19"/>
        <v>0.32656440437432172</v>
      </c>
      <c r="J35" s="26">
        <f t="shared" si="19"/>
        <v>0.33187673124938333</v>
      </c>
    </row>
    <row r="37" spans="2:10" ht="14.5" customHeight="1" x14ac:dyDescent="0.35">
      <c r="B37" s="16" t="str">
        <f>"Change Analysis Statement"&amp;" - "&amp;B2</f>
        <v>Change Analysis Statement - Godrej</v>
      </c>
      <c r="C37" s="17"/>
      <c r="D37" s="17"/>
      <c r="E37" s="17"/>
      <c r="F37" s="17"/>
      <c r="G37" s="17"/>
      <c r="H37" s="17"/>
      <c r="I37" s="17"/>
      <c r="J37" s="17"/>
    </row>
    <row r="38" spans="2:10" ht="14.5" customHeight="1" outlineLevel="1" x14ac:dyDescent="0.35">
      <c r="C38" s="27">
        <v>0.1</v>
      </c>
    </row>
    <row r="39" spans="2:10" ht="14.5" customHeight="1" outlineLevel="1" x14ac:dyDescent="0.35">
      <c r="B39" s="18" t="s">
        <v>1</v>
      </c>
      <c r="C39" s="18"/>
      <c r="D39" s="19">
        <f>D6*(1+$C$38)</f>
        <v>22000</v>
      </c>
      <c r="E39" s="19">
        <f t="shared" ref="E39:J39" si="20">E6*(1+$C$38)</f>
        <v>24750.000000000004</v>
      </c>
      <c r="F39" s="20">
        <f t="shared" si="20"/>
        <v>27225.000000000007</v>
      </c>
      <c r="G39" s="20">
        <f t="shared" si="20"/>
        <v>29947.500000000011</v>
      </c>
      <c r="H39" s="20">
        <f t="shared" si="20"/>
        <v>32942.250000000015</v>
      </c>
      <c r="I39" s="20">
        <f t="shared" si="20"/>
        <v>36236.47500000002</v>
      </c>
      <c r="J39" s="20">
        <f t="shared" si="20"/>
        <v>39860.122500000027</v>
      </c>
    </row>
    <row r="40" spans="2:10" ht="14.5" customHeight="1" outlineLevel="1" x14ac:dyDescent="0.35">
      <c r="B40" t="s">
        <v>2</v>
      </c>
      <c r="D40" s="5">
        <f t="shared" ref="D40:J40" si="21">D7*(1+$C$38)</f>
        <v>8800</v>
      </c>
      <c r="E40" s="5">
        <f t="shared" si="21"/>
        <v>9900</v>
      </c>
      <c r="F40" s="4">
        <f t="shared" si="21"/>
        <v>10890.000000000004</v>
      </c>
      <c r="G40" s="4">
        <f t="shared" si="21"/>
        <v>11979.000000000005</v>
      </c>
      <c r="H40" s="4">
        <f t="shared" si="21"/>
        <v>13176.900000000007</v>
      </c>
      <c r="I40" s="4">
        <f t="shared" si="21"/>
        <v>14494.590000000009</v>
      </c>
      <c r="J40" s="4">
        <f t="shared" si="21"/>
        <v>15944.049000000012</v>
      </c>
    </row>
    <row r="41" spans="2:10" ht="14.5" customHeight="1" outlineLevel="1" x14ac:dyDescent="0.35">
      <c r="B41" s="21" t="s">
        <v>3</v>
      </c>
      <c r="C41" s="21"/>
      <c r="D41" s="22">
        <f t="shared" ref="D41:J41" si="22">D8*(1+$C$38)</f>
        <v>13200.000000000002</v>
      </c>
      <c r="E41" s="22">
        <f t="shared" si="22"/>
        <v>14850.000000000002</v>
      </c>
      <c r="F41" s="22">
        <f t="shared" si="22"/>
        <v>16335.000000000004</v>
      </c>
      <c r="G41" s="22">
        <f t="shared" si="22"/>
        <v>17968.500000000004</v>
      </c>
      <c r="H41" s="22">
        <f t="shared" si="22"/>
        <v>19765.350000000009</v>
      </c>
      <c r="I41" s="22">
        <f t="shared" si="22"/>
        <v>21741.885000000009</v>
      </c>
      <c r="J41" s="22">
        <f t="shared" si="22"/>
        <v>23916.073500000013</v>
      </c>
    </row>
    <row r="42" spans="2:10" ht="14.5" customHeight="1" outlineLevel="1" x14ac:dyDescent="0.35">
      <c r="B42" t="s">
        <v>16</v>
      </c>
      <c r="D42" s="5">
        <f t="shared" ref="D42:J42" si="23">D9*(1+$C$38)</f>
        <v>2200</v>
      </c>
      <c r="E42" s="5">
        <f t="shared" si="23"/>
        <v>2475</v>
      </c>
      <c r="F42" s="4">
        <f t="shared" si="23"/>
        <v>2750</v>
      </c>
      <c r="G42" s="4">
        <f t="shared" si="23"/>
        <v>2750</v>
      </c>
      <c r="H42" s="4">
        <f t="shared" si="23"/>
        <v>2750</v>
      </c>
      <c r="I42" s="4">
        <f t="shared" si="23"/>
        <v>2750</v>
      </c>
      <c r="J42" s="4">
        <f t="shared" si="23"/>
        <v>2750</v>
      </c>
    </row>
    <row r="43" spans="2:10" ht="14.5" customHeight="1" outlineLevel="1" x14ac:dyDescent="0.35">
      <c r="B43" s="21" t="s">
        <v>4</v>
      </c>
      <c r="C43" s="21"/>
      <c r="D43" s="22">
        <f t="shared" ref="D43:J43" si="24">D10*(1+$C$38)</f>
        <v>11000</v>
      </c>
      <c r="E43" s="22">
        <f t="shared" si="24"/>
        <v>12375.000000000002</v>
      </c>
      <c r="F43" s="22">
        <f t="shared" si="24"/>
        <v>13585.000000000004</v>
      </c>
      <c r="G43" s="22">
        <f t="shared" si="24"/>
        <v>15218.500000000005</v>
      </c>
      <c r="H43" s="22">
        <f t="shared" si="24"/>
        <v>17015.350000000009</v>
      </c>
      <c r="I43" s="22">
        <f t="shared" si="24"/>
        <v>18991.885000000009</v>
      </c>
      <c r="J43" s="22">
        <f t="shared" si="24"/>
        <v>21166.073500000013</v>
      </c>
    </row>
    <row r="44" spans="2:10" ht="14.5" customHeight="1" outlineLevel="1" x14ac:dyDescent="0.35">
      <c r="B44" t="s">
        <v>5</v>
      </c>
      <c r="D44" s="5">
        <f t="shared" ref="D44:J44" si="25">D11*(1+$C$38)</f>
        <v>880.00000000000011</v>
      </c>
      <c r="E44" s="5">
        <f t="shared" si="25"/>
        <v>990.00000000000011</v>
      </c>
      <c r="F44" s="4">
        <f t="shared" si="25"/>
        <v>1361.2500000000005</v>
      </c>
      <c r="G44" s="4">
        <f t="shared" si="25"/>
        <v>1497.3750000000007</v>
      </c>
      <c r="H44" s="4">
        <f t="shared" si="25"/>
        <v>1647.1125000000009</v>
      </c>
      <c r="I44" s="4">
        <f t="shared" si="25"/>
        <v>1811.8237500000012</v>
      </c>
      <c r="J44" s="4">
        <f t="shared" si="25"/>
        <v>1993.0061250000015</v>
      </c>
    </row>
    <row r="45" spans="2:10" ht="14.5" customHeight="1" outlineLevel="1" x14ac:dyDescent="0.35">
      <c r="B45" t="s">
        <v>6</v>
      </c>
      <c r="D45" s="5">
        <f t="shared" ref="D45:J45" si="26">D12*(1+$C$38)</f>
        <v>220.00000000000003</v>
      </c>
      <c r="E45" s="5">
        <f t="shared" si="26"/>
        <v>247.50000000000003</v>
      </c>
      <c r="F45" s="4">
        <f t="shared" si="26"/>
        <v>275</v>
      </c>
      <c r="G45" s="4">
        <f t="shared" si="26"/>
        <v>275</v>
      </c>
      <c r="H45" s="4">
        <f t="shared" si="26"/>
        <v>275</v>
      </c>
      <c r="I45" s="4">
        <f t="shared" si="26"/>
        <v>275</v>
      </c>
      <c r="J45" s="4">
        <f t="shared" si="26"/>
        <v>275</v>
      </c>
    </row>
    <row r="46" spans="2:10" ht="14.5" customHeight="1" outlineLevel="1" x14ac:dyDescent="0.35">
      <c r="B46" s="21" t="s">
        <v>7</v>
      </c>
      <c r="C46" s="21"/>
      <c r="D46" s="22">
        <f t="shared" ref="D46:J46" si="27">D13*(1+$C$38)</f>
        <v>9900</v>
      </c>
      <c r="E46" s="22">
        <f t="shared" si="27"/>
        <v>11137.5</v>
      </c>
      <c r="F46" s="22">
        <f t="shared" si="27"/>
        <v>11948.750000000004</v>
      </c>
      <c r="G46" s="22">
        <f t="shared" si="27"/>
        <v>13446.125000000005</v>
      </c>
      <c r="H46" s="22">
        <f t="shared" si="27"/>
        <v>15093.237500000008</v>
      </c>
      <c r="I46" s="22">
        <f t="shared" si="27"/>
        <v>16905.061250000006</v>
      </c>
      <c r="J46" s="22">
        <f t="shared" si="27"/>
        <v>18898.06737500001</v>
      </c>
    </row>
    <row r="47" spans="2:10" ht="14.5" customHeight="1" outlineLevel="1" x14ac:dyDescent="0.35">
      <c r="B47" t="s">
        <v>8</v>
      </c>
      <c r="D47" s="5">
        <f t="shared" ref="D47:J47" si="28">D14*(1+$C$38)</f>
        <v>2970.0000000000005</v>
      </c>
      <c r="E47" s="5">
        <f t="shared" si="28"/>
        <v>3341.2500000000005</v>
      </c>
      <c r="F47" s="4">
        <f t="shared" si="28"/>
        <v>3584.6250000000009</v>
      </c>
      <c r="G47" s="4">
        <f t="shared" si="28"/>
        <v>4033.8375000000015</v>
      </c>
      <c r="H47" s="4">
        <f t="shared" si="28"/>
        <v>4527.9712500000032</v>
      </c>
      <c r="I47" s="4">
        <f t="shared" si="28"/>
        <v>5071.5183750000024</v>
      </c>
      <c r="J47" s="4">
        <f t="shared" si="28"/>
        <v>5669.420212500002</v>
      </c>
    </row>
    <row r="48" spans="2:10" ht="14.5" customHeight="1" outlineLevel="1" thickBot="1" x14ac:dyDescent="0.4">
      <c r="B48" s="23" t="s">
        <v>9</v>
      </c>
      <c r="C48" s="23"/>
      <c r="D48" s="24">
        <f t="shared" ref="D48:J48" si="29">D15*(1+$C$38)</f>
        <v>6930.0000000000009</v>
      </c>
      <c r="E48" s="24">
        <f t="shared" si="29"/>
        <v>7796.2500000000009</v>
      </c>
      <c r="F48" s="24">
        <f t="shared" si="29"/>
        <v>8364.1250000000018</v>
      </c>
      <c r="G48" s="24">
        <f t="shared" si="29"/>
        <v>9412.287500000004</v>
      </c>
      <c r="H48" s="24">
        <f t="shared" si="29"/>
        <v>10565.266250000008</v>
      </c>
      <c r="I48" s="24">
        <f t="shared" si="29"/>
        <v>11833.542875000006</v>
      </c>
      <c r="J48" s="24">
        <f t="shared" si="29"/>
        <v>13228.647162500007</v>
      </c>
    </row>
    <row r="49" spans="2:10" ht="14.5" customHeight="1" thickTop="1" x14ac:dyDescent="0.35"/>
    <row r="52" spans="2:10" ht="14.5" customHeight="1" x14ac:dyDescent="0.35">
      <c r="C52" s="29">
        <v>44788</v>
      </c>
      <c r="D52" t="s">
        <v>21</v>
      </c>
    </row>
    <row r="53" spans="2:10" ht="14.5" customHeight="1" x14ac:dyDescent="0.35">
      <c r="B53" s="18" t="s">
        <v>18</v>
      </c>
      <c r="C53" s="28"/>
      <c r="D53">
        <v>0</v>
      </c>
      <c r="E53">
        <v>1</v>
      </c>
      <c r="F53">
        <v>2</v>
      </c>
      <c r="G53">
        <v>3</v>
      </c>
      <c r="H53">
        <v>4</v>
      </c>
      <c r="I53">
        <v>5</v>
      </c>
      <c r="J53">
        <v>6</v>
      </c>
    </row>
    <row r="54" spans="2:10" ht="14.5" customHeight="1" x14ac:dyDescent="0.35">
      <c r="B54" t="s">
        <v>19</v>
      </c>
      <c r="D54" s="29">
        <f>EOMONTH($C$52,D53)</f>
        <v>44804</v>
      </c>
      <c r="E54" s="29">
        <f t="shared" ref="E54:I54" si="30">EOMONTH($C$52,E53)</f>
        <v>44834</v>
      </c>
      <c r="F54" s="29">
        <f t="shared" si="30"/>
        <v>44865</v>
      </c>
      <c r="G54" s="29">
        <f t="shared" si="30"/>
        <v>44895</v>
      </c>
      <c r="H54" s="29">
        <f t="shared" si="30"/>
        <v>44926</v>
      </c>
      <c r="I54" s="29">
        <f t="shared" si="30"/>
        <v>44957</v>
      </c>
      <c r="J54" s="29">
        <f>EOMONTH($C$52,J53)</f>
        <v>44985</v>
      </c>
    </row>
    <row r="55" spans="2:10" ht="14.5" customHeight="1" x14ac:dyDescent="0.35">
      <c r="B55" t="s">
        <v>20</v>
      </c>
      <c r="D55" s="29">
        <f>DATE(YEAR($C$52)+D53,12,31)</f>
        <v>44926</v>
      </c>
      <c r="E55" s="29">
        <f t="shared" ref="E55:H55" si="31">DATE(YEAR($C$52)+E53,12,31)</f>
        <v>45291</v>
      </c>
      <c r="F55" s="29">
        <f t="shared" si="31"/>
        <v>45657</v>
      </c>
      <c r="G55" s="29">
        <f t="shared" si="31"/>
        <v>46022</v>
      </c>
      <c r="H55" s="29">
        <f t="shared" si="31"/>
        <v>46387</v>
      </c>
      <c r="I55" s="29">
        <f>DATE(YEAR($C$52)+I53,12,31)</f>
        <v>46752</v>
      </c>
      <c r="J55" s="29">
        <f>DATE(YEAR($C$52)+J53,12,31)</f>
        <v>47118</v>
      </c>
    </row>
    <row r="57" spans="2:10" ht="14.5" customHeight="1" x14ac:dyDescent="0.35">
      <c r="B57" t="s">
        <v>22</v>
      </c>
      <c r="D57">
        <f>YEARFRAC($C$52,D54)</f>
        <v>4.4444444444444446E-2</v>
      </c>
      <c r="E57">
        <f t="shared" ref="E57:J57" si="32">YEARFRAC($C$52,E54)</f>
        <v>0.125</v>
      </c>
      <c r="F57">
        <f t="shared" si="32"/>
        <v>0.21111111111111111</v>
      </c>
      <c r="G57">
        <f t="shared" si="32"/>
        <v>0.29166666666666669</v>
      </c>
      <c r="H57">
        <f t="shared" si="32"/>
        <v>0.37777777777777777</v>
      </c>
      <c r="I57">
        <f t="shared" si="32"/>
        <v>0.46111111111111114</v>
      </c>
      <c r="J57">
        <f t="shared" si="32"/>
        <v>0.53611111111111109</v>
      </c>
    </row>
    <row r="58" spans="2:10" ht="14.5" customHeight="1" x14ac:dyDescent="0.35">
      <c r="B58" t="s">
        <v>23</v>
      </c>
      <c r="D58">
        <f>YEARFRAC($C$52+D53,D55)</f>
        <v>0.37777777777777777</v>
      </c>
      <c r="E58">
        <f t="shared" ref="E58:J58" si="33">YEARFRAC($C$52+E53,E55)</f>
        <v>1.375</v>
      </c>
      <c r="F58">
        <f t="shared" si="33"/>
        <v>2.3722222222222222</v>
      </c>
      <c r="G58">
        <f t="shared" si="33"/>
        <v>3.3694444444444445</v>
      </c>
      <c r="H58">
        <f t="shared" si="33"/>
        <v>4.3666666666666663</v>
      </c>
      <c r="I58">
        <f t="shared" si="33"/>
        <v>5.3638888888888889</v>
      </c>
      <c r="J58">
        <f t="shared" si="33"/>
        <v>6.3611111111111107</v>
      </c>
    </row>
  </sheetData>
  <conditionalFormatting sqref="D26:J35">
    <cfRule type="cellIs" dxfId="3" priority="4" operator="lessThan">
      <formula>0.1</formula>
    </cfRule>
    <cfRule type="cellIs" dxfId="2" priority="3" operator="lessThan">
      <formula>0.1</formula>
    </cfRule>
    <cfRule type="cellIs" dxfId="1" priority="2" operator="lessThan">
      <formula>0.1</formula>
    </cfRule>
  </conditionalFormatting>
  <conditionalFormatting sqref="D43:J43">
    <cfRule type="cellIs" dxfId="0" priority="1" operator="greaterThan">
      <formula>15000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Prajakta Zaavde</dc:creator>
  <cp:lastModifiedBy>Prajakta Zaavde</cp:lastModifiedBy>
  <dcterms:created xsi:type="dcterms:W3CDTF">2024-07-31T15:46:16Z</dcterms:created>
  <dcterms:modified xsi:type="dcterms:W3CDTF">2024-07-31T23:16:27Z</dcterms:modified>
</cp:coreProperties>
</file>