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Course 5 final wala\Course 5 Project\"/>
    </mc:Choice>
  </mc:AlternateContent>
  <xr:revisionPtr revIDLastSave="0" documentId="13_ncr:1_{73CA0539-38E2-49E6-897E-570EC454E173}" xr6:coauthVersionLast="47" xr6:coauthVersionMax="47" xr10:uidLastSave="{00000000-0000-0000-0000-000000000000}"/>
  <bookViews>
    <workbookView xWindow="-120" yWindow="-120" windowWidth="24240" windowHeight="13020" tabRatio="821" xr2:uid="{00000000-000D-0000-FFFF-FFFF00000000}"/>
  </bookViews>
  <sheets>
    <sheet name="Index" sheetId="12" r:id="rId1"/>
    <sheet name="Overview" sheetId="22" r:id="rId2"/>
    <sheet name="Comparative" sheetId="20" r:id="rId3"/>
    <sheet name="Ratios" sheetId="19" r:id="rId4"/>
    <sheet name="3 Statements&gt;" sheetId="10" r:id="rId5"/>
    <sheet name="IS" sheetId="5" r:id="rId6"/>
    <sheet name="BS" sheetId="8" r:id="rId7"/>
    <sheet name="CFS" sheetId="9" r:id="rId8"/>
    <sheet name="Schedules&gt;" sheetId="13" r:id="rId9"/>
    <sheet name="Drivers" sheetId="11" r:id="rId10"/>
    <sheet name="PPE" sheetId="14" r:id="rId11"/>
    <sheet name="FP" sheetId="30" r:id="rId12"/>
    <sheet name="WC" sheetId="15" r:id="rId13"/>
    <sheet name="Equity" sheetId="29" r:id="rId14"/>
    <sheet name="Debt" sheetId="28" r:id="rId15"/>
    <sheet name="Valuation&gt;" sheetId="16" r:id="rId16"/>
    <sheet name="DCF" sheetId="17" r:id="rId17"/>
    <sheet name="WACC" sheetId="18" r:id="rId18"/>
    <sheet name="Source&gt;&gt;" sheetId="4" r:id="rId19"/>
    <sheet name="(IS)" sheetId="23" r:id="rId20"/>
    <sheet name="(BS)" sheetId="24" r:id="rId21"/>
    <sheet name="regression and other Data" sheetId="26" r:id="rId22"/>
    <sheet name="Dashboard Raw Data" sheetId="3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4" l="1"/>
  <c r="C5" i="17"/>
  <c r="C6" i="8"/>
  <c r="I10" i="11" l="1"/>
  <c r="C8" i="26"/>
  <c r="C7" i="26"/>
  <c r="C6" i="26"/>
  <c r="C5" i="26"/>
  <c r="C24" i="17"/>
  <c r="D11" i="22" l="1"/>
  <c r="J6" i="20"/>
  <c r="P15" i="20" l="1"/>
  <c r="P14" i="20"/>
  <c r="P13" i="20"/>
  <c r="P12" i="20"/>
  <c r="P11" i="20"/>
  <c r="P10" i="20"/>
  <c r="P9" i="20"/>
  <c r="P8" i="20"/>
  <c r="P7" i="20"/>
  <c r="P6" i="20"/>
  <c r="E6" i="20" l="1"/>
  <c r="H6" i="20"/>
  <c r="E7" i="20"/>
  <c r="H7" i="20"/>
  <c r="J7" i="20" s="1"/>
  <c r="E8" i="20"/>
  <c r="H8" i="20"/>
  <c r="J8" i="20" s="1"/>
  <c r="E9" i="20"/>
  <c r="H9" i="20"/>
  <c r="J9" i="20" s="1"/>
  <c r="E10" i="20"/>
  <c r="H10" i="20"/>
  <c r="J10" i="20" s="1"/>
  <c r="E11" i="20"/>
  <c r="H11" i="20"/>
  <c r="J11" i="20" s="1"/>
  <c r="E12" i="20"/>
  <c r="H12" i="20"/>
  <c r="J12" i="20" s="1"/>
  <c r="E13" i="20"/>
  <c r="H13" i="20"/>
  <c r="J13" i="20" s="1"/>
  <c r="E14" i="20"/>
  <c r="H14" i="20"/>
  <c r="J14" i="20" s="1"/>
  <c r="E15" i="20"/>
  <c r="H15" i="20"/>
  <c r="J15" i="20" s="1"/>
  <c r="D2" i="15" l="1"/>
  <c r="E2" i="30"/>
  <c r="F2" i="14" l="1"/>
  <c r="C15" i="5" l="1"/>
  <c r="D15" i="5"/>
  <c r="E15" i="5"/>
  <c r="F15" i="5"/>
  <c r="G15" i="5"/>
  <c r="I13" i="17" l="1"/>
  <c r="H13" i="17" s="1"/>
  <c r="K13" i="17"/>
  <c r="L13" i="17" s="1"/>
  <c r="G15" i="17"/>
  <c r="G14" i="17" s="1"/>
  <c r="G17" i="17"/>
  <c r="G18" i="17" s="1"/>
  <c r="L39" i="9" l="1"/>
  <c r="K39" i="9"/>
  <c r="J39" i="9"/>
  <c r="I39" i="9"/>
  <c r="D10" i="29" l="1"/>
  <c r="D21" i="5" s="1"/>
  <c r="D47" i="9" s="1"/>
  <c r="E10" i="29"/>
  <c r="E21" i="5" s="1"/>
  <c r="E47" i="9" s="1"/>
  <c r="F10" i="29"/>
  <c r="F21" i="5" s="1"/>
  <c r="F47" i="9" s="1"/>
  <c r="G10" i="29"/>
  <c r="G21" i="5" s="1"/>
  <c r="G47" i="9" s="1"/>
  <c r="C10" i="29"/>
  <c r="C21" i="5" s="1"/>
  <c r="E12" i="29"/>
  <c r="F12" i="29"/>
  <c r="G12" i="29"/>
  <c r="D12" i="29"/>
  <c r="D7" i="29"/>
  <c r="E5" i="29" s="1"/>
  <c r="E7" i="29"/>
  <c r="E6" i="29" s="1"/>
  <c r="F7" i="29"/>
  <c r="G7" i="29"/>
  <c r="H5" i="29" s="1"/>
  <c r="H7" i="29" s="1"/>
  <c r="C7" i="29"/>
  <c r="D5" i="29" s="1"/>
  <c r="D6" i="29" l="1"/>
  <c r="G5" i="29"/>
  <c r="G6" i="29" s="1"/>
  <c r="F5" i="29"/>
  <c r="F6" i="29" s="1"/>
  <c r="G7" i="24" l="1"/>
  <c r="F7" i="24"/>
  <c r="E7" i="24"/>
  <c r="D7" i="24"/>
  <c r="C7" i="24"/>
  <c r="G6" i="24"/>
  <c r="F6" i="24"/>
  <c r="E6" i="24"/>
  <c r="D6" i="24"/>
  <c r="C6" i="24"/>
  <c r="D5" i="24"/>
  <c r="E5" i="24"/>
  <c r="F5" i="24"/>
  <c r="G5" i="24"/>
  <c r="C5" i="24"/>
  <c r="F10" i="26" l="1"/>
  <c r="F11" i="26"/>
  <c r="F12" i="26"/>
  <c r="F13" i="26"/>
  <c r="F9" i="26"/>
  <c r="G9" i="26" s="1"/>
  <c r="G6" i="26"/>
  <c r="G7" i="26"/>
  <c r="G8" i="26"/>
  <c r="G5" i="26"/>
  <c r="D2" i="28"/>
  <c r="G13" i="26" l="1"/>
  <c r="G12" i="26"/>
  <c r="G10" i="26"/>
  <c r="G11" i="26"/>
  <c r="D27" i="8"/>
  <c r="E27" i="8"/>
  <c r="F27" i="8"/>
  <c r="G27" i="8"/>
  <c r="D28" i="8"/>
  <c r="D10" i="15" s="1"/>
  <c r="E28" i="8"/>
  <c r="E10" i="15" s="1"/>
  <c r="F28" i="8"/>
  <c r="F10" i="15" s="1"/>
  <c r="G28" i="8"/>
  <c r="G10" i="15" s="1"/>
  <c r="G19" i="9" s="1"/>
  <c r="D29" i="8"/>
  <c r="E29" i="8"/>
  <c r="F29" i="8"/>
  <c r="G29" i="8"/>
  <c r="D30" i="8"/>
  <c r="E30" i="8"/>
  <c r="F30" i="8"/>
  <c r="G30" i="8"/>
  <c r="D34" i="8"/>
  <c r="E34" i="8"/>
  <c r="F34" i="8"/>
  <c r="G34" i="8"/>
  <c r="D35" i="8"/>
  <c r="E35" i="8"/>
  <c r="E39" i="9" s="1"/>
  <c r="F35" i="8"/>
  <c r="G35" i="8"/>
  <c r="D36" i="8"/>
  <c r="E36" i="8"/>
  <c r="E40" i="9" s="1"/>
  <c r="F36" i="8"/>
  <c r="F40" i="9" s="1"/>
  <c r="G36" i="8"/>
  <c r="D37" i="8"/>
  <c r="E37" i="8"/>
  <c r="F37" i="8"/>
  <c r="G37" i="8"/>
  <c r="D43" i="8"/>
  <c r="E43" i="8"/>
  <c r="E42" i="9" s="1"/>
  <c r="F43" i="8"/>
  <c r="F42" i="9" s="1"/>
  <c r="G43" i="8"/>
  <c r="D44" i="8"/>
  <c r="D14" i="29" s="1"/>
  <c r="E44" i="8"/>
  <c r="E14" i="29" s="1"/>
  <c r="F44" i="8"/>
  <c r="F14" i="29" s="1"/>
  <c r="G44" i="8"/>
  <c r="G14" i="29" s="1"/>
  <c r="D45" i="8"/>
  <c r="E45" i="8"/>
  <c r="E43" i="9" s="1"/>
  <c r="F45" i="8"/>
  <c r="F43" i="9" s="1"/>
  <c r="G45" i="8"/>
  <c r="C45" i="8"/>
  <c r="C44" i="8"/>
  <c r="C14" i="29" s="1"/>
  <c r="C43" i="8"/>
  <c r="C30" i="8"/>
  <c r="C29" i="8"/>
  <c r="C28" i="8"/>
  <c r="C10" i="15" s="1"/>
  <c r="C27" i="8"/>
  <c r="C5" i="28" s="1"/>
  <c r="C37" i="8"/>
  <c r="C36" i="8"/>
  <c r="C35" i="8"/>
  <c r="C34" i="8"/>
  <c r="C6" i="28" s="1"/>
  <c r="D14" i="8"/>
  <c r="E14" i="8"/>
  <c r="F14" i="8"/>
  <c r="G14" i="8"/>
  <c r="D15" i="8"/>
  <c r="D27" i="14" s="1"/>
  <c r="E15" i="8"/>
  <c r="E27" i="14" s="1"/>
  <c r="F15" i="8"/>
  <c r="F27" i="14" s="1"/>
  <c r="G15" i="8"/>
  <c r="G27" i="14" s="1"/>
  <c r="D16" i="8"/>
  <c r="E16" i="8"/>
  <c r="F16" i="8"/>
  <c r="G16" i="8"/>
  <c r="D18" i="8"/>
  <c r="E28" i="9" s="1"/>
  <c r="E18" i="8"/>
  <c r="F18" i="8"/>
  <c r="G18" i="8"/>
  <c r="D19" i="8"/>
  <c r="E19" i="8"/>
  <c r="F19" i="8"/>
  <c r="G19" i="8"/>
  <c r="D20" i="8"/>
  <c r="E30" i="9" s="1"/>
  <c r="E20" i="8"/>
  <c r="F20" i="8"/>
  <c r="G20" i="8"/>
  <c r="D21" i="8"/>
  <c r="E21" i="8"/>
  <c r="F21" i="8"/>
  <c r="G21" i="8"/>
  <c r="C21" i="8"/>
  <c r="D31" i="9" s="1"/>
  <c r="C20" i="8"/>
  <c r="C19" i="8"/>
  <c r="C18" i="8"/>
  <c r="C16" i="8"/>
  <c r="D27" i="9" s="1"/>
  <c r="C15" i="8"/>
  <c r="C27" i="14" s="1"/>
  <c r="C14" i="8"/>
  <c r="D26" i="24"/>
  <c r="E26" i="24"/>
  <c r="F26" i="24"/>
  <c r="G26" i="24"/>
  <c r="C26" i="24"/>
  <c r="D6" i="8"/>
  <c r="E6" i="8"/>
  <c r="F6" i="8"/>
  <c r="G6" i="8"/>
  <c r="D7" i="8"/>
  <c r="D5" i="15" s="1"/>
  <c r="E7" i="8"/>
  <c r="E5" i="15" s="1"/>
  <c r="F7" i="8"/>
  <c r="F5" i="15" s="1"/>
  <c r="G7" i="8"/>
  <c r="G5" i="15" s="1"/>
  <c r="D8" i="8"/>
  <c r="D6" i="15" s="1"/>
  <c r="E8" i="8"/>
  <c r="E6" i="15" s="1"/>
  <c r="F8" i="8"/>
  <c r="F6" i="15" s="1"/>
  <c r="G8" i="8"/>
  <c r="G6" i="15" s="1"/>
  <c r="D9" i="8"/>
  <c r="E9" i="8"/>
  <c r="F9" i="8"/>
  <c r="G9" i="8"/>
  <c r="D10" i="8"/>
  <c r="E10" i="8"/>
  <c r="F10" i="8"/>
  <c r="G10" i="8"/>
  <c r="D11" i="8"/>
  <c r="E11" i="8"/>
  <c r="F11" i="8"/>
  <c r="G11" i="8"/>
  <c r="C7" i="8"/>
  <c r="C5" i="15" s="1"/>
  <c r="C8" i="8"/>
  <c r="C6" i="15" s="1"/>
  <c r="D15" i="9" s="1"/>
  <c r="C9" i="8"/>
  <c r="D52" i="9" s="1"/>
  <c r="C10" i="8"/>
  <c r="C11" i="8"/>
  <c r="D5" i="5"/>
  <c r="E5" i="5"/>
  <c r="F5" i="5"/>
  <c r="G5" i="5"/>
  <c r="D7" i="5"/>
  <c r="E7" i="5"/>
  <c r="F7" i="5"/>
  <c r="G7" i="5"/>
  <c r="D9" i="5"/>
  <c r="D19" i="11" s="1"/>
  <c r="E9" i="5"/>
  <c r="F9" i="5"/>
  <c r="G9" i="5"/>
  <c r="D11" i="5"/>
  <c r="D25" i="11" s="1"/>
  <c r="E11" i="5"/>
  <c r="E25" i="11" s="1"/>
  <c r="F11" i="5"/>
  <c r="F25" i="11" s="1"/>
  <c r="G11" i="5"/>
  <c r="G25" i="11" s="1"/>
  <c r="D13" i="5"/>
  <c r="D8" i="9" s="1"/>
  <c r="E13" i="5"/>
  <c r="E8" i="9" s="1"/>
  <c r="F13" i="5"/>
  <c r="F8" i="9" s="1"/>
  <c r="G13" i="5"/>
  <c r="G8" i="9" s="1"/>
  <c r="D17" i="5"/>
  <c r="E17" i="5"/>
  <c r="F17" i="5"/>
  <c r="G17" i="5"/>
  <c r="G33" i="9" s="1"/>
  <c r="D19" i="5"/>
  <c r="E19" i="5"/>
  <c r="F19" i="5"/>
  <c r="G19" i="5"/>
  <c r="C19" i="5"/>
  <c r="C17" i="5"/>
  <c r="C11" i="28"/>
  <c r="C13" i="5"/>
  <c r="C11" i="5"/>
  <c r="C25" i="11" s="1"/>
  <c r="C9" i="5"/>
  <c r="C47" i="11" s="1"/>
  <c r="C7" i="5"/>
  <c r="C13" i="11" s="1"/>
  <c r="C5" i="5"/>
  <c r="D43" i="9" l="1"/>
  <c r="D42" i="9"/>
  <c r="D40" i="9"/>
  <c r="E52" i="9"/>
  <c r="H52" i="9"/>
  <c r="F41" i="9"/>
  <c r="F39" i="9"/>
  <c r="F21" i="9"/>
  <c r="G52" i="9"/>
  <c r="F25" i="19"/>
  <c r="G20" i="19"/>
  <c r="C6" i="18"/>
  <c r="C8" i="18" s="1"/>
  <c r="F52" i="9"/>
  <c r="F14" i="9"/>
  <c r="F30" i="9"/>
  <c r="F28" i="9"/>
  <c r="G19" i="11"/>
  <c r="G20" i="11" s="1"/>
  <c r="G28" i="19"/>
  <c r="G29" i="19"/>
  <c r="G7" i="11"/>
  <c r="G5" i="19"/>
  <c r="G27" i="19"/>
  <c r="G6" i="5"/>
  <c r="F19" i="11"/>
  <c r="F20" i="11" s="1"/>
  <c r="F29" i="19"/>
  <c r="F28" i="19"/>
  <c r="C7" i="11"/>
  <c r="C14" i="11" s="1"/>
  <c r="F7" i="11"/>
  <c r="F27" i="19"/>
  <c r="F5" i="19"/>
  <c r="F6" i="5"/>
  <c r="E19" i="11"/>
  <c r="E20" i="11" s="1"/>
  <c r="E29" i="19"/>
  <c r="E28" i="19"/>
  <c r="E7" i="11"/>
  <c r="E27" i="19"/>
  <c r="E5" i="19"/>
  <c r="E6" i="5"/>
  <c r="D7" i="11"/>
  <c r="D27" i="19"/>
  <c r="D5" i="19"/>
  <c r="D6" i="5"/>
  <c r="C12" i="28"/>
  <c r="C16" i="5" s="1"/>
  <c r="H6" i="8"/>
  <c r="G32" i="9"/>
  <c r="G27" i="9"/>
  <c r="E6" i="28"/>
  <c r="E38" i="9"/>
  <c r="F29" i="9"/>
  <c r="D5" i="28"/>
  <c r="D44" i="9"/>
  <c r="E32" i="9"/>
  <c r="E31" i="9"/>
  <c r="G41" i="9"/>
  <c r="H37" i="8"/>
  <c r="D28" i="9"/>
  <c r="H20" i="8"/>
  <c r="H18" i="8"/>
  <c r="H28" i="9" s="1"/>
  <c r="F19" i="9"/>
  <c r="H16" i="8"/>
  <c r="G31" i="9"/>
  <c r="E5" i="28"/>
  <c r="E44" i="9"/>
  <c r="F31" i="9"/>
  <c r="E27" i="9"/>
  <c r="H39" i="9"/>
  <c r="G39" i="9"/>
  <c r="H30" i="8"/>
  <c r="G21" i="9"/>
  <c r="D29" i="9"/>
  <c r="G30" i="9"/>
  <c r="G28" i="9"/>
  <c r="E41" i="9"/>
  <c r="E21" i="9"/>
  <c r="H21" i="8"/>
  <c r="F6" i="28"/>
  <c r="F38" i="9"/>
  <c r="G29" i="9"/>
  <c r="F32" i="9"/>
  <c r="F27" i="9"/>
  <c r="D6" i="28"/>
  <c r="D38" i="9"/>
  <c r="D14" i="9"/>
  <c r="E29" i="9"/>
  <c r="D32" i="9"/>
  <c r="D30" i="9"/>
  <c r="D41" i="9"/>
  <c r="D39" i="9"/>
  <c r="D21" i="9"/>
  <c r="H19" i="8"/>
  <c r="F5" i="28"/>
  <c r="F44" i="9"/>
  <c r="G43" i="9"/>
  <c r="G42" i="9"/>
  <c r="G40" i="9"/>
  <c r="G6" i="28"/>
  <c r="H18" i="28" s="1"/>
  <c r="G38" i="9"/>
  <c r="G5" i="28"/>
  <c r="H17" i="28" s="1"/>
  <c r="G44" i="9"/>
  <c r="E11" i="9"/>
  <c r="E53" i="9"/>
  <c r="D11" i="9"/>
  <c r="D53" i="9"/>
  <c r="E11" i="28"/>
  <c r="E46" i="9"/>
  <c r="E9" i="9"/>
  <c r="D11" i="28"/>
  <c r="D9" i="9"/>
  <c r="D46" i="9"/>
  <c r="F10" i="9"/>
  <c r="F33" i="9"/>
  <c r="E33" i="9"/>
  <c r="E10" i="9"/>
  <c r="D10" i="9"/>
  <c r="D33" i="9"/>
  <c r="G11" i="9"/>
  <c r="G53" i="9"/>
  <c r="G11" i="28"/>
  <c r="G9" i="9"/>
  <c r="G46" i="9"/>
  <c r="F11" i="9"/>
  <c r="F53" i="9"/>
  <c r="F11" i="28"/>
  <c r="F12" i="28" s="1"/>
  <c r="F16" i="5" s="1"/>
  <c r="F9" i="9"/>
  <c r="F46" i="9"/>
  <c r="E15" i="9"/>
  <c r="G14" i="9"/>
  <c r="E19" i="9"/>
  <c r="G15" i="9"/>
  <c r="F15" i="9"/>
  <c r="D19" i="9"/>
  <c r="E14" i="9"/>
  <c r="H17" i="5"/>
  <c r="G10" i="9"/>
  <c r="D11" i="15"/>
  <c r="D44" i="11"/>
  <c r="D41" i="11"/>
  <c r="D7" i="15"/>
  <c r="G8" i="15"/>
  <c r="G42" i="11"/>
  <c r="H42" i="11" s="1"/>
  <c r="F42" i="11"/>
  <c r="F8" i="15"/>
  <c r="G17" i="9" s="1"/>
  <c r="E41" i="11"/>
  <c r="E7" i="15"/>
  <c r="E8" i="15"/>
  <c r="E42" i="11"/>
  <c r="C42" i="11"/>
  <c r="C8" i="15"/>
  <c r="D42" i="11"/>
  <c r="D8" i="15"/>
  <c r="E17" i="9" s="1"/>
  <c r="G11" i="15"/>
  <c r="G44" i="11"/>
  <c r="H44" i="11" s="1"/>
  <c r="C7" i="15"/>
  <c r="C41" i="11"/>
  <c r="G7" i="15"/>
  <c r="G41" i="11"/>
  <c r="H41" i="11" s="1"/>
  <c r="F44" i="11"/>
  <c r="F11" i="15"/>
  <c r="F20" i="9" s="1"/>
  <c r="C44" i="11"/>
  <c r="C11" i="15"/>
  <c r="F41" i="11"/>
  <c r="F7" i="15"/>
  <c r="E11" i="15"/>
  <c r="E44" i="11"/>
  <c r="D20" i="11"/>
  <c r="D8" i="5"/>
  <c r="D10" i="5" s="1"/>
  <c r="D13" i="11"/>
  <c r="E8" i="5"/>
  <c r="E10" i="5" s="1"/>
  <c r="E13" i="11"/>
  <c r="G8" i="5"/>
  <c r="G10" i="5" s="1"/>
  <c r="G13" i="11"/>
  <c r="F8" i="5"/>
  <c r="F10" i="5" s="1"/>
  <c r="F13" i="11"/>
  <c r="C7" i="28"/>
  <c r="F38" i="8"/>
  <c r="C38" i="8"/>
  <c r="D31" i="8"/>
  <c r="D25" i="19" s="1"/>
  <c r="G17" i="8"/>
  <c r="G22" i="8" s="1"/>
  <c r="G38" i="8"/>
  <c r="E31" i="8"/>
  <c r="E25" i="19" s="1"/>
  <c r="G46" i="8"/>
  <c r="G31" i="19" s="1"/>
  <c r="G31" i="8"/>
  <c r="G25" i="19" s="1"/>
  <c r="F46" i="8"/>
  <c r="F20" i="19" s="1"/>
  <c r="E46" i="8"/>
  <c r="E31" i="19" s="1"/>
  <c r="D46" i="8"/>
  <c r="D20" i="19" s="1"/>
  <c r="E17" i="8"/>
  <c r="E22" i="8" s="1"/>
  <c r="E38" i="8"/>
  <c r="D38" i="8"/>
  <c r="F31" i="8"/>
  <c r="F17" i="8"/>
  <c r="F22" i="8" s="1"/>
  <c r="D17" i="8"/>
  <c r="D22" i="8" s="1"/>
  <c r="C12" i="8"/>
  <c r="G12" i="8"/>
  <c r="F12" i="8"/>
  <c r="E12" i="8"/>
  <c r="D12" i="8"/>
  <c r="C8" i="5"/>
  <c r="C46" i="11" s="1"/>
  <c r="E20" i="19" l="1"/>
  <c r="D31" i="19"/>
  <c r="F31" i="19"/>
  <c r="D23" i="19"/>
  <c r="D24" i="19"/>
  <c r="E24" i="19"/>
  <c r="E23" i="19"/>
  <c r="F24" i="19"/>
  <c r="F23" i="19"/>
  <c r="G24" i="19"/>
  <c r="G23" i="19"/>
  <c r="G12" i="5"/>
  <c r="G10" i="19"/>
  <c r="E12" i="5"/>
  <c r="E10" i="19"/>
  <c r="D12" i="5"/>
  <c r="D10" i="19"/>
  <c r="F12" i="5"/>
  <c r="F10" i="19"/>
  <c r="H27" i="8"/>
  <c r="H44" i="9" s="1"/>
  <c r="F7" i="28"/>
  <c r="F8" i="28" s="1"/>
  <c r="F9" i="28" s="1"/>
  <c r="H34" i="8"/>
  <c r="H38" i="9" s="1"/>
  <c r="E12" i="28"/>
  <c r="E16" i="5" s="1"/>
  <c r="E7" i="28"/>
  <c r="E8" i="28" s="1"/>
  <c r="E9" i="28" s="1"/>
  <c r="D7" i="28"/>
  <c r="D8" i="28" s="1"/>
  <c r="D9" i="28" s="1"/>
  <c r="G12" i="28"/>
  <c r="G16" i="5" s="1"/>
  <c r="G7" i="28"/>
  <c r="G8" i="28" s="1"/>
  <c r="G9" i="28" s="1"/>
  <c r="D12" i="28"/>
  <c r="D16" i="5" s="1"/>
  <c r="I6" i="8"/>
  <c r="I20" i="8"/>
  <c r="I30" i="9" s="1"/>
  <c r="H30" i="9"/>
  <c r="H41" i="9"/>
  <c r="I37" i="8"/>
  <c r="E20" i="9"/>
  <c r="I19" i="8"/>
  <c r="I21" i="8"/>
  <c r="I31" i="9" s="1"/>
  <c r="I30" i="8"/>
  <c r="H21" i="9"/>
  <c r="I16" i="8"/>
  <c r="H29" i="9"/>
  <c r="H31" i="9"/>
  <c r="H27" i="9"/>
  <c r="I18" i="8"/>
  <c r="I28" i="9" s="1"/>
  <c r="H32" i="9"/>
  <c r="I17" i="5"/>
  <c r="H10" i="9"/>
  <c r="H33" i="9"/>
  <c r="G16" i="9"/>
  <c r="E16" i="9"/>
  <c r="D16" i="9"/>
  <c r="F17" i="9"/>
  <c r="D17" i="9"/>
  <c r="F16" i="9"/>
  <c r="G20" i="9"/>
  <c r="D20" i="9"/>
  <c r="C8" i="28"/>
  <c r="I41" i="11"/>
  <c r="H7" i="15"/>
  <c r="H16" i="9" s="1"/>
  <c r="H8" i="15"/>
  <c r="I42" i="11"/>
  <c r="H11" i="15"/>
  <c r="I44" i="11"/>
  <c r="G40" i="8"/>
  <c r="G48" i="8" s="1"/>
  <c r="F40" i="8"/>
  <c r="F48" i="8" s="1"/>
  <c r="D40" i="8"/>
  <c r="D48" i="8" s="1"/>
  <c r="E40" i="8"/>
  <c r="E48" i="8" s="1"/>
  <c r="F14" i="5" l="1"/>
  <c r="F11" i="19"/>
  <c r="F6" i="19"/>
  <c r="E14" i="5"/>
  <c r="E6" i="19"/>
  <c r="E11" i="19"/>
  <c r="G14" i="5"/>
  <c r="G6" i="19"/>
  <c r="G11" i="19"/>
  <c r="D14" i="5"/>
  <c r="D11" i="19"/>
  <c r="H14" i="28"/>
  <c r="H15" i="28" s="1"/>
  <c r="H19" i="28"/>
  <c r="J16" i="8"/>
  <c r="J27" i="9"/>
  <c r="J30" i="8"/>
  <c r="I21" i="9"/>
  <c r="J21" i="8"/>
  <c r="J31" i="9" s="1"/>
  <c r="J20" i="8"/>
  <c r="J30" i="9"/>
  <c r="I27" i="9"/>
  <c r="J18" i="8"/>
  <c r="J28" i="9"/>
  <c r="I41" i="9"/>
  <c r="J37" i="8"/>
  <c r="J19" i="8"/>
  <c r="J29" i="9"/>
  <c r="J6" i="8"/>
  <c r="J32" i="9"/>
  <c r="I29" i="9"/>
  <c r="I32" i="9"/>
  <c r="J17" i="5"/>
  <c r="I10" i="9"/>
  <c r="I33" i="9"/>
  <c r="H20" i="9"/>
  <c r="H29" i="8"/>
  <c r="H10" i="8"/>
  <c r="H11" i="8"/>
  <c r="H17" i="9"/>
  <c r="C9" i="28"/>
  <c r="H9" i="28" s="1"/>
  <c r="I9" i="28" s="1"/>
  <c r="J9" i="28" s="1"/>
  <c r="K9" i="28" s="1"/>
  <c r="L9" i="28" s="1"/>
  <c r="H8" i="28"/>
  <c r="I8" i="28" s="1"/>
  <c r="J8" i="28" s="1"/>
  <c r="K8" i="28" s="1"/>
  <c r="L8" i="28" s="1"/>
  <c r="J44" i="11"/>
  <c r="I11" i="15"/>
  <c r="I8" i="15"/>
  <c r="I17" i="9" s="1"/>
  <c r="J42" i="11"/>
  <c r="J41" i="11"/>
  <c r="I7" i="15"/>
  <c r="I16" i="9" s="1"/>
  <c r="G18" i="5" l="1"/>
  <c r="G21" i="19"/>
  <c r="G18" i="19"/>
  <c r="G7" i="19"/>
  <c r="G12" i="19"/>
  <c r="E18" i="5"/>
  <c r="E12" i="19"/>
  <c r="E21" i="19"/>
  <c r="E18" i="19"/>
  <c r="E7" i="19"/>
  <c r="D12" i="19"/>
  <c r="D21" i="19"/>
  <c r="D18" i="19"/>
  <c r="D18" i="5"/>
  <c r="F18" i="5"/>
  <c r="F12" i="19"/>
  <c r="F21" i="19"/>
  <c r="F18" i="19"/>
  <c r="F7" i="19"/>
  <c r="H13" i="28"/>
  <c r="H12" i="28"/>
  <c r="I14" i="28"/>
  <c r="I15" i="28" s="1"/>
  <c r="K18" i="8"/>
  <c r="K28" i="9"/>
  <c r="K16" i="8"/>
  <c r="K20" i="8"/>
  <c r="K30" i="9"/>
  <c r="K19" i="8"/>
  <c r="K29" i="9"/>
  <c r="K30" i="8"/>
  <c r="J21" i="9"/>
  <c r="K6" i="8"/>
  <c r="K32" i="9" s="1"/>
  <c r="J41" i="9"/>
  <c r="K37" i="8"/>
  <c r="K21" i="8"/>
  <c r="K31" i="9" s="1"/>
  <c r="K17" i="5"/>
  <c r="J10" i="9"/>
  <c r="J33" i="9"/>
  <c r="I11" i="8"/>
  <c r="I20" i="9"/>
  <c r="I29" i="8"/>
  <c r="I10" i="8"/>
  <c r="K41" i="11"/>
  <c r="J7" i="15"/>
  <c r="K42" i="11"/>
  <c r="J8" i="15"/>
  <c r="K44" i="11"/>
  <c r="J11" i="15"/>
  <c r="E20" i="5" l="1"/>
  <c r="E13" i="19"/>
  <c r="F20" i="5"/>
  <c r="F13" i="19"/>
  <c r="D20" i="5"/>
  <c r="D13" i="19"/>
  <c r="G20" i="5"/>
  <c r="G13" i="19"/>
  <c r="I13" i="28"/>
  <c r="I12" i="28" s="1"/>
  <c r="I16" i="5" s="1"/>
  <c r="J14" i="28"/>
  <c r="K14" i="28" s="1"/>
  <c r="L14" i="28" s="1"/>
  <c r="H16" i="5"/>
  <c r="H26" i="28"/>
  <c r="L30" i="8"/>
  <c r="L21" i="9" s="1"/>
  <c r="K21" i="9"/>
  <c r="L21" i="8"/>
  <c r="L31" i="9"/>
  <c r="L37" i="8"/>
  <c r="L41" i="9" s="1"/>
  <c r="K41" i="9"/>
  <c r="L20" i="8"/>
  <c r="L30" i="9"/>
  <c r="L18" i="8"/>
  <c r="L28" i="9"/>
  <c r="L19" i="8"/>
  <c r="L29" i="9"/>
  <c r="L16" i="8"/>
  <c r="L27" i="9"/>
  <c r="L6" i="8"/>
  <c r="L32" i="9"/>
  <c r="K27" i="9"/>
  <c r="L17" i="5"/>
  <c r="K33" i="9"/>
  <c r="K10" i="9"/>
  <c r="J10" i="8"/>
  <c r="J16" i="9"/>
  <c r="J20" i="9"/>
  <c r="J29" i="8"/>
  <c r="J11" i="8"/>
  <c r="J17" i="9"/>
  <c r="L44" i="11"/>
  <c r="L11" i="15" s="1"/>
  <c r="K11" i="15"/>
  <c r="L42" i="11"/>
  <c r="L8" i="15" s="1"/>
  <c r="L11" i="8" s="1"/>
  <c r="K8" i="15"/>
  <c r="K17" i="9" s="1"/>
  <c r="L41" i="11"/>
  <c r="L7" i="15" s="1"/>
  <c r="L10" i="8" s="1"/>
  <c r="K7" i="15"/>
  <c r="K13" i="28"/>
  <c r="K12" i="28" s="1"/>
  <c r="K16" i="5" s="1"/>
  <c r="J15" i="28" l="1"/>
  <c r="K15" i="28"/>
  <c r="G6" i="9"/>
  <c r="G8" i="19"/>
  <c r="G17" i="19"/>
  <c r="G14" i="19"/>
  <c r="G22" i="5"/>
  <c r="G8" i="29"/>
  <c r="D17" i="19"/>
  <c r="D14" i="19"/>
  <c r="D22" i="5"/>
  <c r="D8" i="29"/>
  <c r="D6" i="9"/>
  <c r="F6" i="9"/>
  <c r="F17" i="19"/>
  <c r="F14" i="19"/>
  <c r="F8" i="19"/>
  <c r="F22" i="5"/>
  <c r="F8" i="29"/>
  <c r="E6" i="9"/>
  <c r="E17" i="19"/>
  <c r="E14" i="19"/>
  <c r="E8" i="19"/>
  <c r="E8" i="29"/>
  <c r="E22" i="5"/>
  <c r="J13" i="28"/>
  <c r="J12" i="28" s="1"/>
  <c r="J16" i="5" s="1"/>
  <c r="L33" i="9"/>
  <c r="L10" i="9"/>
  <c r="L16" i="9"/>
  <c r="K10" i="8"/>
  <c r="L17" i="9"/>
  <c r="K11" i="8"/>
  <c r="K20" i="9"/>
  <c r="K29" i="8"/>
  <c r="L20" i="9"/>
  <c r="L29" i="8"/>
  <c r="K16" i="9"/>
  <c r="L15" i="28"/>
  <c r="L13" i="28"/>
  <c r="L12" i="28" s="1"/>
  <c r="L16" i="5" s="1"/>
  <c r="E9" i="29" l="1"/>
  <c r="E11" i="29"/>
  <c r="E13" i="29" s="1"/>
  <c r="E55" i="9" s="1"/>
  <c r="D11" i="29"/>
  <c r="D13" i="29" s="1"/>
  <c r="D55" i="9" s="1"/>
  <c r="D9" i="29"/>
  <c r="G9" i="29"/>
  <c r="G11" i="29"/>
  <c r="G13" i="29" s="1"/>
  <c r="G55" i="9" s="1"/>
  <c r="F11" i="29"/>
  <c r="F13" i="29" s="1"/>
  <c r="F55" i="9" s="1"/>
  <c r="F9" i="29"/>
  <c r="E49" i="9"/>
  <c r="F49" i="9"/>
  <c r="D49" i="9"/>
  <c r="F22" i="9"/>
  <c r="E22" i="9"/>
  <c r="H36" i="8"/>
  <c r="H45" i="8"/>
  <c r="I45" i="8" l="1"/>
  <c r="H43" i="9"/>
  <c r="H40" i="9"/>
  <c r="I36" i="8"/>
  <c r="H38" i="8"/>
  <c r="G24" i="8"/>
  <c r="F24" i="8"/>
  <c r="D22" i="9"/>
  <c r="G22" i="9"/>
  <c r="G49" i="9"/>
  <c r="D24" i="8"/>
  <c r="C17" i="8"/>
  <c r="C22" i="8" s="1"/>
  <c r="F50" i="8" l="1"/>
  <c r="F16" i="19"/>
  <c r="G50" i="8"/>
  <c r="G16" i="19"/>
  <c r="D50" i="8"/>
  <c r="D16" i="19"/>
  <c r="I40" i="9"/>
  <c r="J36" i="8"/>
  <c r="J45" i="8"/>
  <c r="I43" i="9"/>
  <c r="E24" i="8"/>
  <c r="E50" i="8" l="1"/>
  <c r="E16" i="19"/>
  <c r="K45" i="8"/>
  <c r="J43" i="9"/>
  <c r="J40" i="9"/>
  <c r="K36" i="8"/>
  <c r="D12" i="22"/>
  <c r="D10" i="22"/>
  <c r="D7" i="22"/>
  <c r="D6" i="22"/>
  <c r="K40" i="9" l="1"/>
  <c r="L36" i="8"/>
  <c r="L40" i="9" s="1"/>
  <c r="L45" i="8"/>
  <c r="L43" i="9" s="1"/>
  <c r="K43" i="9"/>
  <c r="P23" i="20"/>
  <c r="P22" i="20"/>
  <c r="P21" i="20"/>
  <c r="P20" i="20"/>
  <c r="P19" i="20"/>
  <c r="P18" i="20"/>
  <c r="R15" i="20"/>
  <c r="Q15" i="20"/>
  <c r="R14" i="20"/>
  <c r="Q14" i="20"/>
  <c r="R13" i="20"/>
  <c r="Q13" i="20"/>
  <c r="R12" i="20"/>
  <c r="Q12" i="20"/>
  <c r="R11" i="20"/>
  <c r="Q11" i="20"/>
  <c r="R10" i="20"/>
  <c r="Q10" i="20"/>
  <c r="R9" i="20"/>
  <c r="Q9" i="20"/>
  <c r="R8" i="20"/>
  <c r="Q8" i="20"/>
  <c r="R7" i="20"/>
  <c r="Q7" i="20"/>
  <c r="R6" i="20"/>
  <c r="Q6" i="20"/>
  <c r="Q27" i="20"/>
  <c r="R29" i="20"/>
  <c r="R23" i="20" l="1"/>
  <c r="R19" i="20"/>
  <c r="Q19" i="20"/>
  <c r="Q20" i="20"/>
  <c r="R22" i="20"/>
  <c r="R18" i="20"/>
  <c r="R21" i="20"/>
  <c r="R28" i="20" s="1"/>
  <c r="R30" i="20" s="1"/>
  <c r="Q21" i="20"/>
  <c r="Q23" i="20"/>
  <c r="R20" i="20"/>
  <c r="Q18" i="20"/>
  <c r="Q22" i="20"/>
  <c r="Q29" i="20"/>
  <c r="Q26" i="20" l="1"/>
  <c r="Q28" i="20" s="1"/>
  <c r="Q30" i="20" s="1"/>
  <c r="D2" i="19" l="1"/>
  <c r="C15" i="18" l="1"/>
  <c r="C18" i="18" s="1"/>
  <c r="H24" i="14" l="1"/>
  <c r="D2" i="5"/>
  <c r="D2" i="8"/>
  <c r="D2" i="9"/>
  <c r="H35" i="11"/>
  <c r="H33" i="11"/>
  <c r="H32" i="11" s="1"/>
  <c r="I34" i="11"/>
  <c r="I35" i="11" s="1"/>
  <c r="C49" i="9"/>
  <c r="D8" i="14"/>
  <c r="E8" i="14"/>
  <c r="F8" i="14"/>
  <c r="G8" i="14"/>
  <c r="H5" i="14" s="1"/>
  <c r="E24" i="14"/>
  <c r="F24" i="14"/>
  <c r="C19" i="17"/>
  <c r="C46" i="8"/>
  <c r="C31" i="19" s="1"/>
  <c r="D24" i="14"/>
  <c r="C8" i="14"/>
  <c r="F5" i="14" l="1"/>
  <c r="F30" i="19"/>
  <c r="G5" i="14"/>
  <c r="G30" i="19"/>
  <c r="D5" i="14"/>
  <c r="D30" i="19"/>
  <c r="E5" i="14"/>
  <c r="E30" i="19"/>
  <c r="J34" i="11"/>
  <c r="I33" i="11"/>
  <c r="I32" i="11"/>
  <c r="C20" i="19"/>
  <c r="Q8" i="22"/>
  <c r="C17" i="17"/>
  <c r="G12" i="15"/>
  <c r="F12" i="15"/>
  <c r="C5" i="18"/>
  <c r="E12" i="15"/>
  <c r="C18" i="17"/>
  <c r="D12" i="15"/>
  <c r="C12" i="15"/>
  <c r="E9" i="15"/>
  <c r="C9" i="15"/>
  <c r="D9" i="15"/>
  <c r="F9" i="15"/>
  <c r="G9" i="15"/>
  <c r="G24" i="14"/>
  <c r="C35" i="9"/>
  <c r="C31" i="8"/>
  <c r="D16" i="14"/>
  <c r="E16" i="14"/>
  <c r="F16" i="14"/>
  <c r="G16" i="14"/>
  <c r="D31" i="11"/>
  <c r="E31" i="11"/>
  <c r="F31" i="11"/>
  <c r="G31" i="11"/>
  <c r="C31" i="11"/>
  <c r="C16" i="14"/>
  <c r="G26" i="14" l="1"/>
  <c r="G26" i="9" s="1"/>
  <c r="G14" i="14"/>
  <c r="D26" i="14"/>
  <c r="D14" i="14"/>
  <c r="F26" i="14"/>
  <c r="F14" i="14"/>
  <c r="E26" i="14"/>
  <c r="E14" i="14"/>
  <c r="J33" i="11"/>
  <c r="J32" i="11" s="1"/>
  <c r="J35" i="11"/>
  <c r="K34" i="11"/>
  <c r="K33" i="11" s="1"/>
  <c r="K32" i="11" s="1"/>
  <c r="C10" i="18"/>
  <c r="C17" i="18" s="1"/>
  <c r="C40" i="8"/>
  <c r="C48" i="8" s="1"/>
  <c r="D14" i="15"/>
  <c r="F18" i="14"/>
  <c r="C24" i="19"/>
  <c r="C23" i="19"/>
  <c r="F14" i="15"/>
  <c r="E14" i="15"/>
  <c r="C14" i="15"/>
  <c r="C25" i="19"/>
  <c r="F33" i="19"/>
  <c r="F46" i="11"/>
  <c r="G18" i="14"/>
  <c r="E33" i="19"/>
  <c r="E46" i="11"/>
  <c r="C18" i="14"/>
  <c r="D33" i="19"/>
  <c r="D46" i="11"/>
  <c r="I6" i="22"/>
  <c r="G33" i="19"/>
  <c r="G46" i="11"/>
  <c r="G35" i="19"/>
  <c r="G34" i="19"/>
  <c r="G47" i="11"/>
  <c r="F35" i="19"/>
  <c r="F34" i="19"/>
  <c r="F47" i="11"/>
  <c r="E34" i="19"/>
  <c r="E35" i="19"/>
  <c r="E47" i="11"/>
  <c r="D18" i="14"/>
  <c r="D29" i="19"/>
  <c r="D35" i="19" s="1"/>
  <c r="D28" i="19"/>
  <c r="D34" i="19" s="1"/>
  <c r="D47" i="11"/>
  <c r="E18" i="14"/>
  <c r="G14" i="15"/>
  <c r="C24" i="8"/>
  <c r="K35" i="11" l="1"/>
  <c r="L34" i="11"/>
  <c r="G25" i="14"/>
  <c r="G29" i="14" s="1"/>
  <c r="D25" i="14"/>
  <c r="D29" i="14" s="1"/>
  <c r="D26" i="9"/>
  <c r="D30" i="14"/>
  <c r="E25" i="14"/>
  <c r="E29" i="14" s="1"/>
  <c r="E26" i="9"/>
  <c r="E30" i="14"/>
  <c r="F25" i="14"/>
  <c r="F29" i="14" s="1"/>
  <c r="F26" i="9"/>
  <c r="F30" i="14"/>
  <c r="G30" i="14"/>
  <c r="C50" i="8"/>
  <c r="G14" i="11"/>
  <c r="G26" i="11"/>
  <c r="F14" i="11"/>
  <c r="F26" i="11"/>
  <c r="E14" i="11"/>
  <c r="E26" i="11"/>
  <c r="D14" i="11"/>
  <c r="D26" i="11"/>
  <c r="G8" i="11"/>
  <c r="H18" i="14"/>
  <c r="I18" i="14" s="1"/>
  <c r="J18" i="14" s="1"/>
  <c r="K18" i="14" s="1"/>
  <c r="L18" i="14" s="1"/>
  <c r="E8" i="11"/>
  <c r="D36" i="19"/>
  <c r="G43" i="11"/>
  <c r="G39" i="11"/>
  <c r="E43" i="11"/>
  <c r="E39" i="11"/>
  <c r="F43" i="11"/>
  <c r="F39" i="11"/>
  <c r="F8" i="11"/>
  <c r="G40" i="11"/>
  <c r="H40" i="11" s="1"/>
  <c r="E36" i="19"/>
  <c r="G36" i="19"/>
  <c r="C26" i="11"/>
  <c r="C19" i="11"/>
  <c r="C20" i="11" s="1"/>
  <c r="D43" i="11"/>
  <c r="D39" i="11"/>
  <c r="F36" i="19"/>
  <c r="D40" i="11"/>
  <c r="E40" i="11"/>
  <c r="F40" i="11"/>
  <c r="L33" i="11"/>
  <c r="L35" i="11"/>
  <c r="L32" i="11"/>
  <c r="C10" i="5"/>
  <c r="C10" i="19" s="1"/>
  <c r="H29" i="14" l="1"/>
  <c r="H25" i="14" s="1"/>
  <c r="H30" i="14"/>
  <c r="I30" i="14" s="1"/>
  <c r="J30" i="14" s="1"/>
  <c r="K30" i="14" s="1"/>
  <c r="L30" i="14" s="1"/>
  <c r="H28" i="11"/>
  <c r="D8" i="11"/>
  <c r="H16" i="11"/>
  <c r="C12" i="5"/>
  <c r="C11" i="19" s="1"/>
  <c r="I7" i="22"/>
  <c r="Q6" i="22"/>
  <c r="H22" i="11"/>
  <c r="I22" i="11" s="1"/>
  <c r="J22" i="11" s="1"/>
  <c r="K22" i="11" s="1"/>
  <c r="L22" i="11" s="1"/>
  <c r="C43" i="11"/>
  <c r="H43" i="11" s="1"/>
  <c r="C39" i="11"/>
  <c r="H39" i="11" s="1"/>
  <c r="C40" i="11"/>
  <c r="I40" i="11" s="1"/>
  <c r="J40" i="11" s="1"/>
  <c r="K40" i="11" s="1"/>
  <c r="L40" i="11" s="1"/>
  <c r="C22" i="9"/>
  <c r="I39" i="11" l="1"/>
  <c r="J39" i="11" s="1"/>
  <c r="K39" i="11" s="1"/>
  <c r="L39" i="11" s="1"/>
  <c r="H15" i="11"/>
  <c r="H14" i="11" s="1"/>
  <c r="H17" i="11"/>
  <c r="H27" i="11"/>
  <c r="H26" i="11" s="1"/>
  <c r="H29" i="11"/>
  <c r="I29" i="14"/>
  <c r="J29" i="14" s="1"/>
  <c r="K29" i="14" s="1"/>
  <c r="L29" i="14" s="1"/>
  <c r="I43" i="11"/>
  <c r="I28" i="11"/>
  <c r="H21" i="11"/>
  <c r="H23" i="11"/>
  <c r="C51" i="9"/>
  <c r="H20" i="11"/>
  <c r="D32" i="11"/>
  <c r="Q10" i="22"/>
  <c r="C14" i="5"/>
  <c r="D6" i="19"/>
  <c r="C18" i="5" l="1"/>
  <c r="C13" i="19" s="1"/>
  <c r="C12" i="19"/>
  <c r="I16" i="11"/>
  <c r="J43" i="11"/>
  <c r="J28" i="11"/>
  <c r="I27" i="11"/>
  <c r="I26" i="11" s="1"/>
  <c r="I29" i="11"/>
  <c r="F32" i="11"/>
  <c r="G32" i="11"/>
  <c r="C9" i="18" s="1"/>
  <c r="C11" i="18" s="1"/>
  <c r="C21" i="18" s="1"/>
  <c r="C13" i="17" s="1"/>
  <c r="C21" i="19"/>
  <c r="C18" i="19"/>
  <c r="D7" i="19"/>
  <c r="E32" i="11"/>
  <c r="I15" i="11" l="1"/>
  <c r="I17" i="11"/>
  <c r="K43" i="11"/>
  <c r="K28" i="11"/>
  <c r="J29" i="11"/>
  <c r="J27" i="11"/>
  <c r="J26" i="11"/>
  <c r="I21" i="11"/>
  <c r="I20" i="11" s="1"/>
  <c r="I23" i="11"/>
  <c r="I8" i="22"/>
  <c r="I9" i="22" s="1"/>
  <c r="Q9" i="22"/>
  <c r="Q7" i="22"/>
  <c r="C20" i="5"/>
  <c r="C32" i="11"/>
  <c r="I14" i="11" l="1"/>
  <c r="C8" i="29"/>
  <c r="C14" i="19"/>
  <c r="J16" i="11"/>
  <c r="L43" i="11"/>
  <c r="C9" i="29"/>
  <c r="C11" i="29"/>
  <c r="L28" i="11"/>
  <c r="K29" i="11"/>
  <c r="K27" i="11"/>
  <c r="K26" i="11" s="1"/>
  <c r="J21" i="11"/>
  <c r="J23" i="11"/>
  <c r="J20" i="11"/>
  <c r="C17" i="19"/>
  <c r="C16" i="19"/>
  <c r="D8" i="19"/>
  <c r="C22" i="5"/>
  <c r="J15" i="11" l="1"/>
  <c r="J14" i="11" s="1"/>
  <c r="J17" i="11"/>
  <c r="J9" i="29"/>
  <c r="K9" i="29"/>
  <c r="L9" i="29"/>
  <c r="H9" i="29"/>
  <c r="I9" i="29"/>
  <c r="L29" i="11"/>
  <c r="L27" i="11"/>
  <c r="L26" i="11"/>
  <c r="K16" i="11" l="1"/>
  <c r="K21" i="11"/>
  <c r="K23" i="11"/>
  <c r="K20" i="11"/>
  <c r="K15" i="11" l="1"/>
  <c r="K17" i="11"/>
  <c r="K14" i="11" l="1"/>
  <c r="L16" i="11" s="1"/>
  <c r="L21" i="11"/>
  <c r="L20" i="11" s="1"/>
  <c r="L23" i="11"/>
  <c r="L15" i="11" l="1"/>
  <c r="L17" i="11"/>
  <c r="L14" i="11" l="1"/>
  <c r="F7" i="14" l="1"/>
  <c r="G7" i="14"/>
  <c r="G25" i="9" s="1"/>
  <c r="E7" i="14"/>
  <c r="D7" i="14"/>
  <c r="D25" i="9" s="1"/>
  <c r="E11" i="14" l="1"/>
  <c r="E25" i="9"/>
  <c r="D35" i="9"/>
  <c r="D51" i="9" s="1"/>
  <c r="D54" i="9" s="1"/>
  <c r="G35" i="9"/>
  <c r="G51" i="9" s="1"/>
  <c r="G54" i="9" s="1"/>
  <c r="G56" i="9" s="1"/>
  <c r="F11" i="14"/>
  <c r="F25" i="9"/>
  <c r="D6" i="14"/>
  <c r="D11" i="14"/>
  <c r="G6" i="14"/>
  <c r="G11" i="14"/>
  <c r="E6" i="14"/>
  <c r="F6" i="14"/>
  <c r="D10" i="14" l="1"/>
  <c r="D5" i="17"/>
  <c r="F10" i="14"/>
  <c r="F5" i="17"/>
  <c r="E10" i="14"/>
  <c r="E5" i="17"/>
  <c r="G10" i="14"/>
  <c r="G5" i="17"/>
  <c r="D56" i="9"/>
  <c r="F35" i="9"/>
  <c r="F51" i="9" s="1"/>
  <c r="F54" i="9" s="1"/>
  <c r="F56" i="9" s="1"/>
  <c r="E35" i="9"/>
  <c r="E51" i="9" s="1"/>
  <c r="E54" i="9" s="1"/>
  <c r="E56" i="9" s="1"/>
  <c r="H11" i="14"/>
  <c r="I11" i="14" s="1"/>
  <c r="J11" i="14" s="1"/>
  <c r="K11" i="14" s="1"/>
  <c r="L11" i="14" s="1"/>
  <c r="H10" i="14" l="1"/>
  <c r="H6" i="14" s="1"/>
  <c r="H7" i="14" s="1"/>
  <c r="H14" i="14" s="1"/>
  <c r="H15" i="14" s="1"/>
  <c r="H26" i="14" s="1"/>
  <c r="H27" i="14" s="1"/>
  <c r="H8" i="14" l="1"/>
  <c r="I10" i="14"/>
  <c r="J10" i="14" s="1"/>
  <c r="K10" i="14" s="1"/>
  <c r="L10" i="14" s="1"/>
  <c r="I24" i="14"/>
  <c r="I25" i="14" s="1"/>
  <c r="H15" i="8"/>
  <c r="H16" i="14"/>
  <c r="H14" i="8" l="1"/>
  <c r="I5" i="14"/>
  <c r="I6" i="14" s="1"/>
  <c r="I7" i="14" s="1"/>
  <c r="I14" i="14" s="1"/>
  <c r="I15" i="14" s="1"/>
  <c r="I26" i="14" s="1"/>
  <c r="I27" i="14" s="1"/>
  <c r="H17" i="8"/>
  <c r="H22" i="8" s="1"/>
  <c r="H25" i="9"/>
  <c r="H26" i="9"/>
  <c r="I8" i="14"/>
  <c r="H13" i="5"/>
  <c r="H8" i="9" l="1"/>
  <c r="H35" i="9"/>
  <c r="J24" i="14"/>
  <c r="J25" i="14" s="1"/>
  <c r="I15" i="8"/>
  <c r="J5" i="14"/>
  <c r="J6" i="14" s="1"/>
  <c r="I14" i="8"/>
  <c r="I16" i="14"/>
  <c r="I26" i="9" l="1"/>
  <c r="I17" i="8"/>
  <c r="I22" i="8" s="1"/>
  <c r="I25" i="9"/>
  <c r="I13" i="5"/>
  <c r="J7" i="14"/>
  <c r="J8" i="14" s="1"/>
  <c r="J14" i="8" l="1"/>
  <c r="J25" i="9" s="1"/>
  <c r="I35" i="9"/>
  <c r="I8" i="9"/>
  <c r="J14" i="14"/>
  <c r="J15" i="14" s="1"/>
  <c r="J26" i="14" s="1"/>
  <c r="J27" i="14" s="1"/>
  <c r="K5" i="14"/>
  <c r="K24" i="14" l="1"/>
  <c r="K25" i="14" s="1"/>
  <c r="J15" i="8"/>
  <c r="J16" i="14"/>
  <c r="K6" i="14"/>
  <c r="J17" i="8" l="1"/>
  <c r="J22" i="8" s="1"/>
  <c r="J26" i="9"/>
  <c r="J35" i="9" s="1"/>
  <c r="J13" i="5"/>
  <c r="K7" i="14"/>
  <c r="K8" i="14" s="1"/>
  <c r="J8" i="9" l="1"/>
  <c r="L5" i="14"/>
  <c r="L6" i="14" s="1"/>
  <c r="L7" i="14" s="1"/>
  <c r="K14" i="8"/>
  <c r="K14" i="14"/>
  <c r="K15" i="14" s="1"/>
  <c r="K26" i="14" s="1"/>
  <c r="K27" i="14" s="1"/>
  <c r="K25" i="9" l="1"/>
  <c r="L24" i="14"/>
  <c r="L25" i="14" s="1"/>
  <c r="K15" i="8"/>
  <c r="K17" i="8" s="1"/>
  <c r="K22" i="8" s="1"/>
  <c r="K16" i="14"/>
  <c r="K13" i="5" s="1"/>
  <c r="L14" i="14"/>
  <c r="L15" i="14" s="1"/>
  <c r="L26" i="14" s="1"/>
  <c r="L27" i="14" s="1"/>
  <c r="L15" i="8" s="1"/>
  <c r="L8" i="14"/>
  <c r="K8" i="9" l="1"/>
  <c r="L26" i="9"/>
  <c r="K26" i="9"/>
  <c r="K35" i="9" s="1"/>
  <c r="L14" i="8"/>
  <c r="L16" i="14"/>
  <c r="L13" i="5" s="1"/>
  <c r="L8" i="9" s="1"/>
  <c r="L17" i="8" l="1"/>
  <c r="L22" i="8" s="1"/>
  <c r="L25" i="9"/>
  <c r="L35" i="9" l="1"/>
  <c r="H15" i="5" l="1"/>
  <c r="H46" i="9" l="1"/>
  <c r="H9" i="9"/>
  <c r="I5" i="29" l="1"/>
  <c r="I7" i="29" s="1"/>
  <c r="H43" i="8"/>
  <c r="H42" i="9" s="1"/>
  <c r="I43" i="8" l="1"/>
  <c r="J5" i="29"/>
  <c r="J7" i="29" s="1"/>
  <c r="I42" i="9" l="1"/>
  <c r="K5" i="29"/>
  <c r="K7" i="29" s="1"/>
  <c r="J43" i="8"/>
  <c r="J42" i="9" l="1"/>
  <c r="K43" i="8"/>
  <c r="L5" i="29"/>
  <c r="L7" i="29" s="1"/>
  <c r="L43" i="8" s="1"/>
  <c r="K42" i="9" l="1"/>
  <c r="L42" i="9"/>
  <c r="H11" i="11"/>
  <c r="I9" i="11"/>
  <c r="I11" i="11"/>
  <c r="J10" i="11"/>
  <c r="K10" i="11" s="1"/>
  <c r="K9" i="11" s="1"/>
  <c r="H9" i="11"/>
  <c r="H8" i="11"/>
  <c r="H5" i="5" s="1"/>
  <c r="H6" i="5" l="1"/>
  <c r="H9" i="5"/>
  <c r="H47" i="11" s="1"/>
  <c r="H5" i="15" s="1"/>
  <c r="H14" i="9" s="1"/>
  <c r="H11" i="5"/>
  <c r="H5" i="19"/>
  <c r="H30" i="19"/>
  <c r="J11" i="11"/>
  <c r="J9" i="11"/>
  <c r="J8" i="11"/>
  <c r="K8" i="11"/>
  <c r="L10" i="11"/>
  <c r="K11" i="11"/>
  <c r="H7" i="5"/>
  <c r="H8" i="5" s="1"/>
  <c r="H46" i="11" s="1"/>
  <c r="I8" i="11"/>
  <c r="I5" i="5" s="1"/>
  <c r="H7" i="8" l="1"/>
  <c r="H10" i="15"/>
  <c r="H19" i="9" s="1"/>
  <c r="J6" i="22"/>
  <c r="H6" i="15"/>
  <c r="H10" i="5"/>
  <c r="I6" i="5"/>
  <c r="I11" i="5"/>
  <c r="I7" i="5"/>
  <c r="I8" i="5" s="1"/>
  <c r="J5" i="5"/>
  <c r="I30" i="19"/>
  <c r="I9" i="5"/>
  <c r="I5" i="19"/>
  <c r="L11" i="11"/>
  <c r="L9" i="11"/>
  <c r="L8" i="11" s="1"/>
  <c r="H29" i="19"/>
  <c r="H12" i="15" l="1"/>
  <c r="H28" i="8"/>
  <c r="H28" i="19" s="1"/>
  <c r="I10" i="5"/>
  <c r="I46" i="11"/>
  <c r="I6" i="15" s="1"/>
  <c r="I15" i="9" s="1"/>
  <c r="K6" i="22"/>
  <c r="J11" i="5"/>
  <c r="K5" i="5"/>
  <c r="J6" i="5"/>
  <c r="J7" i="5"/>
  <c r="J8" i="5" s="1"/>
  <c r="J9" i="5"/>
  <c r="J30" i="19"/>
  <c r="J5" i="19"/>
  <c r="H35" i="19"/>
  <c r="H15" i="9"/>
  <c r="H8" i="8"/>
  <c r="H9" i="15"/>
  <c r="I47" i="11"/>
  <c r="H10" i="19"/>
  <c r="H12" i="5"/>
  <c r="H31" i="8" l="1"/>
  <c r="H40" i="8" s="1"/>
  <c r="H14" i="15"/>
  <c r="L6" i="22"/>
  <c r="J46" i="11"/>
  <c r="J6" i="15" s="1"/>
  <c r="J15" i="9" s="1"/>
  <c r="J10" i="5"/>
  <c r="I5" i="15"/>
  <c r="I10" i="15"/>
  <c r="I12" i="5"/>
  <c r="I10" i="19"/>
  <c r="L5" i="5"/>
  <c r="K9" i="5"/>
  <c r="K11" i="5"/>
  <c r="K7" i="5"/>
  <c r="K8" i="5" s="1"/>
  <c r="K30" i="19"/>
  <c r="K6" i="5"/>
  <c r="K5" i="19"/>
  <c r="I8" i="8"/>
  <c r="J47" i="11"/>
  <c r="H6" i="19"/>
  <c r="H14" i="5"/>
  <c r="H11" i="19"/>
  <c r="J7" i="22"/>
  <c r="H27" i="19"/>
  <c r="H34" i="19"/>
  <c r="K46" i="11" l="1"/>
  <c r="K6" i="15" s="1"/>
  <c r="K15" i="9" s="1"/>
  <c r="K10" i="5"/>
  <c r="K47" i="11"/>
  <c r="I11" i="19"/>
  <c r="S6" i="22" s="1"/>
  <c r="I14" i="5"/>
  <c r="I6" i="19"/>
  <c r="K7" i="22"/>
  <c r="R6" i="22"/>
  <c r="L5" i="19"/>
  <c r="N5" i="19" s="1"/>
  <c r="L11" i="5"/>
  <c r="L9" i="5"/>
  <c r="L6" i="5"/>
  <c r="L7" i="5"/>
  <c r="L8" i="5" s="1"/>
  <c r="L30" i="19"/>
  <c r="I12" i="15"/>
  <c r="I19" i="9"/>
  <c r="I28" i="8"/>
  <c r="H12" i="19"/>
  <c r="H7" i="19"/>
  <c r="H21" i="19"/>
  <c r="H18" i="5"/>
  <c r="I9" i="15"/>
  <c r="I7" i="8"/>
  <c r="I14" i="9"/>
  <c r="H33" i="19"/>
  <c r="I27" i="19"/>
  <c r="I33" i="19" s="1"/>
  <c r="J10" i="19"/>
  <c r="J12" i="5"/>
  <c r="J10" i="15"/>
  <c r="J5" i="15"/>
  <c r="J8" i="8"/>
  <c r="I14" i="15" l="1"/>
  <c r="L46" i="11"/>
  <c r="L6" i="15" s="1"/>
  <c r="L8" i="8" s="1"/>
  <c r="L10" i="5"/>
  <c r="K12" i="5"/>
  <c r="K10" i="19"/>
  <c r="N30" i="19"/>
  <c r="O30" i="19"/>
  <c r="K8" i="8"/>
  <c r="K27" i="19" s="1"/>
  <c r="K33" i="19" s="1"/>
  <c r="J9" i="15"/>
  <c r="J7" i="8"/>
  <c r="J29" i="19" s="1"/>
  <c r="J35" i="19" s="1"/>
  <c r="O5" i="19"/>
  <c r="I12" i="19"/>
  <c r="I7" i="19"/>
  <c r="L7" i="22"/>
  <c r="J6" i="19"/>
  <c r="J11" i="19"/>
  <c r="J14" i="5"/>
  <c r="H36" i="19"/>
  <c r="L47" i="11"/>
  <c r="K5" i="15"/>
  <c r="K10" i="15"/>
  <c r="J27" i="19"/>
  <c r="J33" i="19" s="1"/>
  <c r="H19" i="5"/>
  <c r="H20" i="5" s="1"/>
  <c r="H13" i="19"/>
  <c r="J19" i="9"/>
  <c r="J28" i="8"/>
  <c r="J28" i="19" s="1"/>
  <c r="J34" i="19" s="1"/>
  <c r="J12" i="15"/>
  <c r="J14" i="9"/>
  <c r="I28" i="19"/>
  <c r="I29" i="19"/>
  <c r="J14" i="15" l="1"/>
  <c r="T6" i="22"/>
  <c r="L15" i="9"/>
  <c r="J36" i="19"/>
  <c r="K19" i="9"/>
  <c r="K12" i="15"/>
  <c r="K28" i="8"/>
  <c r="K28" i="19" s="1"/>
  <c r="K34" i="19" s="1"/>
  <c r="I35" i="19"/>
  <c r="H8" i="29"/>
  <c r="H8" i="19"/>
  <c r="H6" i="9"/>
  <c r="J8" i="22"/>
  <c r="J9" i="22" s="1"/>
  <c r="H14" i="19"/>
  <c r="L27" i="19"/>
  <c r="L33" i="19" s="1"/>
  <c r="N33" i="19" s="1"/>
  <c r="K9" i="15"/>
  <c r="K7" i="8"/>
  <c r="K29" i="19" s="1"/>
  <c r="K35" i="19" s="1"/>
  <c r="I34" i="19"/>
  <c r="K14" i="9"/>
  <c r="K6" i="19"/>
  <c r="K11" i="19"/>
  <c r="K14" i="5"/>
  <c r="H11" i="9"/>
  <c r="H53" i="9"/>
  <c r="L5" i="15"/>
  <c r="L14" i="9" s="1"/>
  <c r="L10" i="15"/>
  <c r="J7" i="19"/>
  <c r="J12" i="19"/>
  <c r="L10" i="19"/>
  <c r="L12" i="5"/>
  <c r="I36" i="19" l="1"/>
  <c r="O33" i="19"/>
  <c r="K12" i="19"/>
  <c r="K7" i="19"/>
  <c r="N27" i="19"/>
  <c r="R7" i="22"/>
  <c r="L6" i="19"/>
  <c r="O6" i="19" s="1"/>
  <c r="L11" i="19"/>
  <c r="O11" i="19" s="1"/>
  <c r="L14" i="5"/>
  <c r="O27" i="19"/>
  <c r="H10" i="29"/>
  <c r="H21" i="5" s="1"/>
  <c r="O10" i="19"/>
  <c r="N10" i="19"/>
  <c r="L19" i="9"/>
  <c r="L28" i="8"/>
  <c r="L28" i="19" s="1"/>
  <c r="L12" i="15"/>
  <c r="H22" i="9"/>
  <c r="H5" i="17" s="1"/>
  <c r="H8" i="17" s="1"/>
  <c r="K36" i="19"/>
  <c r="L9" i="15"/>
  <c r="L7" i="8"/>
  <c r="K14" i="15"/>
  <c r="L14" i="15" l="1"/>
  <c r="H11" i="29"/>
  <c r="H14" i="29" s="1"/>
  <c r="H15" i="29" s="1"/>
  <c r="L12" i="19"/>
  <c r="L7" i="19"/>
  <c r="L34" i="19"/>
  <c r="N28" i="19"/>
  <c r="O28" i="19"/>
  <c r="N11" i="19"/>
  <c r="H47" i="9"/>
  <c r="H49" i="9" s="1"/>
  <c r="H51" i="9" s="1"/>
  <c r="H54" i="9" s="1"/>
  <c r="H56" i="9" s="1"/>
  <c r="H22" i="5"/>
  <c r="H44" i="8" s="1"/>
  <c r="L29" i="19"/>
  <c r="N6" i="19"/>
  <c r="L35" i="19" l="1"/>
  <c r="O29" i="19"/>
  <c r="N29" i="19"/>
  <c r="H46" i="8"/>
  <c r="O12" i="19"/>
  <c r="N12" i="19"/>
  <c r="H5" i="30"/>
  <c r="H7" i="30" s="1"/>
  <c r="H9" i="8"/>
  <c r="N34" i="19"/>
  <c r="O34" i="19"/>
  <c r="O7" i="19"/>
  <c r="N7" i="19"/>
  <c r="H8" i="30" l="1"/>
  <c r="H21" i="28" s="1"/>
  <c r="H20" i="28"/>
  <c r="H20" i="19"/>
  <c r="H48" i="8"/>
  <c r="H31" i="19"/>
  <c r="H18" i="19"/>
  <c r="H17" i="19"/>
  <c r="I52" i="9"/>
  <c r="H25" i="19"/>
  <c r="H12" i="8"/>
  <c r="L36" i="19"/>
  <c r="N35" i="19"/>
  <c r="O35" i="19"/>
  <c r="H22" i="28" l="1"/>
  <c r="R9" i="22"/>
  <c r="R10" i="22"/>
  <c r="H23" i="19"/>
  <c r="H24" i="19"/>
  <c r="H24" i="8"/>
  <c r="H16" i="19" s="1"/>
  <c r="O36" i="19"/>
  <c r="N36" i="19"/>
  <c r="R8" i="22"/>
  <c r="H50" i="8" l="1"/>
  <c r="H25" i="28"/>
  <c r="H23" i="28" l="1"/>
  <c r="I17" i="28" s="1"/>
  <c r="H24" i="28"/>
  <c r="I18" i="28" s="1"/>
  <c r="H27" i="28"/>
  <c r="I27" i="8" l="1"/>
  <c r="I19" i="28"/>
  <c r="I26" i="28"/>
  <c r="I15" i="5" s="1"/>
  <c r="I34" i="8"/>
  <c r="I38" i="8" l="1"/>
  <c r="I38" i="9"/>
  <c r="I31" i="8"/>
  <c r="I44" i="9"/>
  <c r="I46" i="9"/>
  <c r="I9" i="9"/>
  <c r="I21" i="19"/>
  <c r="I18" i="5"/>
  <c r="I40" i="8" l="1"/>
  <c r="I13" i="19"/>
  <c r="I19" i="5"/>
  <c r="I20" i="5" s="1"/>
  <c r="K8" i="22" l="1"/>
  <c r="K9" i="22" s="1"/>
  <c r="I8" i="19"/>
  <c r="I6" i="9"/>
  <c r="I8" i="29"/>
  <c r="I14" i="19"/>
  <c r="I11" i="9"/>
  <c r="I53" i="9"/>
  <c r="S7" i="22" l="1"/>
  <c r="I10" i="29"/>
  <c r="I21" i="5" s="1"/>
  <c r="I22" i="9"/>
  <c r="I5" i="17" s="1"/>
  <c r="I8" i="17" s="1"/>
  <c r="I47" i="9" l="1"/>
  <c r="I49" i="9" s="1"/>
  <c r="I51" i="9" s="1"/>
  <c r="I54" i="9" s="1"/>
  <c r="I56" i="9" s="1"/>
  <c r="I22" i="5"/>
  <c r="I44" i="8" s="1"/>
  <c r="I11" i="29"/>
  <c r="I14" i="29" s="1"/>
  <c r="I15" i="29" l="1"/>
  <c r="I46" i="8"/>
  <c r="I9" i="8"/>
  <c r="I5" i="30"/>
  <c r="I7" i="30" s="1"/>
  <c r="I25" i="19" l="1"/>
  <c r="J52" i="9"/>
  <c r="I12" i="8"/>
  <c r="I8" i="30"/>
  <c r="I21" i="28" s="1"/>
  <c r="I20" i="28"/>
  <c r="I48" i="8"/>
  <c r="I31" i="19"/>
  <c r="I18" i="19"/>
  <c r="I20" i="19"/>
  <c r="I17" i="19"/>
  <c r="S10" i="22" l="1"/>
  <c r="S9" i="22"/>
  <c r="S8" i="22"/>
  <c r="I22" i="28"/>
  <c r="I25" i="28" s="1"/>
  <c r="I23" i="19"/>
  <c r="I24" i="8"/>
  <c r="I16" i="19" s="1"/>
  <c r="I24" i="19"/>
  <c r="I23" i="28" l="1"/>
  <c r="J17" i="28" s="1"/>
  <c r="I24" i="28"/>
  <c r="J18" i="28" s="1"/>
  <c r="I27" i="28"/>
  <c r="I50" i="8"/>
  <c r="J26" i="28" l="1"/>
  <c r="J15" i="5" s="1"/>
  <c r="J34" i="8"/>
  <c r="J19" i="28"/>
  <c r="J27" i="8"/>
  <c r="J44" i="9" l="1"/>
  <c r="J31" i="8"/>
  <c r="J46" i="9"/>
  <c r="J9" i="9"/>
  <c r="J21" i="19"/>
  <c r="J18" i="5"/>
  <c r="J38" i="9"/>
  <c r="J38" i="8"/>
  <c r="J40" i="8" l="1"/>
  <c r="J13" i="19"/>
  <c r="J19" i="5"/>
  <c r="J20" i="5" s="1"/>
  <c r="L8" i="22" l="1"/>
  <c r="L9" i="22" s="1"/>
  <c r="J8" i="19"/>
  <c r="J6" i="9"/>
  <c r="J14" i="19"/>
  <c r="J8" i="29"/>
  <c r="J11" i="9"/>
  <c r="J53" i="9"/>
  <c r="J22" i="9" l="1"/>
  <c r="J5" i="17" s="1"/>
  <c r="J8" i="17" s="1"/>
  <c r="J10" i="29"/>
  <c r="J21" i="5" s="1"/>
  <c r="T7" i="22"/>
  <c r="J47" i="9" l="1"/>
  <c r="J49" i="9" s="1"/>
  <c r="J51" i="9" s="1"/>
  <c r="J54" i="9" s="1"/>
  <c r="J56" i="9" s="1"/>
  <c r="J22" i="5"/>
  <c r="J44" i="8" s="1"/>
  <c r="J11" i="29"/>
  <c r="J14" i="29" s="1"/>
  <c r="J15" i="29" l="1"/>
  <c r="J46" i="8"/>
  <c r="J5" i="30"/>
  <c r="J7" i="30" s="1"/>
  <c r="J9" i="8"/>
  <c r="J48" i="8" l="1"/>
  <c r="J31" i="19"/>
  <c r="J18" i="19"/>
  <c r="J20" i="19"/>
  <c r="J17" i="19"/>
  <c r="J25" i="19"/>
  <c r="K52" i="9"/>
  <c r="J12" i="8"/>
  <c r="J8" i="30"/>
  <c r="J21" i="28" s="1"/>
  <c r="J20" i="28"/>
  <c r="J24" i="8" l="1"/>
  <c r="J16" i="19" s="1"/>
  <c r="J24" i="19"/>
  <c r="J23" i="19"/>
  <c r="T10" i="22"/>
  <c r="T8" i="22"/>
  <c r="T9" i="22"/>
  <c r="J22" i="28"/>
  <c r="J50" i="8" l="1"/>
  <c r="J25" i="28"/>
  <c r="J23" i="28" l="1"/>
  <c r="K17" i="28" s="1"/>
  <c r="J24" i="28"/>
  <c r="K18" i="28" s="1"/>
  <c r="J27" i="28"/>
  <c r="K26" i="28" l="1"/>
  <c r="K15" i="5" s="1"/>
  <c r="K34" i="8"/>
  <c r="K19" i="28"/>
  <c r="K27" i="8"/>
  <c r="K38" i="8" l="1"/>
  <c r="K38" i="9"/>
  <c r="K31" i="8"/>
  <c r="K44" i="9"/>
  <c r="K9" i="9"/>
  <c r="K46" i="9"/>
  <c r="K18" i="5"/>
  <c r="K21" i="19"/>
  <c r="K13" i="19" l="1"/>
  <c r="K19" i="5"/>
  <c r="K20" i="5" s="1"/>
  <c r="K40" i="8"/>
  <c r="K6" i="9" l="1"/>
  <c r="K14" i="19"/>
  <c r="K8" i="19"/>
  <c r="K8" i="29"/>
  <c r="K53" i="9"/>
  <c r="K11" i="9"/>
  <c r="K22" i="9" l="1"/>
  <c r="K5" i="17" s="1"/>
  <c r="K8" i="17" s="1"/>
  <c r="K10" i="29"/>
  <c r="K21" i="5" s="1"/>
  <c r="K11" i="29" l="1"/>
  <c r="K14" i="29" s="1"/>
  <c r="K15" i="29" s="1"/>
  <c r="K47" i="9"/>
  <c r="K49" i="9" s="1"/>
  <c r="K51" i="9" s="1"/>
  <c r="K54" i="9" s="1"/>
  <c r="K56" i="9" s="1"/>
  <c r="K22" i="5"/>
  <c r="K44" i="8" s="1"/>
  <c r="K46" i="8" l="1"/>
  <c r="K5" i="30"/>
  <c r="K7" i="30" s="1"/>
  <c r="K9" i="8"/>
  <c r="K25" i="19" l="1"/>
  <c r="L52" i="9"/>
  <c r="K12" i="8"/>
  <c r="K20" i="28"/>
  <c r="K8" i="30"/>
  <c r="K21" i="28" s="1"/>
  <c r="K48" i="8"/>
  <c r="K31" i="19"/>
  <c r="K18" i="19"/>
  <c r="K20" i="19"/>
  <c r="K17" i="19"/>
  <c r="K22" i="28" l="1"/>
  <c r="K24" i="19"/>
  <c r="K24" i="8"/>
  <c r="K16" i="19" s="1"/>
  <c r="K23" i="19"/>
  <c r="K50" i="8" l="1"/>
  <c r="K25" i="28"/>
  <c r="K23" i="28" l="1"/>
  <c r="L17" i="28" s="1"/>
  <c r="K24" i="28"/>
  <c r="L18" i="28" s="1"/>
  <c r="K27" i="28"/>
  <c r="L26" i="28" l="1"/>
  <c r="L15" i="5" s="1"/>
  <c r="L34" i="8"/>
  <c r="L19" i="28"/>
  <c r="L27" i="8"/>
  <c r="L31" i="8" l="1"/>
  <c r="L44" i="9"/>
  <c r="L38" i="9"/>
  <c r="L38" i="8"/>
  <c r="L9" i="9"/>
  <c r="L46" i="9"/>
  <c r="L18" i="5"/>
  <c r="L21" i="19"/>
  <c r="L40" i="8" l="1"/>
  <c r="O21" i="19"/>
  <c r="N21" i="19"/>
  <c r="L13" i="19"/>
  <c r="L19" i="5"/>
  <c r="L20" i="5" s="1"/>
  <c r="L8" i="29" l="1"/>
  <c r="L14" i="19"/>
  <c r="L6" i="9"/>
  <c r="L8" i="19"/>
  <c r="L11" i="9"/>
  <c r="L53" i="9"/>
  <c r="N13" i="19"/>
  <c r="O13" i="19"/>
  <c r="L22" i="9" l="1"/>
  <c r="L5" i="17" s="1"/>
  <c r="L8" i="17" s="1"/>
  <c r="C14" i="17" s="1"/>
  <c r="C15" i="17" s="1"/>
  <c r="O8" i="19"/>
  <c r="N8" i="19"/>
  <c r="N14" i="19"/>
  <c r="O14" i="19"/>
  <c r="L10" i="29"/>
  <c r="L21" i="5" s="1"/>
  <c r="C11" i="17" l="1"/>
  <c r="C16" i="17" s="1"/>
  <c r="C20" i="17" s="1"/>
  <c r="C22" i="17" s="1"/>
  <c r="C25" i="17" s="1"/>
  <c r="C26" i="17" s="1"/>
  <c r="L11" i="29"/>
  <c r="L14" i="29" s="1"/>
  <c r="L15" i="29" s="1"/>
  <c r="L47" i="9"/>
  <c r="L49" i="9" s="1"/>
  <c r="L51" i="9" s="1"/>
  <c r="L54" i="9" s="1"/>
  <c r="L56" i="9" s="1"/>
  <c r="L22" i="5"/>
  <c r="L44" i="8" s="1"/>
  <c r="L46" i="8" s="1"/>
  <c r="G13" i="17" l="1"/>
  <c r="L48" i="8"/>
  <c r="L31" i="19"/>
  <c r="L18" i="19"/>
  <c r="L20" i="19"/>
  <c r="L17" i="19"/>
  <c r="L9" i="8"/>
  <c r="L5" i="30"/>
  <c r="L7" i="30" s="1"/>
  <c r="L25" i="19" l="1"/>
  <c r="L12" i="8"/>
  <c r="O18" i="19"/>
  <c r="N18" i="19"/>
  <c r="O20" i="19"/>
  <c r="N20" i="19"/>
  <c r="N17" i="19"/>
  <c r="O17" i="19"/>
  <c r="O31" i="19"/>
  <c r="N31" i="19"/>
  <c r="L8" i="30"/>
  <c r="L21" i="28" s="1"/>
  <c r="L20" i="28"/>
  <c r="L22" i="28" l="1"/>
  <c r="L24" i="19"/>
  <c r="L24" i="8"/>
  <c r="L23" i="19"/>
  <c r="O25" i="19"/>
  <c r="N25" i="19"/>
  <c r="L16" i="19" l="1"/>
  <c r="L50" i="8"/>
  <c r="N23" i="19"/>
  <c r="O23" i="19"/>
  <c r="N24" i="19"/>
  <c r="O24" i="19"/>
  <c r="L25" i="28"/>
  <c r="M25" i="28" l="1"/>
  <c r="N25" i="28" s="1"/>
  <c r="O25" i="28" s="1"/>
  <c r="P25" i="28" s="1"/>
  <c r="Q25" i="28" s="1"/>
  <c r="R25" i="28" s="1"/>
  <c r="S25" i="28" s="1"/>
  <c r="T25" i="28" s="1"/>
  <c r="U25" i="28" s="1"/>
  <c r="V25" i="28" s="1"/>
  <c r="W25" i="28" s="1"/>
  <c r="X25" i="28" s="1"/>
  <c r="Y25" i="28" s="1"/>
  <c r="Z25" i="28" s="1"/>
  <c r="AA25" i="28" s="1"/>
  <c r="AB25" i="28" s="1"/>
  <c r="AC25" i="28" s="1"/>
  <c r="AD25" i="28" s="1"/>
  <c r="AE25" i="28" s="1"/>
  <c r="AF25" i="28" s="1"/>
  <c r="AG25" i="28" s="1"/>
  <c r="AH25" i="28" s="1"/>
  <c r="AI25" i="28" s="1"/>
  <c r="AJ25" i="28" s="1"/>
  <c r="AK25" i="28" s="1"/>
  <c r="AL25" i="28" s="1"/>
  <c r="AM25" i="28" s="1"/>
  <c r="AN25" i="28" s="1"/>
  <c r="AO25" i="28" s="1"/>
  <c r="AP25" i="28" s="1"/>
  <c r="AQ25" i="28" s="1"/>
  <c r="AR25" i="28" s="1"/>
  <c r="AS25" i="28" s="1"/>
  <c r="AT25" i="28" s="1"/>
  <c r="AU25" i="28" s="1"/>
  <c r="AV25" i="28" s="1"/>
  <c r="AW25" i="28" s="1"/>
  <c r="AX25" i="28" s="1"/>
  <c r="AY25" i="28" s="1"/>
  <c r="AZ25" i="28" s="1"/>
  <c r="BA25" i="28" s="1"/>
  <c r="BB25" i="28" s="1"/>
  <c r="BC25" i="28" s="1"/>
  <c r="BD25" i="28" s="1"/>
  <c r="BE25" i="28" s="1"/>
  <c r="BF25" i="28" s="1"/>
  <c r="BG25" i="28" s="1"/>
  <c r="BH25" i="28" s="1"/>
  <c r="BI25" i="28" s="1"/>
  <c r="BJ25" i="28" s="1"/>
  <c r="BK25" i="28" s="1"/>
  <c r="BL25" i="28" s="1"/>
  <c r="BM25" i="28" s="1"/>
  <c r="BN25" i="28" s="1"/>
  <c r="BO25" i="28" s="1"/>
  <c r="BP25" i="28" s="1"/>
  <c r="BQ25" i="28" s="1"/>
  <c r="BR25" i="28" s="1"/>
  <c r="BS25" i="28" s="1"/>
  <c r="BT25" i="28" s="1"/>
  <c r="BU25" i="28" s="1"/>
  <c r="BV25" i="28" s="1"/>
  <c r="BW25" i="28" s="1"/>
  <c r="BX25" i="28" s="1"/>
  <c r="BY25" i="28" s="1"/>
  <c r="BZ25" i="28" s="1"/>
  <c r="CA25" i="28" s="1"/>
  <c r="CB25" i="28" s="1"/>
  <c r="CC25" i="28" s="1"/>
  <c r="CD25" i="28" s="1"/>
  <c r="CE25" i="28" s="1"/>
  <c r="CF25" i="28" s="1"/>
  <c r="CG25" i="28" s="1"/>
  <c r="CH25" i="28" s="1"/>
  <c r="CI25" i="28" s="1"/>
  <c r="CJ25" i="28" s="1"/>
  <c r="CK25" i="28" s="1"/>
  <c r="CL25" i="28" s="1"/>
  <c r="CM25" i="28" s="1"/>
  <c r="CN25" i="28" s="1"/>
  <c r="CO25" i="28" s="1"/>
  <c r="CP25" i="28" s="1"/>
  <c r="CQ25" i="28" s="1"/>
  <c r="CR25" i="28" s="1"/>
  <c r="CS25" i="28" s="1"/>
  <c r="CT25" i="28" s="1"/>
  <c r="CU25" i="28" s="1"/>
  <c r="CV25" i="28" s="1"/>
  <c r="CW25" i="28" s="1"/>
  <c r="CX25" i="28" s="1"/>
  <c r="CY25" i="28" s="1"/>
  <c r="CZ25" i="28" s="1"/>
  <c r="DA25" i="28" s="1"/>
  <c r="DB25" i="28" s="1"/>
  <c r="DC25" i="28" s="1"/>
  <c r="DD25" i="28" s="1"/>
  <c r="DE25" i="28" s="1"/>
  <c r="DF25" i="28" s="1"/>
  <c r="DG25" i="28" s="1"/>
  <c r="DH25" i="28" s="1"/>
  <c r="DI25" i="28" s="1"/>
  <c r="DJ25" i="28" s="1"/>
  <c r="DK25" i="28" s="1"/>
  <c r="DL25" i="28" s="1"/>
  <c r="DM25" i="28" s="1"/>
  <c r="DN25" i="28" s="1"/>
  <c r="DO25" i="28" s="1"/>
  <c r="DP25" i="28" s="1"/>
  <c r="DQ25" i="28" s="1"/>
  <c r="DR25" i="28" s="1"/>
  <c r="DS25" i="28" s="1"/>
  <c r="DT25" i="28" s="1"/>
  <c r="DU25" i="28" s="1"/>
  <c r="DV25" i="28" s="1"/>
  <c r="DW25" i="28" s="1"/>
  <c r="DX25" i="28" s="1"/>
  <c r="DY25" i="28" s="1"/>
  <c r="DZ25" i="28" s="1"/>
  <c r="EA25" i="28" s="1"/>
  <c r="EB25" i="28" s="1"/>
  <c r="EC25" i="28" s="1"/>
  <c r="ED25" i="28" s="1"/>
  <c r="EE25" i="28" s="1"/>
  <c r="EF25" i="28" s="1"/>
  <c r="EG25" i="28" s="1"/>
  <c r="EH25" i="28" s="1"/>
  <c r="EI25" i="28" s="1"/>
  <c r="EJ25" i="28" s="1"/>
  <c r="EK25" i="28" s="1"/>
  <c r="EL25" i="28" s="1"/>
  <c r="EM25" i="28" s="1"/>
  <c r="EN25" i="28" s="1"/>
  <c r="EO25" i="28" s="1"/>
  <c r="EP25" i="28" s="1"/>
  <c r="EQ25" i="28" s="1"/>
  <c r="ER25" i="28" s="1"/>
  <c r="ES25" i="28" s="1"/>
  <c r="ET25" i="28" s="1"/>
  <c r="EU25" i="28" s="1"/>
  <c r="EV25" i="28" s="1"/>
  <c r="EW25" i="28" s="1"/>
  <c r="EX25" i="28" s="1"/>
  <c r="EY25" i="28" s="1"/>
  <c r="EZ25" i="28" s="1"/>
  <c r="FA25" i="28" s="1"/>
  <c r="FB25" i="28" s="1"/>
  <c r="FC25" i="28" s="1"/>
  <c r="FD25" i="28" s="1"/>
  <c r="FE25" i="28" s="1"/>
  <c r="FF25" i="28" s="1"/>
  <c r="FG25" i="28" s="1"/>
  <c r="FH25" i="28" s="1"/>
  <c r="FI25" i="28" s="1"/>
  <c r="FJ25" i="28" s="1"/>
  <c r="FK25" i="28" s="1"/>
  <c r="FL25" i="28" s="1"/>
  <c r="FM25" i="28" s="1"/>
  <c r="FN25" i="28" s="1"/>
  <c r="FO25" i="28" s="1"/>
  <c r="FP25" i="28" s="1"/>
  <c r="FQ25" i="28" s="1"/>
  <c r="FR25" i="28" s="1"/>
  <c r="FS25" i="28" s="1"/>
  <c r="FT25" i="28" s="1"/>
  <c r="FU25" i="28" s="1"/>
  <c r="FV25" i="28" s="1"/>
  <c r="FW25" i="28" s="1"/>
  <c r="FX25" i="28" s="1"/>
  <c r="FY25" i="28" s="1"/>
  <c r="FZ25" i="28" s="1"/>
  <c r="GA25" i="28" s="1"/>
  <c r="GB25" i="28" s="1"/>
  <c r="GC25" i="28" s="1"/>
  <c r="GD25" i="28" s="1"/>
  <c r="GE25" i="28" s="1"/>
  <c r="GF25" i="28" s="1"/>
  <c r="GG25" i="28" s="1"/>
  <c r="GH25" i="28" s="1"/>
  <c r="GI25" i="28" s="1"/>
  <c r="GJ25" i="28" s="1"/>
  <c r="GK25" i="28" s="1"/>
  <c r="GL25" i="28" s="1"/>
  <c r="GM25" i="28" s="1"/>
  <c r="GN25" i="28" s="1"/>
  <c r="GO25" i="28" s="1"/>
  <c r="GP25" i="28" s="1"/>
  <c r="GQ25" i="28" s="1"/>
  <c r="GR25" i="28" s="1"/>
  <c r="GS25" i="28" s="1"/>
  <c r="GT25" i="28" s="1"/>
  <c r="GU25" i="28" s="1"/>
  <c r="GV25" i="28" s="1"/>
  <c r="GW25" i="28" s="1"/>
  <c r="GX25" i="28" s="1"/>
  <c r="GY25" i="28" s="1"/>
  <c r="GZ25" i="28" s="1"/>
  <c r="HA25" i="28" s="1"/>
  <c r="HB25" i="28" s="1"/>
  <c r="HC25" i="28" s="1"/>
  <c r="HD25" i="28" s="1"/>
  <c r="HE25" i="28" s="1"/>
  <c r="HF25" i="28" s="1"/>
  <c r="HG25" i="28" s="1"/>
  <c r="HH25" i="28" s="1"/>
  <c r="HI25" i="28" s="1"/>
  <c r="HJ25" i="28" s="1"/>
  <c r="HK25" i="28" s="1"/>
  <c r="HL25" i="28" s="1"/>
  <c r="HM25" i="28" s="1"/>
  <c r="HN25" i="28" s="1"/>
  <c r="HO25" i="28" s="1"/>
  <c r="HP25" i="28" s="1"/>
  <c r="HQ25" i="28" s="1"/>
  <c r="HR25" i="28" s="1"/>
  <c r="HS25" i="28" s="1"/>
  <c r="HT25" i="28" s="1"/>
  <c r="HU25" i="28" s="1"/>
  <c r="HV25" i="28" s="1"/>
  <c r="HW25" i="28" s="1"/>
  <c r="HX25" i="28" s="1"/>
  <c r="HY25" i="28" s="1"/>
  <c r="HZ25" i="28" s="1"/>
  <c r="IA25" i="28" s="1"/>
  <c r="IB25" i="28" s="1"/>
  <c r="IC25" i="28" s="1"/>
  <c r="ID25" i="28" s="1"/>
  <c r="IE25" i="28" s="1"/>
  <c r="IF25" i="28" s="1"/>
  <c r="IG25" i="28" s="1"/>
  <c r="IH25" i="28" s="1"/>
  <c r="II25" i="28" s="1"/>
  <c r="IJ25" i="28" s="1"/>
  <c r="IK25" i="28" s="1"/>
  <c r="IL25" i="28" s="1"/>
  <c r="IM25" i="28" s="1"/>
  <c r="IN25" i="28" s="1"/>
  <c r="IO25" i="28" s="1"/>
  <c r="IP25" i="28" s="1"/>
  <c r="IQ25" i="28" s="1"/>
  <c r="IR25" i="28" s="1"/>
  <c r="IS25" i="28" s="1"/>
  <c r="IT25" i="28" s="1"/>
  <c r="IU25" i="28" s="1"/>
  <c r="IV25" i="28" s="1"/>
  <c r="IW25" i="28" s="1"/>
  <c r="IX25" i="28" s="1"/>
  <c r="IY25" i="28" s="1"/>
  <c r="IZ25" i="28" s="1"/>
  <c r="JA25" i="28" s="1"/>
  <c r="JB25" i="28" s="1"/>
  <c r="JC25" i="28" s="1"/>
  <c r="JD25" i="28" s="1"/>
  <c r="JE25" i="28" s="1"/>
  <c r="JF25" i="28" s="1"/>
  <c r="JG25" i="28" s="1"/>
  <c r="JH25" i="28" s="1"/>
  <c r="JI25" i="28" s="1"/>
  <c r="JJ25" i="28" s="1"/>
  <c r="JK25" i="28" s="1"/>
  <c r="JL25" i="28" s="1"/>
  <c r="JM25" i="28" s="1"/>
  <c r="JN25" i="28" s="1"/>
  <c r="JO25" i="28" s="1"/>
  <c r="JP25" i="28" s="1"/>
  <c r="JQ25" i="28" s="1"/>
  <c r="JR25" i="28" s="1"/>
  <c r="JS25" i="28" s="1"/>
  <c r="JT25" i="28" s="1"/>
  <c r="JU25" i="28" s="1"/>
  <c r="JV25" i="28" s="1"/>
  <c r="JW25" i="28" s="1"/>
  <c r="JX25" i="28" s="1"/>
  <c r="JY25" i="28" s="1"/>
  <c r="JZ25" i="28" s="1"/>
  <c r="KA25" i="28" s="1"/>
  <c r="KB25" i="28" s="1"/>
  <c r="KC25" i="28" s="1"/>
  <c r="KD25" i="28" s="1"/>
  <c r="KE25" i="28" s="1"/>
  <c r="KF25" i="28" s="1"/>
  <c r="KG25" i="28" s="1"/>
  <c r="KH25" i="28" s="1"/>
  <c r="KI25" i="28" s="1"/>
  <c r="KJ25" i="28" s="1"/>
  <c r="KK25" i="28" s="1"/>
  <c r="KL25" i="28" s="1"/>
  <c r="KM25" i="28" s="1"/>
  <c r="KN25" i="28" s="1"/>
  <c r="KO25" i="28" s="1"/>
  <c r="KP25" i="28" s="1"/>
  <c r="KQ25" i="28" s="1"/>
  <c r="KR25" i="28" s="1"/>
  <c r="KS25" i="28" s="1"/>
  <c r="KT25" i="28" s="1"/>
  <c r="KU25" i="28" s="1"/>
  <c r="KV25" i="28" s="1"/>
  <c r="KW25" i="28" s="1"/>
  <c r="KX25" i="28" s="1"/>
  <c r="KY25" i="28" s="1"/>
  <c r="KZ25" i="28" s="1"/>
  <c r="LA25" i="28" s="1"/>
  <c r="LB25" i="28" s="1"/>
  <c r="LC25" i="28" s="1"/>
  <c r="LD25" i="28" s="1"/>
  <c r="LE25" i="28" s="1"/>
  <c r="LF25" i="28" s="1"/>
  <c r="LG25" i="28" s="1"/>
  <c r="LH25" i="28" s="1"/>
  <c r="LI25" i="28" s="1"/>
  <c r="LJ25" i="28" s="1"/>
  <c r="LK25" i="28" s="1"/>
  <c r="LL25" i="28" s="1"/>
  <c r="LM25" i="28" s="1"/>
  <c r="LN25" i="28" s="1"/>
  <c r="LO25" i="28" s="1"/>
  <c r="LP25" i="28" s="1"/>
  <c r="LQ25" i="28" s="1"/>
  <c r="LR25" i="28" s="1"/>
  <c r="LS25" i="28" s="1"/>
  <c r="LT25" i="28" s="1"/>
  <c r="LU25" i="28" s="1"/>
  <c r="LV25" i="28" s="1"/>
  <c r="LW25" i="28" s="1"/>
  <c r="LX25" i="28" s="1"/>
  <c r="LY25" i="28" s="1"/>
  <c r="LZ25" i="28" s="1"/>
  <c r="MA25" i="28" s="1"/>
  <c r="MB25" i="28" s="1"/>
  <c r="MC25" i="28" s="1"/>
  <c r="MD25" i="28" s="1"/>
  <c r="ME25" i="28" s="1"/>
  <c r="MF25" i="28" s="1"/>
  <c r="MG25" i="28" s="1"/>
  <c r="MH25" i="28" s="1"/>
  <c r="MI25" i="28" s="1"/>
  <c r="MJ25" i="28" s="1"/>
  <c r="MK25" i="28" s="1"/>
  <c r="ML25" i="28" s="1"/>
  <c r="MM25" i="28" s="1"/>
  <c r="MN25" i="28" s="1"/>
  <c r="MO25" i="28" s="1"/>
  <c r="MP25" i="28" s="1"/>
  <c r="MQ25" i="28" s="1"/>
  <c r="MR25" i="28" s="1"/>
  <c r="MS25" i="28" s="1"/>
  <c r="MT25" i="28" s="1"/>
  <c r="MU25" i="28" s="1"/>
  <c r="MV25" i="28" s="1"/>
  <c r="MW25" i="28" s="1"/>
  <c r="MX25" i="28" s="1"/>
  <c r="MY25" i="28" s="1"/>
  <c r="MZ25" i="28" s="1"/>
  <c r="NA25" i="28" s="1"/>
  <c r="NB25" i="28" s="1"/>
  <c r="NC25" i="28" s="1"/>
  <c r="ND25" i="28" s="1"/>
  <c r="NE25" i="28" s="1"/>
  <c r="NF25" i="28" s="1"/>
  <c r="NG25" i="28" s="1"/>
  <c r="NH25" i="28" s="1"/>
  <c r="NI25" i="28" s="1"/>
  <c r="NJ25" i="28" s="1"/>
  <c r="NK25" i="28" s="1"/>
  <c r="NL25" i="28" s="1"/>
  <c r="NM25" i="28" s="1"/>
  <c r="NN25" i="28" s="1"/>
  <c r="NO25" i="28" s="1"/>
  <c r="NP25" i="28" s="1"/>
  <c r="NQ25" i="28" s="1"/>
  <c r="NR25" i="28" s="1"/>
  <c r="NS25" i="28" s="1"/>
  <c r="NT25" i="28" s="1"/>
  <c r="NU25" i="28" s="1"/>
  <c r="NV25" i="28" s="1"/>
  <c r="NW25" i="28" s="1"/>
  <c r="NX25" i="28" s="1"/>
  <c r="NY25" i="28" s="1"/>
  <c r="NZ25" i="28" s="1"/>
  <c r="OA25" i="28" s="1"/>
  <c r="OB25" i="28" s="1"/>
  <c r="OC25" i="28" s="1"/>
  <c r="OD25" i="28" s="1"/>
  <c r="OE25" i="28" s="1"/>
  <c r="OF25" i="28" s="1"/>
  <c r="OG25" i="28" s="1"/>
  <c r="OH25" i="28" s="1"/>
  <c r="OI25" i="28" s="1"/>
  <c r="OJ25" i="28" s="1"/>
  <c r="OK25" i="28" s="1"/>
  <c r="OL25" i="28" s="1"/>
  <c r="OM25" i="28" s="1"/>
  <c r="ON25" i="28" s="1"/>
  <c r="OO25" i="28" s="1"/>
  <c r="OP25" i="28" s="1"/>
  <c r="OQ25" i="28" s="1"/>
  <c r="OR25" i="28" s="1"/>
  <c r="OS25" i="28" s="1"/>
  <c r="OT25" i="28" s="1"/>
  <c r="OU25" i="28" s="1"/>
  <c r="OV25" i="28" s="1"/>
  <c r="OW25" i="28" s="1"/>
  <c r="OX25" i="28" s="1"/>
  <c r="OY25" i="28" s="1"/>
  <c r="OZ25" i="28" s="1"/>
  <c r="PA25" i="28" s="1"/>
  <c r="PB25" i="28" s="1"/>
  <c r="PC25" i="28" s="1"/>
  <c r="PD25" i="28" s="1"/>
  <c r="PE25" i="28" s="1"/>
  <c r="PF25" i="28" s="1"/>
  <c r="PG25" i="28" s="1"/>
  <c r="PH25" i="28" s="1"/>
  <c r="PI25" i="28" s="1"/>
  <c r="PJ25" i="28" s="1"/>
  <c r="PK25" i="28" s="1"/>
  <c r="PL25" i="28" s="1"/>
  <c r="PM25" i="28" s="1"/>
  <c r="PN25" i="28" s="1"/>
  <c r="PO25" i="28" s="1"/>
  <c r="PP25" i="28" s="1"/>
  <c r="PQ25" i="28" s="1"/>
  <c r="PR25" i="28" s="1"/>
  <c r="PS25" i="28" s="1"/>
  <c r="PT25" i="28" s="1"/>
  <c r="PU25" i="28" s="1"/>
  <c r="PV25" i="28" s="1"/>
  <c r="PW25" i="28" s="1"/>
  <c r="PX25" i="28" s="1"/>
  <c r="PY25" i="28" s="1"/>
  <c r="PZ25" i="28" s="1"/>
  <c r="QA25" i="28" s="1"/>
  <c r="QB25" i="28" s="1"/>
  <c r="QC25" i="28" s="1"/>
  <c r="QD25" i="28" s="1"/>
  <c r="QE25" i="28" s="1"/>
  <c r="QF25" i="28" s="1"/>
  <c r="QG25" i="28" s="1"/>
  <c r="QH25" i="28" s="1"/>
  <c r="QI25" i="28" s="1"/>
  <c r="QJ25" i="28" s="1"/>
  <c r="QK25" i="28" s="1"/>
  <c r="QL25" i="28" s="1"/>
  <c r="QM25" i="28" s="1"/>
  <c r="QN25" i="28" s="1"/>
  <c r="QO25" i="28" s="1"/>
  <c r="QP25" i="28" s="1"/>
  <c r="QQ25" i="28" s="1"/>
  <c r="QR25" i="28" s="1"/>
  <c r="QS25" i="28" s="1"/>
  <c r="QT25" i="28" s="1"/>
  <c r="QU25" i="28" s="1"/>
  <c r="QV25" i="28" s="1"/>
  <c r="QW25" i="28" s="1"/>
  <c r="QX25" i="28" s="1"/>
  <c r="QY25" i="28" s="1"/>
  <c r="QZ25" i="28" s="1"/>
  <c r="RA25" i="28" s="1"/>
  <c r="RB25" i="28" s="1"/>
  <c r="RC25" i="28" s="1"/>
  <c r="RD25" i="28" s="1"/>
  <c r="RE25" i="28" s="1"/>
  <c r="RF25" i="28" s="1"/>
  <c r="RG25" i="28" s="1"/>
  <c r="RH25" i="28" s="1"/>
  <c r="RI25" i="28" s="1"/>
  <c r="RJ25" i="28" s="1"/>
  <c r="RK25" i="28" s="1"/>
  <c r="RL25" i="28" s="1"/>
  <c r="RM25" i="28" s="1"/>
  <c r="RN25" i="28" s="1"/>
  <c r="RO25" i="28" s="1"/>
  <c r="RP25" i="28" s="1"/>
  <c r="RQ25" i="28" s="1"/>
  <c r="RR25" i="28" s="1"/>
  <c r="RS25" i="28" s="1"/>
  <c r="RT25" i="28" s="1"/>
  <c r="RU25" i="28" s="1"/>
  <c r="RV25" i="28" s="1"/>
  <c r="RW25" i="28" s="1"/>
  <c r="RX25" i="28" s="1"/>
  <c r="RY25" i="28" s="1"/>
  <c r="RZ25" i="28" s="1"/>
  <c r="SA25" i="28" s="1"/>
  <c r="SB25" i="28" s="1"/>
  <c r="SC25" i="28" s="1"/>
  <c r="SD25" i="28" s="1"/>
  <c r="SE25" i="28" s="1"/>
  <c r="SF25" i="28" s="1"/>
  <c r="SG25" i="28" s="1"/>
  <c r="SH25" i="28" s="1"/>
  <c r="SI25" i="28" s="1"/>
  <c r="SJ25" i="28" s="1"/>
  <c r="SK25" i="28" s="1"/>
  <c r="SL25" i="28" s="1"/>
  <c r="SM25" i="28" s="1"/>
  <c r="SN25" i="28" s="1"/>
  <c r="SO25" i="28" s="1"/>
  <c r="SP25" i="28" s="1"/>
  <c r="SQ25" i="28" s="1"/>
  <c r="SR25" i="28" s="1"/>
  <c r="SS25" i="28" s="1"/>
  <c r="ST25" i="28" s="1"/>
  <c r="SU25" i="28" s="1"/>
  <c r="SV25" i="28" s="1"/>
  <c r="SW25" i="28" s="1"/>
  <c r="SX25" i="28" s="1"/>
  <c r="SY25" i="28" s="1"/>
  <c r="SZ25" i="28" s="1"/>
  <c r="TA25" i="28" s="1"/>
  <c r="TB25" i="28" s="1"/>
  <c r="TC25" i="28" s="1"/>
  <c r="TD25" i="28" s="1"/>
  <c r="TE25" i="28" s="1"/>
  <c r="TF25" i="28" s="1"/>
  <c r="TG25" i="28" s="1"/>
  <c r="TH25" i="28" s="1"/>
  <c r="TI25" i="28" s="1"/>
  <c r="TJ25" i="28" s="1"/>
  <c r="TK25" i="28" s="1"/>
  <c r="TL25" i="28" s="1"/>
  <c r="TM25" i="28" s="1"/>
  <c r="TN25" i="28" s="1"/>
  <c r="TO25" i="28" s="1"/>
  <c r="TP25" i="28" s="1"/>
  <c r="TQ25" i="28" s="1"/>
  <c r="TR25" i="28" s="1"/>
  <c r="TS25" i="28" s="1"/>
  <c r="TT25" i="28" s="1"/>
  <c r="TU25" i="28" s="1"/>
  <c r="TV25" i="28" s="1"/>
  <c r="TW25" i="28" s="1"/>
  <c r="TX25" i="28" s="1"/>
  <c r="TY25" i="28" s="1"/>
  <c r="TZ25" i="28" s="1"/>
  <c r="UA25" i="28" s="1"/>
  <c r="UB25" i="28" s="1"/>
  <c r="UC25" i="28" s="1"/>
  <c r="UD25" i="28" s="1"/>
  <c r="UE25" i="28" s="1"/>
  <c r="UF25" i="28" s="1"/>
  <c r="UG25" i="28" s="1"/>
  <c r="UH25" i="28" s="1"/>
  <c r="UI25" i="28" s="1"/>
  <c r="UJ25" i="28" s="1"/>
  <c r="UK25" i="28" s="1"/>
  <c r="UL25" i="28" s="1"/>
  <c r="UM25" i="28" s="1"/>
  <c r="UN25" i="28" s="1"/>
  <c r="UO25" i="28" s="1"/>
  <c r="UP25" i="28" s="1"/>
  <c r="UQ25" i="28" s="1"/>
  <c r="UR25" i="28" s="1"/>
  <c r="US25" i="28" s="1"/>
  <c r="UT25" i="28" s="1"/>
  <c r="UU25" i="28" s="1"/>
  <c r="UV25" i="28" s="1"/>
  <c r="UW25" i="28" s="1"/>
  <c r="UX25" i="28" s="1"/>
  <c r="UY25" i="28" s="1"/>
  <c r="UZ25" i="28" s="1"/>
  <c r="VA25" i="28" s="1"/>
  <c r="VB25" i="28" s="1"/>
  <c r="VC25" i="28" s="1"/>
  <c r="VD25" i="28" s="1"/>
  <c r="VE25" i="28" s="1"/>
  <c r="VF25" i="28" s="1"/>
  <c r="VG25" i="28" s="1"/>
  <c r="VH25" i="28" s="1"/>
  <c r="VI25" i="28" s="1"/>
  <c r="VJ25" i="28" s="1"/>
  <c r="VK25" i="28" s="1"/>
  <c r="VL25" i="28" s="1"/>
  <c r="VM25" i="28" s="1"/>
  <c r="VN25" i="28" s="1"/>
  <c r="VO25" i="28" s="1"/>
  <c r="VP25" i="28" s="1"/>
  <c r="VQ25" i="28" s="1"/>
  <c r="VR25" i="28" s="1"/>
  <c r="VS25" i="28" s="1"/>
  <c r="VT25" i="28" s="1"/>
  <c r="VU25" i="28" s="1"/>
  <c r="VV25" i="28" s="1"/>
  <c r="VW25" i="28" s="1"/>
  <c r="VX25" i="28" s="1"/>
  <c r="VY25" i="28" s="1"/>
  <c r="VZ25" i="28" s="1"/>
  <c r="WA25" i="28" s="1"/>
  <c r="WB25" i="28" s="1"/>
  <c r="WC25" i="28" s="1"/>
  <c r="WD25" i="28" s="1"/>
  <c r="WE25" i="28" s="1"/>
  <c r="WF25" i="28" s="1"/>
  <c r="WG25" i="28" s="1"/>
  <c r="WH25" i="28" s="1"/>
  <c r="WI25" i="28" s="1"/>
  <c r="WJ25" i="28" s="1"/>
  <c r="WK25" i="28" s="1"/>
  <c r="WL25" i="28" s="1"/>
  <c r="WM25" i="28" s="1"/>
  <c r="WN25" i="28" s="1"/>
  <c r="WO25" i="28" s="1"/>
  <c r="WP25" i="28" s="1"/>
  <c r="WQ25" i="28" s="1"/>
  <c r="WR25" i="28" s="1"/>
  <c r="WS25" i="28" s="1"/>
  <c r="WT25" i="28" s="1"/>
  <c r="WU25" i="28" s="1"/>
  <c r="WV25" i="28" s="1"/>
  <c r="WW25" i="28" s="1"/>
  <c r="WX25" i="28" s="1"/>
  <c r="WY25" i="28" s="1"/>
  <c r="WZ25" i="28" s="1"/>
  <c r="XA25" i="28" s="1"/>
  <c r="XB25" i="28" s="1"/>
  <c r="XC25" i="28" s="1"/>
  <c r="XD25" i="28" s="1"/>
  <c r="XE25" i="28" s="1"/>
  <c r="XF25" i="28" s="1"/>
  <c r="XG25" i="28" s="1"/>
  <c r="XH25" i="28" s="1"/>
  <c r="XI25" i="28" s="1"/>
  <c r="XJ25" i="28" s="1"/>
  <c r="XK25" i="28" s="1"/>
  <c r="XL25" i="28" s="1"/>
  <c r="XM25" i="28" s="1"/>
  <c r="XN25" i="28" s="1"/>
  <c r="XO25" i="28" s="1"/>
  <c r="XP25" i="28" s="1"/>
  <c r="XQ25" i="28" s="1"/>
  <c r="XR25" i="28" s="1"/>
  <c r="XS25" i="28" s="1"/>
  <c r="XT25" i="28" s="1"/>
  <c r="XU25" i="28" s="1"/>
  <c r="XV25" i="28" s="1"/>
  <c r="XW25" i="28" s="1"/>
  <c r="XX25" i="28" s="1"/>
  <c r="XY25" i="28" s="1"/>
  <c r="XZ25" i="28" s="1"/>
  <c r="YA25" i="28" s="1"/>
  <c r="YB25" i="28" s="1"/>
  <c r="YC25" i="28" s="1"/>
  <c r="YD25" i="28" s="1"/>
  <c r="YE25" i="28" s="1"/>
  <c r="YF25" i="28" s="1"/>
  <c r="YG25" i="28" s="1"/>
  <c r="YH25" i="28" s="1"/>
  <c r="YI25" i="28" s="1"/>
  <c r="YJ25" i="28" s="1"/>
  <c r="YK25" i="28" s="1"/>
  <c r="YL25" i="28" s="1"/>
  <c r="YM25" i="28" s="1"/>
  <c r="YN25" i="28" s="1"/>
  <c r="YO25" i="28" s="1"/>
  <c r="YP25" i="28" s="1"/>
  <c r="YQ25" i="28" s="1"/>
  <c r="YR25" i="28" s="1"/>
  <c r="YS25" i="28" s="1"/>
  <c r="YT25" i="28" s="1"/>
  <c r="YU25" i="28" s="1"/>
  <c r="YV25" i="28" s="1"/>
  <c r="YW25" i="28" s="1"/>
  <c r="YX25" i="28" s="1"/>
  <c r="YY25" i="28" s="1"/>
  <c r="YZ25" i="28" s="1"/>
  <c r="ZA25" i="28" s="1"/>
  <c r="ZB25" i="28" s="1"/>
  <c r="ZC25" i="28" s="1"/>
  <c r="ZD25" i="28" s="1"/>
  <c r="ZE25" i="28" s="1"/>
  <c r="ZF25" i="28" s="1"/>
  <c r="ZG25" i="28" s="1"/>
  <c r="ZH25" i="28" s="1"/>
  <c r="ZI25" i="28" s="1"/>
  <c r="ZJ25" i="28" s="1"/>
  <c r="ZK25" i="28" s="1"/>
  <c r="ZL25" i="28" s="1"/>
  <c r="ZM25" i="28" s="1"/>
  <c r="ZN25" i="28" s="1"/>
  <c r="ZO25" i="28" s="1"/>
  <c r="ZP25" i="28" s="1"/>
  <c r="ZQ25" i="28" s="1"/>
  <c r="ZR25" i="28" s="1"/>
  <c r="ZS25" i="28" s="1"/>
  <c r="ZT25" i="28" s="1"/>
  <c r="ZU25" i="28" s="1"/>
  <c r="ZV25" i="28" s="1"/>
  <c r="ZW25" i="28" s="1"/>
  <c r="ZX25" i="28" s="1"/>
  <c r="ZY25" i="28" s="1"/>
  <c r="ZZ25" i="28" s="1"/>
  <c r="AAA25" i="28" s="1"/>
  <c r="AAB25" i="28" s="1"/>
  <c r="AAC25" i="28" s="1"/>
  <c r="AAD25" i="28" s="1"/>
  <c r="AAE25" i="28" s="1"/>
  <c r="AAF25" i="28" s="1"/>
  <c r="AAG25" i="28" s="1"/>
  <c r="AAH25" i="28" s="1"/>
  <c r="AAI25" i="28" s="1"/>
  <c r="AAJ25" i="28" s="1"/>
  <c r="AAK25" i="28" s="1"/>
  <c r="AAL25" i="28" s="1"/>
  <c r="AAM25" i="28" s="1"/>
  <c r="AAN25" i="28" s="1"/>
  <c r="AAO25" i="28" s="1"/>
  <c r="AAP25" i="28" s="1"/>
  <c r="AAQ25" i="28" s="1"/>
  <c r="AAR25" i="28" s="1"/>
  <c r="AAS25" i="28" s="1"/>
  <c r="AAT25" i="28" s="1"/>
  <c r="AAU25" i="28" s="1"/>
  <c r="AAV25" i="28" s="1"/>
  <c r="AAW25" i="28" s="1"/>
  <c r="AAX25" i="28" s="1"/>
  <c r="AAY25" i="28" s="1"/>
  <c r="AAZ25" i="28" s="1"/>
  <c r="ABA25" i="28" s="1"/>
  <c r="ABB25" i="28" s="1"/>
  <c r="ABC25" i="28" s="1"/>
  <c r="ABD25" i="28" s="1"/>
  <c r="ABE25" i="28" s="1"/>
  <c r="ABF25" i="28" s="1"/>
  <c r="ABG25" i="28" s="1"/>
  <c r="ABH25" i="28" s="1"/>
  <c r="ABI25" i="28" s="1"/>
  <c r="ABJ25" i="28" s="1"/>
  <c r="ABK25" i="28" s="1"/>
  <c r="ABL25" i="28" s="1"/>
  <c r="ABM25" i="28" s="1"/>
  <c r="ABN25" i="28" s="1"/>
  <c r="ABO25" i="28" s="1"/>
  <c r="ABP25" i="28" s="1"/>
  <c r="ABQ25" i="28" s="1"/>
  <c r="ABR25" i="28" s="1"/>
  <c r="ABS25" i="28" s="1"/>
  <c r="ABT25" i="28" s="1"/>
  <c r="ABU25" i="28" s="1"/>
  <c r="ABV25" i="28" s="1"/>
  <c r="ABW25" i="28" s="1"/>
  <c r="ABX25" i="28" s="1"/>
  <c r="ABY25" i="28" s="1"/>
  <c r="ABZ25" i="28" s="1"/>
  <c r="ACA25" i="28" s="1"/>
  <c r="ACB25" i="28" s="1"/>
  <c r="ACC25" i="28" s="1"/>
  <c r="ACD25" i="28" s="1"/>
  <c r="ACE25" i="28" s="1"/>
  <c r="ACF25" i="28" s="1"/>
  <c r="ACG25" i="28" s="1"/>
  <c r="ACH25" i="28" s="1"/>
  <c r="ACI25" i="28" s="1"/>
  <c r="ACJ25" i="28" s="1"/>
  <c r="ACK25" i="28" s="1"/>
  <c r="ACL25" i="28" s="1"/>
  <c r="ACM25" i="28" s="1"/>
  <c r="ACN25" i="28" s="1"/>
  <c r="ACO25" i="28" s="1"/>
  <c r="ACP25" i="28" s="1"/>
  <c r="ACQ25" i="28" s="1"/>
  <c r="ACR25" i="28" s="1"/>
  <c r="ACS25" i="28" s="1"/>
  <c r="ACT25" i="28" s="1"/>
  <c r="ACU25" i="28" s="1"/>
  <c r="ACV25" i="28" s="1"/>
  <c r="ACW25" i="28" s="1"/>
  <c r="ACX25" i="28" s="1"/>
  <c r="ACY25" i="28" s="1"/>
  <c r="ACZ25" i="28" s="1"/>
  <c r="ADA25" i="28" s="1"/>
  <c r="ADB25" i="28" s="1"/>
  <c r="ADC25" i="28" s="1"/>
  <c r="ADD25" i="28" s="1"/>
  <c r="ADE25" i="28" s="1"/>
  <c r="ADF25" i="28" s="1"/>
  <c r="ADG25" i="28" s="1"/>
  <c r="ADH25" i="28" s="1"/>
  <c r="ADI25" i="28" s="1"/>
  <c r="ADJ25" i="28" s="1"/>
  <c r="ADK25" i="28" s="1"/>
  <c r="ADL25" i="28" s="1"/>
  <c r="ADM25" i="28" s="1"/>
  <c r="ADN25" i="28" s="1"/>
  <c r="ADO25" i="28" s="1"/>
  <c r="ADP25" i="28" s="1"/>
  <c r="ADQ25" i="28" s="1"/>
  <c r="ADR25" i="28" s="1"/>
  <c r="ADS25" i="28" s="1"/>
  <c r="ADT25" i="28" s="1"/>
  <c r="ADU25" i="28" s="1"/>
  <c r="ADV25" i="28" s="1"/>
  <c r="ADW25" i="28" s="1"/>
  <c r="ADX25" i="28" s="1"/>
  <c r="ADY25" i="28" s="1"/>
  <c r="ADZ25" i="28" s="1"/>
  <c r="AEA25" i="28" s="1"/>
  <c r="AEB25" i="28" s="1"/>
  <c r="AEC25" i="28" s="1"/>
  <c r="AED25" i="28" s="1"/>
  <c r="AEE25" i="28" s="1"/>
  <c r="AEF25" i="28" s="1"/>
  <c r="AEG25" i="28" s="1"/>
  <c r="AEH25" i="28" s="1"/>
  <c r="AEI25" i="28" s="1"/>
  <c r="AEJ25" i="28" s="1"/>
  <c r="AEK25" i="28" s="1"/>
  <c r="AEL25" i="28" s="1"/>
  <c r="AEM25" i="28" s="1"/>
  <c r="AEN25" i="28" s="1"/>
  <c r="AEO25" i="28" s="1"/>
  <c r="AEP25" i="28" s="1"/>
  <c r="AEQ25" i="28" s="1"/>
  <c r="AER25" i="28" s="1"/>
  <c r="AES25" i="28" s="1"/>
  <c r="AET25" i="28" s="1"/>
  <c r="AEU25" i="28" s="1"/>
  <c r="AEV25" i="28" s="1"/>
  <c r="AEW25" i="28" s="1"/>
  <c r="AEX25" i="28" s="1"/>
  <c r="AEY25" i="28" s="1"/>
  <c r="AEZ25" i="28" s="1"/>
  <c r="AFA25" i="28" s="1"/>
  <c r="AFB25" i="28" s="1"/>
  <c r="AFC25" i="28" s="1"/>
  <c r="AFD25" i="28" s="1"/>
  <c r="AFE25" i="28" s="1"/>
  <c r="AFF25" i="28" s="1"/>
  <c r="AFG25" i="28" s="1"/>
  <c r="AFH25" i="28" s="1"/>
  <c r="AFI25" i="28" s="1"/>
  <c r="AFJ25" i="28" s="1"/>
  <c r="AFK25" i="28" s="1"/>
  <c r="AFL25" i="28" s="1"/>
  <c r="AFM25" i="28" s="1"/>
  <c r="AFN25" i="28" s="1"/>
  <c r="AFO25" i="28" s="1"/>
  <c r="AFP25" i="28" s="1"/>
  <c r="AFQ25" i="28" s="1"/>
  <c r="AFR25" i="28" s="1"/>
  <c r="AFS25" i="28" s="1"/>
  <c r="AFT25" i="28" s="1"/>
  <c r="AFU25" i="28" s="1"/>
  <c r="AFV25" i="28" s="1"/>
  <c r="AFW25" i="28" s="1"/>
  <c r="AFX25" i="28" s="1"/>
  <c r="AFY25" i="28" s="1"/>
  <c r="AFZ25" i="28" s="1"/>
  <c r="AGA25" i="28" s="1"/>
  <c r="AGB25" i="28" s="1"/>
  <c r="AGC25" i="28" s="1"/>
  <c r="AGD25" i="28" s="1"/>
  <c r="AGE25" i="28" s="1"/>
  <c r="AGF25" i="28" s="1"/>
  <c r="AGG25" i="28" s="1"/>
  <c r="AGH25" i="28" s="1"/>
  <c r="AGI25" i="28" s="1"/>
  <c r="AGJ25" i="28" s="1"/>
  <c r="AGK25" i="28" s="1"/>
  <c r="AGL25" i="28" s="1"/>
  <c r="AGM25" i="28" s="1"/>
  <c r="AGN25" i="28" s="1"/>
  <c r="AGO25" i="28" s="1"/>
  <c r="AGP25" i="28" s="1"/>
  <c r="AGQ25" i="28" s="1"/>
  <c r="AGR25" i="28" s="1"/>
  <c r="AGS25" i="28" s="1"/>
  <c r="AGT25" i="28" s="1"/>
  <c r="AGU25" i="28" s="1"/>
  <c r="AGV25" i="28" s="1"/>
  <c r="AGW25" i="28" s="1"/>
  <c r="AGX25" i="28" s="1"/>
  <c r="AGY25" i="28" s="1"/>
  <c r="AGZ25" i="28" s="1"/>
  <c r="AHA25" i="28" s="1"/>
  <c r="AHB25" i="28" s="1"/>
  <c r="AHC25" i="28" s="1"/>
  <c r="AHD25" i="28" s="1"/>
  <c r="AHE25" i="28" s="1"/>
  <c r="AHF25" i="28" s="1"/>
  <c r="AHG25" i="28" s="1"/>
  <c r="AHH25" i="28" s="1"/>
  <c r="AHI25" i="28" s="1"/>
  <c r="AHJ25" i="28" s="1"/>
  <c r="AHK25" i="28" s="1"/>
  <c r="AHL25" i="28" s="1"/>
  <c r="AHM25" i="28" s="1"/>
  <c r="AHN25" i="28" s="1"/>
  <c r="AHO25" i="28" s="1"/>
  <c r="AHP25" i="28" s="1"/>
  <c r="AHQ25" i="28" s="1"/>
  <c r="AHR25" i="28" s="1"/>
  <c r="AHS25" i="28" s="1"/>
  <c r="AHT25" i="28" s="1"/>
  <c r="AHU25" i="28" s="1"/>
  <c r="AHV25" i="28" s="1"/>
  <c r="AHW25" i="28" s="1"/>
  <c r="AHX25" i="28" s="1"/>
  <c r="AHY25" i="28" s="1"/>
  <c r="AHZ25" i="28" s="1"/>
  <c r="AIA25" i="28" s="1"/>
  <c r="AIB25" i="28" s="1"/>
  <c r="AIC25" i="28" s="1"/>
  <c r="AID25" i="28" s="1"/>
  <c r="AIE25" i="28" s="1"/>
  <c r="AIF25" i="28" s="1"/>
  <c r="AIG25" i="28" s="1"/>
  <c r="AIH25" i="28" s="1"/>
  <c r="AII25" i="28" s="1"/>
  <c r="AIJ25" i="28" s="1"/>
  <c r="AIK25" i="28" s="1"/>
  <c r="AIL25" i="28" s="1"/>
  <c r="AIM25" i="28" s="1"/>
  <c r="AIN25" i="28" s="1"/>
  <c r="AIO25" i="28" s="1"/>
  <c r="AIP25" i="28" s="1"/>
  <c r="AIQ25" i="28" s="1"/>
  <c r="AIR25" i="28" s="1"/>
  <c r="AIS25" i="28" s="1"/>
  <c r="AIT25" i="28" s="1"/>
  <c r="AIU25" i="28" s="1"/>
  <c r="AIV25" i="28" s="1"/>
  <c r="AIW25" i="28" s="1"/>
  <c r="AIX25" i="28" s="1"/>
  <c r="AIY25" i="28" s="1"/>
  <c r="AIZ25" i="28" s="1"/>
  <c r="AJA25" i="28" s="1"/>
  <c r="AJB25" i="28" s="1"/>
  <c r="AJC25" i="28" s="1"/>
  <c r="AJD25" i="28" s="1"/>
  <c r="AJE25" i="28" s="1"/>
  <c r="AJF25" i="28" s="1"/>
  <c r="AJG25" i="28" s="1"/>
  <c r="AJH25" i="28" s="1"/>
  <c r="AJI25" i="28" s="1"/>
  <c r="AJJ25" i="28" s="1"/>
  <c r="AJK25" i="28" s="1"/>
  <c r="AJL25" i="28" s="1"/>
  <c r="AJM25" i="28" s="1"/>
  <c r="AJN25" i="28" s="1"/>
  <c r="AJO25" i="28" s="1"/>
  <c r="AJP25" i="28" s="1"/>
  <c r="AJQ25" i="28" s="1"/>
  <c r="AJR25" i="28" s="1"/>
  <c r="AJS25" i="28" s="1"/>
  <c r="AJT25" i="28" s="1"/>
  <c r="AJU25" i="28" s="1"/>
  <c r="AJV25" i="28" s="1"/>
  <c r="AJW25" i="28" s="1"/>
  <c r="AJX25" i="28" s="1"/>
  <c r="AJY25" i="28" s="1"/>
  <c r="AJZ25" i="28" s="1"/>
  <c r="AKA25" i="28" s="1"/>
  <c r="AKB25" i="28" s="1"/>
  <c r="AKC25" i="28" s="1"/>
  <c r="AKD25" i="28" s="1"/>
  <c r="AKE25" i="28" s="1"/>
  <c r="AKF25" i="28" s="1"/>
  <c r="AKG25" i="28" s="1"/>
  <c r="AKH25" i="28" s="1"/>
  <c r="AKI25" i="28" s="1"/>
  <c r="AKJ25" i="28" s="1"/>
  <c r="AKK25" i="28" s="1"/>
  <c r="AKL25" i="28" s="1"/>
  <c r="AKM25" i="28" s="1"/>
  <c r="AKN25" i="28" s="1"/>
  <c r="AKO25" i="28" s="1"/>
  <c r="AKP25" i="28" s="1"/>
  <c r="AKQ25" i="28" s="1"/>
  <c r="AKR25" i="28" s="1"/>
  <c r="AKS25" i="28" s="1"/>
  <c r="AKT25" i="28" s="1"/>
  <c r="AKU25" i="28" s="1"/>
  <c r="AKV25" i="28" s="1"/>
  <c r="AKW25" i="28" s="1"/>
  <c r="AKX25" i="28" s="1"/>
  <c r="AKY25" i="28" s="1"/>
  <c r="AKZ25" i="28" s="1"/>
  <c r="ALA25" i="28" s="1"/>
  <c r="ALB25" i="28" s="1"/>
  <c r="ALC25" i="28" s="1"/>
  <c r="ALD25" i="28" s="1"/>
  <c r="ALE25" i="28" s="1"/>
  <c r="ALF25" i="28" s="1"/>
  <c r="ALG25" i="28" s="1"/>
  <c r="ALH25" i="28" s="1"/>
  <c r="ALI25" i="28" s="1"/>
  <c r="ALJ25" i="28" s="1"/>
  <c r="ALK25" i="28" s="1"/>
  <c r="ALL25" i="28" s="1"/>
  <c r="ALM25" i="28" s="1"/>
  <c r="ALN25" i="28" s="1"/>
  <c r="ALO25" i="28" s="1"/>
  <c r="ALP25" i="28" s="1"/>
  <c r="ALQ25" i="28" s="1"/>
  <c r="ALR25" i="28" s="1"/>
  <c r="ALS25" i="28" s="1"/>
  <c r="ALT25" i="28" s="1"/>
  <c r="ALU25" i="28" s="1"/>
  <c r="ALV25" i="28" s="1"/>
  <c r="ALW25" i="28" s="1"/>
  <c r="ALX25" i="28" s="1"/>
  <c r="ALY25" i="28" s="1"/>
  <c r="ALZ25" i="28" s="1"/>
  <c r="AMA25" i="28" s="1"/>
  <c r="AMB25" i="28" s="1"/>
  <c r="AMC25" i="28" s="1"/>
  <c r="AMD25" i="28" s="1"/>
  <c r="AME25" i="28" s="1"/>
  <c r="AMF25" i="28" s="1"/>
  <c r="AMG25" i="28" s="1"/>
  <c r="AMH25" i="28" s="1"/>
  <c r="AMI25" i="28" s="1"/>
  <c r="AMJ25" i="28" s="1"/>
  <c r="AMK25" i="28" s="1"/>
  <c r="AML25" i="28" s="1"/>
  <c r="AMM25" i="28" s="1"/>
  <c r="AMN25" i="28" s="1"/>
  <c r="AMO25" i="28" s="1"/>
  <c r="AMP25" i="28" s="1"/>
  <c r="AMQ25" i="28" s="1"/>
  <c r="AMR25" i="28" s="1"/>
  <c r="AMS25" i="28" s="1"/>
  <c r="AMT25" i="28" s="1"/>
  <c r="AMU25" i="28" s="1"/>
  <c r="AMV25" i="28" s="1"/>
  <c r="AMW25" i="28" s="1"/>
  <c r="AMX25" i="28" s="1"/>
  <c r="AMY25" i="28" s="1"/>
  <c r="AMZ25" i="28" s="1"/>
  <c r="ANA25" i="28" s="1"/>
  <c r="ANB25" i="28" s="1"/>
  <c r="ANC25" i="28" s="1"/>
  <c r="AND25" i="28" s="1"/>
  <c r="ANE25" i="28" s="1"/>
  <c r="ANF25" i="28" s="1"/>
  <c r="ANG25" i="28" s="1"/>
  <c r="ANH25" i="28" s="1"/>
  <c r="ANI25" i="28" s="1"/>
  <c r="ANJ25" i="28" s="1"/>
  <c r="ANK25" i="28" s="1"/>
  <c r="ANL25" i="28" s="1"/>
  <c r="ANM25" i="28" s="1"/>
  <c r="ANN25" i="28" s="1"/>
  <c r="ANO25" i="28" s="1"/>
  <c r="ANP25" i="28" s="1"/>
  <c r="ANQ25" i="28" s="1"/>
  <c r="ANR25" i="28" s="1"/>
  <c r="ANS25" i="28" s="1"/>
  <c r="ANT25" i="28" s="1"/>
  <c r="ANU25" i="28" s="1"/>
  <c r="ANV25" i="28" s="1"/>
  <c r="ANW25" i="28" s="1"/>
  <c r="ANX25" i="28" s="1"/>
  <c r="ANY25" i="28" s="1"/>
  <c r="ANZ25" i="28" s="1"/>
  <c r="AOA25" i="28" s="1"/>
  <c r="AOB25" i="28" s="1"/>
  <c r="AOC25" i="28" s="1"/>
  <c r="AOD25" i="28" s="1"/>
  <c r="AOE25" i="28" s="1"/>
  <c r="AOF25" i="28" s="1"/>
  <c r="AOG25" i="28" s="1"/>
  <c r="AOH25" i="28" s="1"/>
  <c r="AOI25" i="28" s="1"/>
  <c r="AOJ25" i="28" s="1"/>
  <c r="AOK25" i="28" s="1"/>
  <c r="AOL25" i="28" s="1"/>
  <c r="AOM25" i="28" s="1"/>
  <c r="AON25" i="28" s="1"/>
  <c r="AOO25" i="28" s="1"/>
  <c r="AOP25" i="28" s="1"/>
  <c r="AOQ25" i="28" s="1"/>
  <c r="AOR25" i="28" s="1"/>
  <c r="AOS25" i="28" s="1"/>
  <c r="AOT25" i="28" s="1"/>
  <c r="AOU25" i="28" s="1"/>
  <c r="AOV25" i="28" s="1"/>
  <c r="AOW25" i="28" s="1"/>
  <c r="AOX25" i="28" s="1"/>
  <c r="AOY25" i="28" s="1"/>
  <c r="AOZ25" i="28" s="1"/>
  <c r="APA25" i="28" s="1"/>
  <c r="APB25" i="28" s="1"/>
  <c r="APC25" i="28" s="1"/>
  <c r="APD25" i="28" s="1"/>
  <c r="APE25" i="28" s="1"/>
  <c r="APF25" i="28" s="1"/>
  <c r="APG25" i="28" s="1"/>
  <c r="APH25" i="28" s="1"/>
  <c r="API25" i="28" s="1"/>
  <c r="APJ25" i="28" s="1"/>
  <c r="APK25" i="28" s="1"/>
  <c r="APL25" i="28" s="1"/>
  <c r="APM25" i="28" s="1"/>
  <c r="APN25" i="28" s="1"/>
  <c r="APO25" i="28" s="1"/>
  <c r="APP25" i="28" s="1"/>
  <c r="APQ25" i="28" s="1"/>
  <c r="APR25" i="28" s="1"/>
  <c r="APS25" i="28" s="1"/>
  <c r="APT25" i="28" s="1"/>
  <c r="APU25" i="28" s="1"/>
  <c r="APV25" i="28" s="1"/>
  <c r="APW25" i="28" s="1"/>
  <c r="APX25" i="28" s="1"/>
  <c r="APY25" i="28" s="1"/>
  <c r="APZ25" i="28" s="1"/>
  <c r="AQA25" i="28" s="1"/>
  <c r="AQB25" i="28" s="1"/>
  <c r="AQC25" i="28" s="1"/>
  <c r="AQD25" i="28" s="1"/>
  <c r="AQE25" i="28" s="1"/>
  <c r="AQF25" i="28" s="1"/>
  <c r="AQG25" i="28" s="1"/>
  <c r="AQH25" i="28" s="1"/>
  <c r="AQI25" i="28" s="1"/>
  <c r="AQJ25" i="28" s="1"/>
  <c r="AQK25" i="28" s="1"/>
  <c r="AQL25" i="28" s="1"/>
  <c r="AQM25" i="28" s="1"/>
  <c r="AQN25" i="28" s="1"/>
  <c r="AQO25" i="28" s="1"/>
  <c r="AQP25" i="28" s="1"/>
  <c r="AQQ25" i="28" s="1"/>
  <c r="AQR25" i="28" s="1"/>
  <c r="AQS25" i="28" s="1"/>
  <c r="AQT25" i="28" s="1"/>
  <c r="AQU25" i="28" s="1"/>
  <c r="AQV25" i="28" s="1"/>
  <c r="AQW25" i="28" s="1"/>
  <c r="AQX25" i="28" s="1"/>
  <c r="AQY25" i="28" s="1"/>
  <c r="AQZ25" i="28" s="1"/>
  <c r="ARA25" i="28" s="1"/>
  <c r="ARB25" i="28" s="1"/>
  <c r="ARC25" i="28" s="1"/>
  <c r="ARD25" i="28" s="1"/>
  <c r="ARE25" i="28" s="1"/>
  <c r="ARF25" i="28" s="1"/>
  <c r="ARG25" i="28" s="1"/>
  <c r="ARH25" i="28" s="1"/>
  <c r="ARI25" i="28" s="1"/>
  <c r="ARJ25" i="28" s="1"/>
  <c r="ARK25" i="28" s="1"/>
  <c r="ARL25" i="28" s="1"/>
  <c r="ARM25" i="28" s="1"/>
  <c r="ARN25" i="28" s="1"/>
  <c r="ARO25" i="28" s="1"/>
  <c r="ARP25" i="28" s="1"/>
  <c r="ARQ25" i="28" s="1"/>
  <c r="ARR25" i="28" s="1"/>
  <c r="ARS25" i="28" s="1"/>
  <c r="ART25" i="28" s="1"/>
  <c r="ARU25" i="28" s="1"/>
  <c r="ARV25" i="28" s="1"/>
  <c r="ARW25" i="28" s="1"/>
  <c r="ARX25" i="28" s="1"/>
  <c r="ARY25" i="28" s="1"/>
  <c r="ARZ25" i="28" s="1"/>
  <c r="ASA25" i="28" s="1"/>
  <c r="ASB25" i="28" s="1"/>
  <c r="ASC25" i="28" s="1"/>
  <c r="ASD25" i="28" s="1"/>
  <c r="ASE25" i="28" s="1"/>
  <c r="ASF25" i="28" s="1"/>
  <c r="ASG25" i="28" s="1"/>
  <c r="ASH25" i="28" s="1"/>
  <c r="ASI25" i="28" s="1"/>
  <c r="ASJ25" i="28" s="1"/>
  <c r="ASK25" i="28" s="1"/>
  <c r="ASL25" i="28" s="1"/>
  <c r="ASM25" i="28" s="1"/>
  <c r="ASN25" i="28" s="1"/>
  <c r="ASO25" i="28" s="1"/>
  <c r="ASP25" i="28" s="1"/>
  <c r="ASQ25" i="28" s="1"/>
  <c r="ASR25" i="28" s="1"/>
  <c r="ASS25" i="28" s="1"/>
  <c r="AST25" i="28" s="1"/>
  <c r="ASU25" i="28" s="1"/>
  <c r="ASV25" i="28" s="1"/>
  <c r="ASW25" i="28" s="1"/>
  <c r="ASX25" i="28" s="1"/>
  <c r="ASY25" i="28" s="1"/>
  <c r="ASZ25" i="28" s="1"/>
  <c r="ATA25" i="28" s="1"/>
  <c r="ATB25" i="28" s="1"/>
  <c r="ATC25" i="28" s="1"/>
  <c r="ATD25" i="28" s="1"/>
  <c r="ATE25" i="28" s="1"/>
  <c r="ATF25" i="28" s="1"/>
  <c r="ATG25" i="28" s="1"/>
  <c r="ATH25" i="28" s="1"/>
  <c r="ATI25" i="28" s="1"/>
  <c r="ATJ25" i="28" s="1"/>
  <c r="ATK25" i="28" s="1"/>
  <c r="ATL25" i="28" s="1"/>
  <c r="ATM25" i="28" s="1"/>
  <c r="ATN25" i="28" s="1"/>
  <c r="ATO25" i="28" s="1"/>
  <c r="ATP25" i="28" s="1"/>
  <c r="ATQ25" i="28" s="1"/>
  <c r="ATR25" i="28" s="1"/>
  <c r="ATS25" i="28" s="1"/>
  <c r="ATT25" i="28" s="1"/>
  <c r="ATU25" i="28" s="1"/>
  <c r="ATV25" i="28" s="1"/>
  <c r="ATW25" i="28" s="1"/>
  <c r="ATX25" i="28" s="1"/>
  <c r="ATY25" i="28" s="1"/>
  <c r="ATZ25" i="28" s="1"/>
  <c r="AUA25" i="28" s="1"/>
  <c r="AUB25" i="28" s="1"/>
  <c r="AUC25" i="28" s="1"/>
  <c r="AUD25" i="28" s="1"/>
  <c r="AUE25" i="28" s="1"/>
  <c r="AUF25" i="28" s="1"/>
  <c r="AUG25" i="28" s="1"/>
  <c r="AUH25" i="28" s="1"/>
  <c r="AUI25" i="28" s="1"/>
  <c r="AUJ25" i="28" s="1"/>
  <c r="AUK25" i="28" s="1"/>
  <c r="AUL25" i="28" s="1"/>
  <c r="AUM25" i="28" s="1"/>
  <c r="AUN25" i="28" s="1"/>
  <c r="AUO25" i="28" s="1"/>
  <c r="AUP25" i="28" s="1"/>
  <c r="AUQ25" i="28" s="1"/>
  <c r="AUR25" i="28" s="1"/>
  <c r="AUS25" i="28" s="1"/>
  <c r="AUT25" i="28" s="1"/>
  <c r="AUU25" i="28" s="1"/>
  <c r="AUV25" i="28" s="1"/>
  <c r="AUW25" i="28" s="1"/>
  <c r="AUX25" i="28" s="1"/>
  <c r="AUY25" i="28" s="1"/>
  <c r="AUZ25" i="28" s="1"/>
  <c r="AVA25" i="28" s="1"/>
  <c r="AVB25" i="28" s="1"/>
  <c r="AVC25" i="28" s="1"/>
  <c r="AVD25" i="28" s="1"/>
  <c r="AVE25" i="28" s="1"/>
  <c r="AVF25" i="28" s="1"/>
  <c r="AVG25" i="28" s="1"/>
  <c r="AVH25" i="28" s="1"/>
  <c r="AVI25" i="28" s="1"/>
  <c r="AVJ25" i="28" s="1"/>
  <c r="AVK25" i="28" s="1"/>
  <c r="AVL25" i="28" s="1"/>
  <c r="AVM25" i="28" s="1"/>
  <c r="AVN25" i="28" s="1"/>
  <c r="AVO25" i="28" s="1"/>
  <c r="AVP25" i="28" s="1"/>
  <c r="AVQ25" i="28" s="1"/>
  <c r="AVR25" i="28" s="1"/>
  <c r="AVS25" i="28" s="1"/>
  <c r="AVT25" i="28" s="1"/>
  <c r="AVU25" i="28" s="1"/>
  <c r="AVV25" i="28" s="1"/>
  <c r="AVW25" i="28" s="1"/>
  <c r="AVX25" i="28" s="1"/>
  <c r="AVY25" i="28" s="1"/>
  <c r="AVZ25" i="28" s="1"/>
  <c r="AWA25" i="28" s="1"/>
  <c r="AWB25" i="28" s="1"/>
  <c r="AWC25" i="28" s="1"/>
  <c r="AWD25" i="28" s="1"/>
  <c r="AWE25" i="28" s="1"/>
  <c r="AWF25" i="28" s="1"/>
  <c r="AWG25" i="28" s="1"/>
  <c r="AWH25" i="28" s="1"/>
  <c r="AWI25" i="28" s="1"/>
  <c r="AWJ25" i="28" s="1"/>
  <c r="AWK25" i="28" s="1"/>
  <c r="AWL25" i="28" s="1"/>
  <c r="AWM25" i="28" s="1"/>
  <c r="AWN25" i="28" s="1"/>
  <c r="AWO25" i="28" s="1"/>
  <c r="AWP25" i="28" s="1"/>
  <c r="AWQ25" i="28" s="1"/>
  <c r="AWR25" i="28" s="1"/>
  <c r="AWS25" i="28" s="1"/>
  <c r="AWT25" i="28" s="1"/>
  <c r="AWU25" i="28" s="1"/>
  <c r="AWV25" i="28" s="1"/>
  <c r="AWW25" i="28" s="1"/>
  <c r="AWX25" i="28" s="1"/>
  <c r="AWY25" i="28" s="1"/>
  <c r="AWZ25" i="28" s="1"/>
  <c r="AXA25" i="28" s="1"/>
  <c r="AXB25" i="28" s="1"/>
  <c r="AXC25" i="28" s="1"/>
  <c r="AXD25" i="28" s="1"/>
  <c r="AXE25" i="28" s="1"/>
  <c r="AXF25" i="28" s="1"/>
  <c r="AXG25" i="28" s="1"/>
  <c r="AXH25" i="28" s="1"/>
  <c r="AXI25" i="28" s="1"/>
  <c r="AXJ25" i="28" s="1"/>
  <c r="AXK25" i="28" s="1"/>
  <c r="AXL25" i="28" s="1"/>
  <c r="AXM25" i="28" s="1"/>
  <c r="AXN25" i="28" s="1"/>
  <c r="AXO25" i="28" s="1"/>
  <c r="AXP25" i="28" s="1"/>
  <c r="AXQ25" i="28" s="1"/>
  <c r="AXR25" i="28" s="1"/>
  <c r="AXS25" i="28" s="1"/>
  <c r="AXT25" i="28" s="1"/>
  <c r="AXU25" i="28" s="1"/>
  <c r="AXV25" i="28" s="1"/>
  <c r="AXW25" i="28" s="1"/>
  <c r="AXX25" i="28" s="1"/>
  <c r="AXY25" i="28" s="1"/>
  <c r="AXZ25" i="28" s="1"/>
  <c r="AYA25" i="28" s="1"/>
  <c r="AYB25" i="28" s="1"/>
  <c r="AYC25" i="28" s="1"/>
  <c r="AYD25" i="28" s="1"/>
  <c r="AYE25" i="28" s="1"/>
  <c r="AYF25" i="28" s="1"/>
  <c r="AYG25" i="28" s="1"/>
  <c r="AYH25" i="28" s="1"/>
  <c r="AYI25" i="28" s="1"/>
  <c r="AYJ25" i="28" s="1"/>
  <c r="AYK25" i="28" s="1"/>
  <c r="AYL25" i="28" s="1"/>
  <c r="AYM25" i="28" s="1"/>
  <c r="AYN25" i="28" s="1"/>
  <c r="AYO25" i="28" s="1"/>
  <c r="AYP25" i="28" s="1"/>
  <c r="AYQ25" i="28" s="1"/>
  <c r="AYR25" i="28" s="1"/>
  <c r="AYS25" i="28" s="1"/>
  <c r="AYT25" i="28" s="1"/>
  <c r="AYU25" i="28" s="1"/>
  <c r="AYV25" i="28" s="1"/>
  <c r="AYW25" i="28" s="1"/>
  <c r="AYX25" i="28" s="1"/>
  <c r="AYY25" i="28" s="1"/>
  <c r="AYZ25" i="28" s="1"/>
  <c r="AZA25" i="28" s="1"/>
  <c r="AZB25" i="28" s="1"/>
  <c r="AZC25" i="28" s="1"/>
  <c r="AZD25" i="28" s="1"/>
  <c r="AZE25" i="28" s="1"/>
  <c r="AZF25" i="28" s="1"/>
  <c r="AZG25" i="28" s="1"/>
  <c r="AZH25" i="28" s="1"/>
  <c r="AZI25" i="28" s="1"/>
  <c r="AZJ25" i="28" s="1"/>
  <c r="AZK25" i="28" s="1"/>
  <c r="AZL25" i="28" s="1"/>
  <c r="AZM25" i="28" s="1"/>
  <c r="AZN25" i="28" s="1"/>
  <c r="AZO25" i="28" s="1"/>
  <c r="AZP25" i="28" s="1"/>
  <c r="AZQ25" i="28" s="1"/>
  <c r="AZR25" i="28" s="1"/>
  <c r="AZS25" i="28" s="1"/>
  <c r="AZT25" i="28" s="1"/>
  <c r="AZU25" i="28" s="1"/>
  <c r="AZV25" i="28" s="1"/>
  <c r="AZW25" i="28" s="1"/>
  <c r="AZX25" i="28" s="1"/>
  <c r="AZY25" i="28" s="1"/>
  <c r="AZZ25" i="28" s="1"/>
  <c r="BAA25" i="28" s="1"/>
  <c r="BAB25" i="28" s="1"/>
  <c r="BAC25" i="28" s="1"/>
  <c r="BAD25" i="28" s="1"/>
  <c r="BAE25" i="28" s="1"/>
  <c r="BAF25" i="28" s="1"/>
  <c r="BAG25" i="28" s="1"/>
  <c r="BAH25" i="28" s="1"/>
  <c r="BAI25" i="28" s="1"/>
  <c r="BAJ25" i="28" s="1"/>
  <c r="BAK25" i="28" s="1"/>
  <c r="BAL25" i="28" s="1"/>
  <c r="BAM25" i="28" s="1"/>
  <c r="BAN25" i="28" s="1"/>
  <c r="BAO25" i="28" s="1"/>
  <c r="BAP25" i="28" s="1"/>
  <c r="BAQ25" i="28" s="1"/>
  <c r="BAR25" i="28" s="1"/>
  <c r="BAS25" i="28" s="1"/>
  <c r="BAT25" i="28" s="1"/>
  <c r="BAU25" i="28" s="1"/>
  <c r="BAV25" i="28" s="1"/>
  <c r="BAW25" i="28" s="1"/>
  <c r="BAX25" i="28" s="1"/>
  <c r="BAY25" i="28" s="1"/>
  <c r="BAZ25" i="28" s="1"/>
  <c r="BBA25" i="28" s="1"/>
  <c r="BBB25" i="28" s="1"/>
  <c r="BBC25" i="28" s="1"/>
  <c r="BBD25" i="28" s="1"/>
  <c r="BBE25" i="28" s="1"/>
  <c r="BBF25" i="28" s="1"/>
  <c r="BBG25" i="28" s="1"/>
  <c r="BBH25" i="28" s="1"/>
  <c r="BBI25" i="28" s="1"/>
  <c r="BBJ25" i="28" s="1"/>
  <c r="BBK25" i="28" s="1"/>
  <c r="BBL25" i="28" s="1"/>
  <c r="BBM25" i="28" s="1"/>
  <c r="BBN25" i="28" s="1"/>
  <c r="BBO25" i="28" s="1"/>
  <c r="BBP25" i="28" s="1"/>
  <c r="BBQ25" i="28" s="1"/>
  <c r="BBR25" i="28" s="1"/>
  <c r="BBS25" i="28" s="1"/>
  <c r="BBT25" i="28" s="1"/>
  <c r="BBU25" i="28" s="1"/>
  <c r="BBV25" i="28" s="1"/>
  <c r="BBW25" i="28" s="1"/>
  <c r="BBX25" i="28" s="1"/>
  <c r="BBY25" i="28" s="1"/>
  <c r="BBZ25" i="28" s="1"/>
  <c r="BCA25" i="28" s="1"/>
  <c r="BCB25" i="28" s="1"/>
  <c r="BCC25" i="28" s="1"/>
  <c r="BCD25" i="28" s="1"/>
  <c r="BCE25" i="28" s="1"/>
  <c r="BCF25" i="28" s="1"/>
  <c r="BCG25" i="28" s="1"/>
  <c r="BCH25" i="28" s="1"/>
  <c r="BCI25" i="28" s="1"/>
  <c r="BCJ25" i="28" s="1"/>
  <c r="BCK25" i="28" s="1"/>
  <c r="BCL25" i="28" s="1"/>
  <c r="BCM25" i="28" s="1"/>
  <c r="BCN25" i="28" s="1"/>
  <c r="BCO25" i="28" s="1"/>
  <c r="BCP25" i="28" s="1"/>
  <c r="BCQ25" i="28" s="1"/>
  <c r="BCR25" i="28" s="1"/>
  <c r="BCS25" i="28" s="1"/>
  <c r="BCT25" i="28" s="1"/>
  <c r="BCU25" i="28" s="1"/>
  <c r="BCV25" i="28" s="1"/>
  <c r="BCW25" i="28" s="1"/>
  <c r="BCX25" i="28" s="1"/>
  <c r="BCY25" i="28" s="1"/>
  <c r="BCZ25" i="28" s="1"/>
  <c r="BDA25" i="28" s="1"/>
  <c r="BDB25" i="28" s="1"/>
  <c r="BDC25" i="28" s="1"/>
  <c r="BDD25" i="28" s="1"/>
  <c r="BDE25" i="28" s="1"/>
  <c r="BDF25" i="28" s="1"/>
  <c r="BDG25" i="28" s="1"/>
  <c r="BDH25" i="28" s="1"/>
  <c r="BDI25" i="28" s="1"/>
  <c r="BDJ25" i="28" s="1"/>
  <c r="BDK25" i="28" s="1"/>
  <c r="BDL25" i="28" s="1"/>
  <c r="BDM25" i="28" s="1"/>
  <c r="BDN25" i="28" s="1"/>
  <c r="BDO25" i="28" s="1"/>
  <c r="BDP25" i="28" s="1"/>
  <c r="BDQ25" i="28" s="1"/>
  <c r="BDR25" i="28" s="1"/>
  <c r="BDS25" i="28" s="1"/>
  <c r="BDT25" i="28" s="1"/>
  <c r="BDU25" i="28" s="1"/>
  <c r="BDV25" i="28" s="1"/>
  <c r="BDW25" i="28" s="1"/>
  <c r="BDX25" i="28" s="1"/>
  <c r="BDY25" i="28" s="1"/>
  <c r="BDZ25" i="28" s="1"/>
  <c r="BEA25" i="28" s="1"/>
  <c r="BEB25" i="28" s="1"/>
  <c r="BEC25" i="28" s="1"/>
  <c r="BED25" i="28" s="1"/>
  <c r="BEE25" i="28" s="1"/>
  <c r="BEF25" i="28" s="1"/>
  <c r="BEG25" i="28" s="1"/>
  <c r="BEH25" i="28" s="1"/>
  <c r="BEI25" i="28" s="1"/>
  <c r="BEJ25" i="28" s="1"/>
  <c r="BEK25" i="28" s="1"/>
  <c r="BEL25" i="28" s="1"/>
  <c r="BEM25" i="28" s="1"/>
  <c r="BEN25" i="28" s="1"/>
  <c r="BEO25" i="28" s="1"/>
  <c r="BEP25" i="28" s="1"/>
  <c r="BEQ25" i="28" s="1"/>
  <c r="BER25" i="28" s="1"/>
  <c r="BES25" i="28" s="1"/>
  <c r="BET25" i="28" s="1"/>
  <c r="BEU25" i="28" s="1"/>
  <c r="BEV25" i="28" s="1"/>
  <c r="BEW25" i="28" s="1"/>
  <c r="BEX25" i="28" s="1"/>
  <c r="BEY25" i="28" s="1"/>
  <c r="BEZ25" i="28" s="1"/>
  <c r="BFA25" i="28" s="1"/>
  <c r="BFB25" i="28" s="1"/>
  <c r="BFC25" i="28" s="1"/>
  <c r="BFD25" i="28" s="1"/>
  <c r="BFE25" i="28" s="1"/>
  <c r="BFF25" i="28" s="1"/>
  <c r="BFG25" i="28" s="1"/>
  <c r="BFH25" i="28" s="1"/>
  <c r="BFI25" i="28" s="1"/>
  <c r="BFJ25" i="28" s="1"/>
  <c r="BFK25" i="28" s="1"/>
  <c r="BFL25" i="28" s="1"/>
  <c r="BFM25" i="28" s="1"/>
  <c r="BFN25" i="28" s="1"/>
  <c r="BFO25" i="28" s="1"/>
  <c r="BFP25" i="28" s="1"/>
  <c r="BFQ25" i="28" s="1"/>
  <c r="BFR25" i="28" s="1"/>
  <c r="BFS25" i="28" s="1"/>
  <c r="BFT25" i="28" s="1"/>
  <c r="BFU25" i="28" s="1"/>
  <c r="BFV25" i="28" s="1"/>
  <c r="BFW25" i="28" s="1"/>
  <c r="BFX25" i="28" s="1"/>
  <c r="BFY25" i="28" s="1"/>
  <c r="BFZ25" i="28" s="1"/>
  <c r="BGA25" i="28" s="1"/>
  <c r="BGB25" i="28" s="1"/>
  <c r="BGC25" i="28" s="1"/>
  <c r="BGD25" i="28" s="1"/>
  <c r="BGE25" i="28" s="1"/>
  <c r="BGF25" i="28" s="1"/>
  <c r="BGG25" i="28" s="1"/>
  <c r="BGH25" i="28" s="1"/>
  <c r="BGI25" i="28" s="1"/>
  <c r="BGJ25" i="28" s="1"/>
  <c r="BGK25" i="28" s="1"/>
  <c r="BGL25" i="28" s="1"/>
  <c r="BGM25" i="28" s="1"/>
  <c r="BGN25" i="28" s="1"/>
  <c r="BGO25" i="28" s="1"/>
  <c r="BGP25" i="28" s="1"/>
  <c r="BGQ25" i="28" s="1"/>
  <c r="BGR25" i="28" s="1"/>
  <c r="BGS25" i="28" s="1"/>
  <c r="BGT25" i="28" s="1"/>
  <c r="BGU25" i="28" s="1"/>
  <c r="BGV25" i="28" s="1"/>
  <c r="BGW25" i="28" s="1"/>
  <c r="BGX25" i="28" s="1"/>
  <c r="BGY25" i="28" s="1"/>
  <c r="BGZ25" i="28" s="1"/>
  <c r="BHA25" i="28" s="1"/>
  <c r="BHB25" i="28" s="1"/>
  <c r="BHC25" i="28" s="1"/>
  <c r="BHD25" i="28" s="1"/>
  <c r="BHE25" i="28" s="1"/>
  <c r="BHF25" i="28" s="1"/>
  <c r="BHG25" i="28" s="1"/>
  <c r="BHH25" i="28" s="1"/>
  <c r="BHI25" i="28" s="1"/>
  <c r="BHJ25" i="28" s="1"/>
  <c r="BHK25" i="28" s="1"/>
  <c r="BHL25" i="28" s="1"/>
  <c r="BHM25" i="28" s="1"/>
  <c r="BHN25" i="28" s="1"/>
  <c r="BHO25" i="28" s="1"/>
  <c r="BHP25" i="28" s="1"/>
  <c r="BHQ25" i="28" s="1"/>
  <c r="BHR25" i="28" s="1"/>
  <c r="BHS25" i="28" s="1"/>
  <c r="BHT25" i="28" s="1"/>
  <c r="BHU25" i="28" s="1"/>
  <c r="BHV25" i="28" s="1"/>
  <c r="BHW25" i="28" s="1"/>
  <c r="BHX25" i="28" s="1"/>
  <c r="BHY25" i="28" s="1"/>
  <c r="BHZ25" i="28" s="1"/>
  <c r="BIA25" i="28" s="1"/>
  <c r="BIB25" i="28" s="1"/>
  <c r="BIC25" i="28" s="1"/>
  <c r="BID25" i="28" s="1"/>
  <c r="BIE25" i="28" s="1"/>
  <c r="BIF25" i="28" s="1"/>
  <c r="BIG25" i="28" s="1"/>
  <c r="BIH25" i="28" s="1"/>
  <c r="BII25" i="28" s="1"/>
  <c r="BIJ25" i="28" s="1"/>
  <c r="BIK25" i="28" s="1"/>
  <c r="BIL25" i="28" s="1"/>
  <c r="BIM25" i="28" s="1"/>
  <c r="BIN25" i="28" s="1"/>
  <c r="BIO25" i="28" s="1"/>
  <c r="BIP25" i="28" s="1"/>
  <c r="BIQ25" i="28" s="1"/>
  <c r="BIR25" i="28" s="1"/>
  <c r="BIS25" i="28" s="1"/>
  <c r="BIT25" i="28" s="1"/>
  <c r="BIU25" i="28" s="1"/>
  <c r="BIV25" i="28" s="1"/>
  <c r="BIW25" i="28" s="1"/>
  <c r="BIX25" i="28" s="1"/>
  <c r="BIY25" i="28" s="1"/>
  <c r="BIZ25" i="28" s="1"/>
  <c r="BJA25" i="28" s="1"/>
  <c r="BJB25" i="28" s="1"/>
  <c r="BJC25" i="28" s="1"/>
  <c r="BJD25" i="28" s="1"/>
  <c r="BJE25" i="28" s="1"/>
  <c r="BJF25" i="28" s="1"/>
  <c r="BJG25" i="28" s="1"/>
  <c r="BJH25" i="28" s="1"/>
  <c r="BJI25" i="28" s="1"/>
  <c r="BJJ25" i="28" s="1"/>
  <c r="BJK25" i="28" s="1"/>
  <c r="BJL25" i="28" s="1"/>
  <c r="BJM25" i="28" s="1"/>
  <c r="BJN25" i="28" s="1"/>
  <c r="BJO25" i="28" s="1"/>
  <c r="BJP25" i="28" s="1"/>
  <c r="BJQ25" i="28" s="1"/>
  <c r="BJR25" i="28" s="1"/>
  <c r="BJS25" i="28" s="1"/>
  <c r="BJT25" i="28" s="1"/>
  <c r="BJU25" i="28" s="1"/>
  <c r="BJV25" i="28" s="1"/>
  <c r="BJW25" i="28" s="1"/>
  <c r="BJX25" i="28" s="1"/>
  <c r="BJY25" i="28" s="1"/>
  <c r="BJZ25" i="28" s="1"/>
  <c r="BKA25" i="28" s="1"/>
  <c r="BKB25" i="28" s="1"/>
  <c r="BKC25" i="28" s="1"/>
  <c r="BKD25" i="28" s="1"/>
  <c r="BKE25" i="28" s="1"/>
  <c r="BKF25" i="28" s="1"/>
  <c r="BKG25" i="28" s="1"/>
  <c r="BKH25" i="28" s="1"/>
  <c r="BKI25" i="28" s="1"/>
  <c r="BKJ25" i="28" s="1"/>
  <c r="BKK25" i="28" s="1"/>
  <c r="BKL25" i="28" s="1"/>
  <c r="BKM25" i="28" s="1"/>
  <c r="BKN25" i="28" s="1"/>
  <c r="BKO25" i="28" s="1"/>
  <c r="BKP25" i="28" s="1"/>
  <c r="BKQ25" i="28" s="1"/>
  <c r="BKR25" i="28" s="1"/>
  <c r="BKS25" i="28" s="1"/>
  <c r="BKT25" i="28" s="1"/>
  <c r="BKU25" i="28" s="1"/>
  <c r="BKV25" i="28" s="1"/>
  <c r="BKW25" i="28" s="1"/>
  <c r="BKX25" i="28" s="1"/>
  <c r="BKY25" i="28" s="1"/>
  <c r="BKZ25" i="28" s="1"/>
  <c r="BLA25" i="28" s="1"/>
  <c r="BLB25" i="28" s="1"/>
  <c r="BLC25" i="28" s="1"/>
  <c r="BLD25" i="28" s="1"/>
  <c r="BLE25" i="28" s="1"/>
  <c r="BLF25" i="28" s="1"/>
  <c r="BLG25" i="28" s="1"/>
  <c r="BLH25" i="28" s="1"/>
  <c r="BLI25" i="28" s="1"/>
  <c r="BLJ25" i="28" s="1"/>
  <c r="BLK25" i="28" s="1"/>
  <c r="BLL25" i="28" s="1"/>
  <c r="BLM25" i="28" s="1"/>
  <c r="BLN25" i="28" s="1"/>
  <c r="BLO25" i="28" s="1"/>
  <c r="BLP25" i="28" s="1"/>
  <c r="BLQ25" i="28" s="1"/>
  <c r="BLR25" i="28" s="1"/>
  <c r="BLS25" i="28" s="1"/>
  <c r="BLT25" i="28" s="1"/>
  <c r="BLU25" i="28" s="1"/>
  <c r="BLV25" i="28" s="1"/>
  <c r="BLW25" i="28" s="1"/>
  <c r="BLX25" i="28" s="1"/>
  <c r="BLY25" i="28" s="1"/>
  <c r="BLZ25" i="28" s="1"/>
  <c r="BMA25" i="28" s="1"/>
  <c r="BMB25" i="28" s="1"/>
  <c r="BMC25" i="28" s="1"/>
  <c r="BMD25" i="28" s="1"/>
  <c r="BME25" i="28" s="1"/>
  <c r="BMF25" i="28" s="1"/>
  <c r="BMG25" i="28" s="1"/>
  <c r="BMH25" i="28" s="1"/>
  <c r="BMI25" i="28" s="1"/>
  <c r="BMJ25" i="28" s="1"/>
  <c r="BMK25" i="28" s="1"/>
  <c r="BML25" i="28" s="1"/>
  <c r="BMM25" i="28" s="1"/>
  <c r="BMN25" i="28" s="1"/>
  <c r="BMO25" i="28" s="1"/>
  <c r="BMP25" i="28" s="1"/>
  <c r="BMQ25" i="28" s="1"/>
  <c r="BMR25" i="28" s="1"/>
  <c r="BMS25" i="28" s="1"/>
  <c r="BMT25" i="28" s="1"/>
  <c r="BMU25" i="28" s="1"/>
  <c r="BMV25" i="28" s="1"/>
  <c r="BMW25" i="28" s="1"/>
  <c r="BMX25" i="28" s="1"/>
  <c r="BMY25" i="28" s="1"/>
  <c r="BMZ25" i="28" s="1"/>
  <c r="BNA25" i="28" s="1"/>
  <c r="BNB25" i="28" s="1"/>
  <c r="BNC25" i="28" s="1"/>
  <c r="BND25" i="28" s="1"/>
  <c r="BNE25" i="28" s="1"/>
  <c r="BNF25" i="28" s="1"/>
  <c r="BNG25" i="28" s="1"/>
  <c r="BNH25" i="28" s="1"/>
  <c r="BNI25" i="28" s="1"/>
  <c r="BNJ25" i="28" s="1"/>
  <c r="BNK25" i="28" s="1"/>
  <c r="BNL25" i="28" s="1"/>
  <c r="BNM25" i="28" s="1"/>
  <c r="BNN25" i="28" s="1"/>
  <c r="BNO25" i="28" s="1"/>
  <c r="BNP25" i="28" s="1"/>
  <c r="BNQ25" i="28" s="1"/>
  <c r="BNR25" i="28" s="1"/>
  <c r="BNS25" i="28" s="1"/>
  <c r="BNT25" i="28" s="1"/>
  <c r="BNU25" i="28" s="1"/>
  <c r="BNV25" i="28" s="1"/>
  <c r="BNW25" i="28" s="1"/>
  <c r="BNX25" i="28" s="1"/>
  <c r="BNY25" i="28" s="1"/>
  <c r="BNZ25" i="28" s="1"/>
  <c r="BOA25" i="28" s="1"/>
  <c r="BOB25" i="28" s="1"/>
  <c r="BOC25" i="28" s="1"/>
  <c r="BOD25" i="28" s="1"/>
  <c r="BOE25" i="28" s="1"/>
  <c r="BOF25" i="28" s="1"/>
  <c r="BOG25" i="28" s="1"/>
  <c r="BOH25" i="28" s="1"/>
  <c r="BOI25" i="28" s="1"/>
  <c r="BOJ25" i="28" s="1"/>
  <c r="BOK25" i="28" s="1"/>
  <c r="BOL25" i="28" s="1"/>
  <c r="BOM25" i="28" s="1"/>
  <c r="BON25" i="28" s="1"/>
  <c r="BOO25" i="28" s="1"/>
  <c r="BOP25" i="28" s="1"/>
  <c r="BOQ25" i="28" s="1"/>
  <c r="BOR25" i="28" s="1"/>
  <c r="BOS25" i="28" s="1"/>
  <c r="BOT25" i="28" s="1"/>
  <c r="BOU25" i="28" s="1"/>
  <c r="BOV25" i="28" s="1"/>
  <c r="BOW25" i="28" s="1"/>
  <c r="BOX25" i="28" s="1"/>
  <c r="BOY25" i="28" s="1"/>
  <c r="BOZ25" i="28" s="1"/>
  <c r="BPA25" i="28" s="1"/>
  <c r="BPB25" i="28" s="1"/>
  <c r="BPC25" i="28" s="1"/>
  <c r="BPD25" i="28" s="1"/>
  <c r="BPE25" i="28" s="1"/>
  <c r="BPF25" i="28" s="1"/>
  <c r="BPG25" i="28" s="1"/>
  <c r="BPH25" i="28" s="1"/>
  <c r="BPI25" i="28" s="1"/>
  <c r="BPJ25" i="28" s="1"/>
  <c r="BPK25" i="28" s="1"/>
  <c r="BPL25" i="28" s="1"/>
  <c r="BPM25" i="28" s="1"/>
  <c r="BPN25" i="28" s="1"/>
  <c r="BPO25" i="28" s="1"/>
  <c r="BPP25" i="28" s="1"/>
  <c r="BPQ25" i="28" s="1"/>
  <c r="BPR25" i="28" s="1"/>
  <c r="BPS25" i="28" s="1"/>
  <c r="BPT25" i="28" s="1"/>
  <c r="BPU25" i="28" s="1"/>
  <c r="BPV25" i="28" s="1"/>
  <c r="BPW25" i="28" s="1"/>
  <c r="BPX25" i="28" s="1"/>
  <c r="BPY25" i="28" s="1"/>
  <c r="BPZ25" i="28" s="1"/>
  <c r="BQA25" i="28" s="1"/>
  <c r="BQB25" i="28" s="1"/>
  <c r="BQC25" i="28" s="1"/>
  <c r="BQD25" i="28" s="1"/>
  <c r="BQE25" i="28" s="1"/>
  <c r="BQF25" i="28" s="1"/>
  <c r="BQG25" i="28" s="1"/>
  <c r="BQH25" i="28" s="1"/>
  <c r="BQI25" i="28" s="1"/>
  <c r="BQJ25" i="28" s="1"/>
  <c r="BQK25" i="28" s="1"/>
  <c r="BQL25" i="28" s="1"/>
  <c r="BQM25" i="28" s="1"/>
  <c r="BQN25" i="28" s="1"/>
  <c r="BQO25" i="28" s="1"/>
  <c r="BQP25" i="28" s="1"/>
  <c r="BQQ25" i="28" s="1"/>
  <c r="BQR25" i="28" s="1"/>
  <c r="BQS25" i="28" s="1"/>
  <c r="BQT25" i="28" s="1"/>
  <c r="BQU25" i="28" s="1"/>
  <c r="BQV25" i="28" s="1"/>
  <c r="BQW25" i="28" s="1"/>
  <c r="BQX25" i="28" s="1"/>
  <c r="BQY25" i="28" s="1"/>
  <c r="BQZ25" i="28" s="1"/>
  <c r="BRA25" i="28" s="1"/>
  <c r="BRB25" i="28" s="1"/>
  <c r="BRC25" i="28" s="1"/>
  <c r="BRD25" i="28" s="1"/>
  <c r="BRE25" i="28" s="1"/>
  <c r="BRF25" i="28" s="1"/>
  <c r="BRG25" i="28" s="1"/>
  <c r="BRH25" i="28" s="1"/>
  <c r="BRI25" i="28" s="1"/>
  <c r="BRJ25" i="28" s="1"/>
  <c r="BRK25" i="28" s="1"/>
  <c r="BRL25" i="28" s="1"/>
  <c r="BRM25" i="28" s="1"/>
  <c r="BRN25" i="28" s="1"/>
  <c r="BRO25" i="28" s="1"/>
  <c r="BRP25" i="28" s="1"/>
  <c r="BRQ25" i="28" s="1"/>
  <c r="BRR25" i="28" s="1"/>
  <c r="BRS25" i="28" s="1"/>
  <c r="BRT25" i="28" s="1"/>
  <c r="BRU25" i="28" s="1"/>
  <c r="BRV25" i="28" s="1"/>
  <c r="BRW25" i="28" s="1"/>
  <c r="BRX25" i="28" s="1"/>
  <c r="BRY25" i="28" s="1"/>
  <c r="BRZ25" i="28" s="1"/>
  <c r="BSA25" i="28" s="1"/>
  <c r="BSB25" i="28" s="1"/>
  <c r="BSC25" i="28" s="1"/>
  <c r="BSD25" i="28" s="1"/>
  <c r="BSE25" i="28" s="1"/>
  <c r="BSF25" i="28" s="1"/>
  <c r="BSG25" i="28" s="1"/>
  <c r="BSH25" i="28" s="1"/>
  <c r="BSI25" i="28" s="1"/>
  <c r="BSJ25" i="28" s="1"/>
  <c r="BSK25" i="28" s="1"/>
  <c r="BSL25" i="28" s="1"/>
  <c r="BSM25" i="28" s="1"/>
  <c r="BSN25" i="28" s="1"/>
  <c r="BSO25" i="28" s="1"/>
  <c r="BSP25" i="28" s="1"/>
  <c r="BSQ25" i="28" s="1"/>
  <c r="BSR25" i="28" s="1"/>
  <c r="BSS25" i="28" s="1"/>
  <c r="BST25" i="28" s="1"/>
  <c r="BSU25" i="28" s="1"/>
  <c r="BSV25" i="28" s="1"/>
  <c r="BSW25" i="28" s="1"/>
  <c r="BSX25" i="28" s="1"/>
  <c r="BSY25" i="28" s="1"/>
  <c r="BSZ25" i="28" s="1"/>
  <c r="BTA25" i="28" s="1"/>
  <c r="BTB25" i="28" s="1"/>
  <c r="BTC25" i="28" s="1"/>
  <c r="BTD25" i="28" s="1"/>
  <c r="BTE25" i="28" s="1"/>
  <c r="BTF25" i="28" s="1"/>
  <c r="BTG25" i="28" s="1"/>
  <c r="BTH25" i="28" s="1"/>
  <c r="BTI25" i="28" s="1"/>
  <c r="BTJ25" i="28" s="1"/>
  <c r="BTK25" i="28" s="1"/>
  <c r="BTL25" i="28" s="1"/>
  <c r="BTM25" i="28" s="1"/>
  <c r="BTN25" i="28" s="1"/>
  <c r="BTO25" i="28" s="1"/>
  <c r="BTP25" i="28" s="1"/>
  <c r="BTQ25" i="28" s="1"/>
  <c r="BTR25" i="28" s="1"/>
  <c r="BTS25" i="28" s="1"/>
  <c r="BTT25" i="28" s="1"/>
  <c r="BTU25" i="28" s="1"/>
  <c r="BTV25" i="28" s="1"/>
  <c r="BTW25" i="28" s="1"/>
  <c r="BTX25" i="28" s="1"/>
  <c r="BTY25" i="28" s="1"/>
  <c r="BTZ25" i="28" s="1"/>
  <c r="BUA25" i="28" s="1"/>
  <c r="BUB25" i="28" s="1"/>
  <c r="BUC25" i="28" s="1"/>
  <c r="BUD25" i="28" s="1"/>
  <c r="BUE25" i="28" s="1"/>
  <c r="BUF25" i="28" s="1"/>
  <c r="BUG25" i="28" s="1"/>
  <c r="BUH25" i="28" s="1"/>
  <c r="BUI25" i="28" s="1"/>
  <c r="BUJ25" i="28" s="1"/>
  <c r="BUK25" i="28" s="1"/>
  <c r="BUL25" i="28" s="1"/>
  <c r="BUM25" i="28" s="1"/>
  <c r="BUN25" i="28" s="1"/>
  <c r="BUO25" i="28" s="1"/>
  <c r="BUP25" i="28" s="1"/>
  <c r="BUQ25" i="28" s="1"/>
  <c r="BUR25" i="28" s="1"/>
  <c r="BUS25" i="28" s="1"/>
  <c r="BUT25" i="28" s="1"/>
  <c r="BUU25" i="28" s="1"/>
  <c r="BUV25" i="28" s="1"/>
  <c r="BUW25" i="28" s="1"/>
  <c r="BUX25" i="28" s="1"/>
  <c r="BUY25" i="28" s="1"/>
  <c r="BUZ25" i="28" s="1"/>
  <c r="BVA25" i="28" s="1"/>
  <c r="BVB25" i="28" s="1"/>
  <c r="BVC25" i="28" s="1"/>
  <c r="BVD25" i="28" s="1"/>
  <c r="BVE25" i="28" s="1"/>
  <c r="BVF25" i="28" s="1"/>
  <c r="BVG25" i="28" s="1"/>
  <c r="BVH25" i="28" s="1"/>
  <c r="BVI25" i="28" s="1"/>
  <c r="BVJ25" i="28" s="1"/>
  <c r="BVK25" i="28" s="1"/>
  <c r="BVL25" i="28" s="1"/>
  <c r="BVM25" i="28" s="1"/>
  <c r="BVN25" i="28" s="1"/>
  <c r="BVO25" i="28" s="1"/>
  <c r="BVP25" i="28" s="1"/>
  <c r="BVQ25" i="28" s="1"/>
  <c r="BVR25" i="28" s="1"/>
  <c r="BVS25" i="28" s="1"/>
  <c r="BVT25" i="28" s="1"/>
  <c r="BVU25" i="28" s="1"/>
  <c r="BVV25" i="28" s="1"/>
  <c r="BVW25" i="28" s="1"/>
  <c r="BVX25" i="28" s="1"/>
  <c r="BVY25" i="28" s="1"/>
  <c r="BVZ25" i="28" s="1"/>
  <c r="BWA25" i="28" s="1"/>
  <c r="BWB25" i="28" s="1"/>
  <c r="BWC25" i="28" s="1"/>
  <c r="BWD25" i="28" s="1"/>
  <c r="BWE25" i="28" s="1"/>
  <c r="BWF25" i="28" s="1"/>
  <c r="BWG25" i="28" s="1"/>
  <c r="BWH25" i="28" s="1"/>
  <c r="BWI25" i="28" s="1"/>
  <c r="BWJ25" i="28" s="1"/>
  <c r="BWK25" i="28" s="1"/>
  <c r="BWL25" i="28" s="1"/>
  <c r="BWM25" i="28" s="1"/>
  <c r="BWN25" i="28" s="1"/>
  <c r="BWO25" i="28" s="1"/>
  <c r="BWP25" i="28" s="1"/>
  <c r="BWQ25" i="28" s="1"/>
  <c r="BWR25" i="28" s="1"/>
  <c r="BWS25" i="28" s="1"/>
  <c r="BWT25" i="28" s="1"/>
  <c r="BWU25" i="28" s="1"/>
  <c r="BWV25" i="28" s="1"/>
  <c r="BWW25" i="28" s="1"/>
  <c r="BWX25" i="28" s="1"/>
  <c r="BWY25" i="28" s="1"/>
  <c r="BWZ25" i="28" s="1"/>
  <c r="BXA25" i="28" s="1"/>
  <c r="BXB25" i="28" s="1"/>
  <c r="BXC25" i="28" s="1"/>
  <c r="BXD25" i="28" s="1"/>
  <c r="BXE25" i="28" s="1"/>
  <c r="BXF25" i="28" s="1"/>
  <c r="BXG25" i="28" s="1"/>
  <c r="BXH25" i="28" s="1"/>
  <c r="BXI25" i="28" s="1"/>
  <c r="BXJ25" i="28" s="1"/>
  <c r="BXK25" i="28" s="1"/>
  <c r="BXL25" i="28" s="1"/>
  <c r="BXM25" i="28" s="1"/>
  <c r="BXN25" i="28" s="1"/>
  <c r="BXO25" i="28" s="1"/>
  <c r="BXP25" i="28" s="1"/>
  <c r="BXQ25" i="28" s="1"/>
  <c r="BXR25" i="28" s="1"/>
  <c r="BXS25" i="28" s="1"/>
  <c r="BXT25" i="28" s="1"/>
  <c r="BXU25" i="28" s="1"/>
  <c r="BXV25" i="28" s="1"/>
  <c r="BXW25" i="28" s="1"/>
  <c r="BXX25" i="28" s="1"/>
  <c r="BXY25" i="28" s="1"/>
  <c r="BXZ25" i="28" s="1"/>
  <c r="BYA25" i="28" s="1"/>
  <c r="BYB25" i="28" s="1"/>
  <c r="BYC25" i="28" s="1"/>
  <c r="BYD25" i="28" s="1"/>
  <c r="BYE25" i="28" s="1"/>
  <c r="BYF25" i="28" s="1"/>
  <c r="BYG25" i="28" s="1"/>
  <c r="BYH25" i="28" s="1"/>
  <c r="BYI25" i="28" s="1"/>
  <c r="BYJ25" i="28" s="1"/>
  <c r="BYK25" i="28" s="1"/>
  <c r="BYL25" i="28" s="1"/>
  <c r="BYM25" i="28" s="1"/>
  <c r="BYN25" i="28" s="1"/>
  <c r="BYO25" i="28" s="1"/>
  <c r="BYP25" i="28" s="1"/>
  <c r="BYQ25" i="28" s="1"/>
  <c r="BYR25" i="28" s="1"/>
  <c r="BYS25" i="28" s="1"/>
  <c r="BYT25" i="28" s="1"/>
  <c r="BYU25" i="28" s="1"/>
  <c r="BYV25" i="28" s="1"/>
  <c r="BYW25" i="28" s="1"/>
  <c r="BYX25" i="28" s="1"/>
  <c r="BYY25" i="28" s="1"/>
  <c r="BYZ25" i="28" s="1"/>
  <c r="BZA25" i="28" s="1"/>
  <c r="BZB25" i="28" s="1"/>
  <c r="BZC25" i="28" s="1"/>
  <c r="BZD25" i="28" s="1"/>
  <c r="BZE25" i="28" s="1"/>
  <c r="BZF25" i="28" s="1"/>
  <c r="BZG25" i="28" s="1"/>
  <c r="BZH25" i="28" s="1"/>
  <c r="BZI25" i="28" s="1"/>
  <c r="BZJ25" i="28" s="1"/>
  <c r="BZK25" i="28" s="1"/>
  <c r="BZL25" i="28" s="1"/>
  <c r="BZM25" i="28" s="1"/>
  <c r="BZN25" i="28" s="1"/>
  <c r="BZO25" i="28" s="1"/>
  <c r="BZP25" i="28" s="1"/>
  <c r="BZQ25" i="28" s="1"/>
  <c r="BZR25" i="28" s="1"/>
  <c r="BZS25" i="28" s="1"/>
  <c r="BZT25" i="28" s="1"/>
  <c r="BZU25" i="28" s="1"/>
  <c r="BZV25" i="28" s="1"/>
  <c r="BZW25" i="28" s="1"/>
  <c r="BZX25" i="28" s="1"/>
  <c r="BZY25" i="28" s="1"/>
  <c r="BZZ25" i="28" s="1"/>
  <c r="CAA25" i="28" s="1"/>
  <c r="CAB25" i="28" s="1"/>
  <c r="CAC25" i="28" s="1"/>
  <c r="CAD25" i="28" s="1"/>
  <c r="CAE25" i="28" s="1"/>
  <c r="CAF25" i="28" s="1"/>
  <c r="CAG25" i="28" s="1"/>
  <c r="CAH25" i="28" s="1"/>
  <c r="CAI25" i="28" s="1"/>
  <c r="CAJ25" i="28" s="1"/>
  <c r="CAK25" i="28" s="1"/>
  <c r="CAL25" i="28" s="1"/>
  <c r="CAM25" i="28" s="1"/>
  <c r="CAN25" i="28" s="1"/>
  <c r="CAO25" i="28" s="1"/>
  <c r="CAP25" i="28" s="1"/>
  <c r="CAQ25" i="28" s="1"/>
  <c r="CAR25" i="28" s="1"/>
  <c r="CAS25" i="28" s="1"/>
  <c r="CAT25" i="28" s="1"/>
  <c r="CAU25" i="28" s="1"/>
  <c r="CAV25" i="28" s="1"/>
  <c r="CAW25" i="28" s="1"/>
  <c r="CAX25" i="28" s="1"/>
  <c r="CAY25" i="28" s="1"/>
  <c r="CAZ25" i="28" s="1"/>
  <c r="CBA25" i="28" s="1"/>
  <c r="CBB25" i="28" s="1"/>
  <c r="CBC25" i="28" s="1"/>
  <c r="CBD25" i="28" s="1"/>
  <c r="CBE25" i="28" s="1"/>
  <c r="CBF25" i="28" s="1"/>
  <c r="CBG25" i="28" s="1"/>
  <c r="CBH25" i="28" s="1"/>
  <c r="CBI25" i="28" s="1"/>
  <c r="CBJ25" i="28" s="1"/>
  <c r="CBK25" i="28" s="1"/>
  <c r="CBL25" i="28" s="1"/>
  <c r="CBM25" i="28" s="1"/>
  <c r="CBN25" i="28" s="1"/>
  <c r="CBO25" i="28" s="1"/>
  <c r="CBP25" i="28" s="1"/>
  <c r="CBQ25" i="28" s="1"/>
  <c r="CBR25" i="28" s="1"/>
  <c r="CBS25" i="28" s="1"/>
  <c r="CBT25" i="28" s="1"/>
  <c r="CBU25" i="28" s="1"/>
  <c r="CBV25" i="28" s="1"/>
  <c r="CBW25" i="28" s="1"/>
  <c r="CBX25" i="28" s="1"/>
  <c r="CBY25" i="28" s="1"/>
  <c r="CBZ25" i="28" s="1"/>
  <c r="CCA25" i="28" s="1"/>
  <c r="CCB25" i="28" s="1"/>
  <c r="CCC25" i="28" s="1"/>
  <c r="CCD25" i="28" s="1"/>
  <c r="CCE25" i="28" s="1"/>
  <c r="CCF25" i="28" s="1"/>
  <c r="CCG25" i="28" s="1"/>
  <c r="CCH25" i="28" s="1"/>
  <c r="CCI25" i="28" s="1"/>
  <c r="CCJ25" i="28" s="1"/>
  <c r="CCK25" i="28" s="1"/>
  <c r="CCL25" i="28" s="1"/>
  <c r="CCM25" i="28" s="1"/>
  <c r="CCN25" i="28" s="1"/>
  <c r="CCO25" i="28" s="1"/>
  <c r="CCP25" i="28" s="1"/>
  <c r="CCQ25" i="28" s="1"/>
  <c r="CCR25" i="28" s="1"/>
  <c r="CCS25" i="28" s="1"/>
  <c r="CCT25" i="28" s="1"/>
  <c r="CCU25" i="28" s="1"/>
  <c r="CCV25" i="28" s="1"/>
  <c r="CCW25" i="28" s="1"/>
  <c r="CCX25" i="28" s="1"/>
  <c r="CCY25" i="28" s="1"/>
  <c r="CCZ25" i="28" s="1"/>
  <c r="CDA25" i="28" s="1"/>
  <c r="CDB25" i="28" s="1"/>
  <c r="CDC25" i="28" s="1"/>
  <c r="CDD25" i="28" s="1"/>
  <c r="CDE25" i="28" s="1"/>
  <c r="CDF25" i="28" s="1"/>
  <c r="CDG25" i="28" s="1"/>
  <c r="CDH25" i="28" s="1"/>
  <c r="CDI25" i="28" s="1"/>
  <c r="CDJ25" i="28" s="1"/>
  <c r="CDK25" i="28" s="1"/>
  <c r="CDL25" i="28" s="1"/>
  <c r="CDM25" i="28" s="1"/>
  <c r="CDN25" i="28" s="1"/>
  <c r="CDO25" i="28" s="1"/>
  <c r="CDP25" i="28" s="1"/>
  <c r="CDQ25" i="28" s="1"/>
  <c r="CDR25" i="28" s="1"/>
  <c r="CDS25" i="28" s="1"/>
  <c r="CDT25" i="28" s="1"/>
  <c r="CDU25" i="28" s="1"/>
  <c r="CDV25" i="28" s="1"/>
  <c r="CDW25" i="28" s="1"/>
  <c r="CDX25" i="28" s="1"/>
  <c r="CDY25" i="28" s="1"/>
  <c r="CDZ25" i="28" s="1"/>
  <c r="CEA25" i="28" s="1"/>
  <c r="CEB25" i="28" s="1"/>
  <c r="CEC25" i="28" s="1"/>
  <c r="CED25" i="28" s="1"/>
  <c r="CEE25" i="28" s="1"/>
  <c r="CEF25" i="28" s="1"/>
  <c r="CEG25" i="28" s="1"/>
  <c r="CEH25" i="28" s="1"/>
  <c r="CEI25" i="28" s="1"/>
  <c r="CEJ25" i="28" s="1"/>
  <c r="CEK25" i="28" s="1"/>
  <c r="CEL25" i="28" s="1"/>
  <c r="CEM25" i="28" s="1"/>
  <c r="CEN25" i="28" s="1"/>
  <c r="CEO25" i="28" s="1"/>
  <c r="CEP25" i="28" s="1"/>
  <c r="CEQ25" i="28" s="1"/>
  <c r="CER25" i="28" s="1"/>
  <c r="CES25" i="28" s="1"/>
  <c r="CET25" i="28" s="1"/>
  <c r="CEU25" i="28" s="1"/>
  <c r="CEV25" i="28" s="1"/>
  <c r="CEW25" i="28" s="1"/>
  <c r="CEX25" i="28" s="1"/>
  <c r="CEY25" i="28" s="1"/>
  <c r="CEZ25" i="28" s="1"/>
  <c r="CFA25" i="28" s="1"/>
  <c r="CFB25" i="28" s="1"/>
  <c r="CFC25" i="28" s="1"/>
  <c r="CFD25" i="28" s="1"/>
  <c r="CFE25" i="28" s="1"/>
  <c r="CFF25" i="28" s="1"/>
  <c r="CFG25" i="28" s="1"/>
  <c r="CFH25" i="28" s="1"/>
  <c r="CFI25" i="28" s="1"/>
  <c r="CFJ25" i="28" s="1"/>
  <c r="CFK25" i="28" s="1"/>
  <c r="CFL25" i="28" s="1"/>
  <c r="CFM25" i="28" s="1"/>
  <c r="CFN25" i="28" s="1"/>
  <c r="CFO25" i="28" s="1"/>
  <c r="CFP25" i="28" s="1"/>
  <c r="CFQ25" i="28" s="1"/>
  <c r="CFR25" i="28" s="1"/>
  <c r="CFS25" i="28" s="1"/>
  <c r="CFT25" i="28" s="1"/>
  <c r="CFU25" i="28" s="1"/>
  <c r="CFV25" i="28" s="1"/>
  <c r="CFW25" i="28" s="1"/>
  <c r="CFX25" i="28" s="1"/>
  <c r="CFY25" i="28" s="1"/>
  <c r="CFZ25" i="28" s="1"/>
  <c r="CGA25" i="28" s="1"/>
  <c r="CGB25" i="28" s="1"/>
  <c r="CGC25" i="28" s="1"/>
  <c r="CGD25" i="28" s="1"/>
  <c r="CGE25" i="28" s="1"/>
  <c r="CGF25" i="28" s="1"/>
  <c r="CGG25" i="28" s="1"/>
  <c r="CGH25" i="28" s="1"/>
  <c r="CGI25" i="28" s="1"/>
  <c r="CGJ25" i="28" s="1"/>
  <c r="CGK25" i="28" s="1"/>
  <c r="CGL25" i="28" s="1"/>
  <c r="CGM25" i="28" s="1"/>
  <c r="CGN25" i="28" s="1"/>
  <c r="CGO25" i="28" s="1"/>
  <c r="CGP25" i="28" s="1"/>
  <c r="CGQ25" i="28" s="1"/>
  <c r="CGR25" i="28" s="1"/>
  <c r="CGS25" i="28" s="1"/>
  <c r="CGT25" i="28" s="1"/>
  <c r="CGU25" i="28" s="1"/>
  <c r="CGV25" i="28" s="1"/>
  <c r="CGW25" i="28" s="1"/>
  <c r="CGX25" i="28" s="1"/>
  <c r="CGY25" i="28" s="1"/>
  <c r="CGZ25" i="28" s="1"/>
  <c r="CHA25" i="28" s="1"/>
  <c r="CHB25" i="28" s="1"/>
  <c r="CHC25" i="28" s="1"/>
  <c r="CHD25" i="28" s="1"/>
  <c r="CHE25" i="28" s="1"/>
  <c r="CHF25" i="28" s="1"/>
  <c r="CHG25" i="28" s="1"/>
  <c r="CHH25" i="28" s="1"/>
  <c r="CHI25" i="28" s="1"/>
  <c r="CHJ25" i="28" s="1"/>
  <c r="CHK25" i="28" s="1"/>
  <c r="CHL25" i="28" s="1"/>
  <c r="CHM25" i="28" s="1"/>
  <c r="CHN25" i="28" s="1"/>
  <c r="CHO25" i="28" s="1"/>
  <c r="CHP25" i="28" s="1"/>
  <c r="CHQ25" i="28" s="1"/>
  <c r="CHR25" i="28" s="1"/>
  <c r="CHS25" i="28" s="1"/>
  <c r="CHT25" i="28" s="1"/>
  <c r="CHU25" i="28" s="1"/>
  <c r="CHV25" i="28" s="1"/>
  <c r="CHW25" i="28" s="1"/>
  <c r="CHX25" i="28" s="1"/>
  <c r="CHY25" i="28" s="1"/>
  <c r="CHZ25" i="28" s="1"/>
  <c r="CIA25" i="28" s="1"/>
  <c r="CIB25" i="28" s="1"/>
  <c r="CIC25" i="28" s="1"/>
  <c r="CID25" i="28" s="1"/>
  <c r="CIE25" i="28" s="1"/>
  <c r="CIF25" i="28" s="1"/>
  <c r="CIG25" i="28" s="1"/>
  <c r="CIH25" i="28" s="1"/>
  <c r="CII25" i="28" s="1"/>
  <c r="CIJ25" i="28" s="1"/>
  <c r="CIK25" i="28" s="1"/>
  <c r="CIL25" i="28" s="1"/>
  <c r="CIM25" i="28" s="1"/>
  <c r="CIN25" i="28" s="1"/>
  <c r="CIO25" i="28" s="1"/>
  <c r="CIP25" i="28" s="1"/>
  <c r="CIQ25" i="28" s="1"/>
  <c r="CIR25" i="28" s="1"/>
  <c r="CIS25" i="28" s="1"/>
  <c r="CIT25" i="28" s="1"/>
  <c r="CIU25" i="28" s="1"/>
  <c r="CIV25" i="28" s="1"/>
  <c r="CIW25" i="28" s="1"/>
  <c r="CIX25" i="28" s="1"/>
  <c r="CIY25" i="28" s="1"/>
  <c r="CIZ25" i="28" s="1"/>
  <c r="CJA25" i="28" s="1"/>
  <c r="CJB25" i="28" s="1"/>
  <c r="CJC25" i="28" s="1"/>
  <c r="CJD25" i="28" s="1"/>
  <c r="CJE25" i="28" s="1"/>
  <c r="CJF25" i="28" s="1"/>
  <c r="CJG25" i="28" s="1"/>
  <c r="CJH25" i="28" s="1"/>
  <c r="CJI25" i="28" s="1"/>
  <c r="CJJ25" i="28" s="1"/>
  <c r="CJK25" i="28" s="1"/>
  <c r="CJL25" i="28" s="1"/>
  <c r="CJM25" i="28" s="1"/>
  <c r="CJN25" i="28" s="1"/>
  <c r="CJO25" i="28" s="1"/>
  <c r="CJP25" i="28" s="1"/>
  <c r="CJQ25" i="28" s="1"/>
  <c r="CJR25" i="28" s="1"/>
  <c r="CJS25" i="28" s="1"/>
  <c r="CJT25" i="28" s="1"/>
  <c r="CJU25" i="28" s="1"/>
  <c r="CJV25" i="28" s="1"/>
  <c r="CJW25" i="28" s="1"/>
  <c r="CJX25" i="28" s="1"/>
  <c r="CJY25" i="28" s="1"/>
  <c r="CJZ25" i="28" s="1"/>
  <c r="CKA25" i="28" s="1"/>
  <c r="CKB25" i="28" s="1"/>
  <c r="CKC25" i="28" s="1"/>
  <c r="CKD25" i="28" s="1"/>
  <c r="CKE25" i="28" s="1"/>
  <c r="CKF25" i="28" s="1"/>
  <c r="CKG25" i="28" s="1"/>
  <c r="CKH25" i="28" s="1"/>
  <c r="CKI25" i="28" s="1"/>
  <c r="CKJ25" i="28" s="1"/>
  <c r="CKK25" i="28" s="1"/>
  <c r="CKL25" i="28" s="1"/>
  <c r="CKM25" i="28" s="1"/>
  <c r="CKN25" i="28" s="1"/>
  <c r="CKO25" i="28" s="1"/>
  <c r="CKP25" i="28" s="1"/>
  <c r="CKQ25" i="28" s="1"/>
  <c r="CKR25" i="28" s="1"/>
  <c r="CKS25" i="28" s="1"/>
  <c r="CKT25" i="28" s="1"/>
  <c r="CKU25" i="28" s="1"/>
  <c r="CKV25" i="28" s="1"/>
  <c r="CKW25" i="28" s="1"/>
  <c r="CKX25" i="28" s="1"/>
  <c r="CKY25" i="28" s="1"/>
  <c r="CKZ25" i="28" s="1"/>
  <c r="CLA25" i="28" s="1"/>
  <c r="CLB25" i="28" s="1"/>
  <c r="CLC25" i="28" s="1"/>
  <c r="CLD25" i="28" s="1"/>
  <c r="CLE25" i="28" s="1"/>
  <c r="CLF25" i="28" s="1"/>
  <c r="CLG25" i="28" s="1"/>
  <c r="CLH25" i="28" s="1"/>
  <c r="CLI25" i="28" s="1"/>
  <c r="CLJ25" i="28" s="1"/>
  <c r="CLK25" i="28" s="1"/>
  <c r="CLL25" i="28" s="1"/>
  <c r="CLM25" i="28" s="1"/>
  <c r="CLN25" i="28" s="1"/>
  <c r="CLO25" i="28" s="1"/>
  <c r="CLP25" i="28" s="1"/>
  <c r="CLQ25" i="28" s="1"/>
  <c r="CLR25" i="28" s="1"/>
  <c r="CLS25" i="28" s="1"/>
  <c r="CLT25" i="28" s="1"/>
  <c r="CLU25" i="28" s="1"/>
  <c r="CLV25" i="28" s="1"/>
  <c r="CLW25" i="28" s="1"/>
  <c r="CLX25" i="28" s="1"/>
  <c r="CLY25" i="28" s="1"/>
  <c r="CLZ25" i="28" s="1"/>
  <c r="CMA25" i="28" s="1"/>
  <c r="CMB25" i="28" s="1"/>
  <c r="CMC25" i="28" s="1"/>
  <c r="CMD25" i="28" s="1"/>
  <c r="CME25" i="28" s="1"/>
  <c r="CMF25" i="28" s="1"/>
  <c r="CMG25" i="28" s="1"/>
  <c r="CMH25" i="28" s="1"/>
  <c r="CMI25" i="28" s="1"/>
  <c r="CMJ25" i="28" s="1"/>
  <c r="CMK25" i="28" s="1"/>
  <c r="CML25" i="28" s="1"/>
  <c r="CMM25" i="28" s="1"/>
  <c r="CMN25" i="28" s="1"/>
  <c r="CMO25" i="28" s="1"/>
  <c r="CMP25" i="28" s="1"/>
  <c r="CMQ25" i="28" s="1"/>
  <c r="CMR25" i="28" s="1"/>
  <c r="CMS25" i="28" s="1"/>
  <c r="CMT25" i="28" s="1"/>
  <c r="CMU25" i="28" s="1"/>
  <c r="CMV25" i="28" s="1"/>
  <c r="CMW25" i="28" s="1"/>
  <c r="CMX25" i="28" s="1"/>
  <c r="CMY25" i="28" s="1"/>
  <c r="CMZ25" i="28" s="1"/>
  <c r="CNA25" i="28" s="1"/>
  <c r="CNB25" i="28" s="1"/>
  <c r="CNC25" i="28" s="1"/>
  <c r="CND25" i="28" s="1"/>
  <c r="CNE25" i="28" s="1"/>
  <c r="CNF25" i="28" s="1"/>
  <c r="CNG25" i="28" s="1"/>
  <c r="CNH25" i="28" s="1"/>
  <c r="CNI25" i="28" s="1"/>
  <c r="CNJ25" i="28" s="1"/>
  <c r="CNK25" i="28" s="1"/>
  <c r="CNL25" i="28" s="1"/>
  <c r="CNM25" i="28" s="1"/>
  <c r="CNN25" i="28" s="1"/>
  <c r="CNO25" i="28" s="1"/>
  <c r="CNP25" i="28" s="1"/>
  <c r="CNQ25" i="28" s="1"/>
  <c r="CNR25" i="28" s="1"/>
  <c r="CNS25" i="28" s="1"/>
  <c r="CNT25" i="28" s="1"/>
  <c r="CNU25" i="28" s="1"/>
  <c r="CNV25" i="28" s="1"/>
  <c r="CNW25" i="28" s="1"/>
  <c r="CNX25" i="28" s="1"/>
  <c r="CNY25" i="28" s="1"/>
  <c r="CNZ25" i="28" s="1"/>
  <c r="COA25" i="28" s="1"/>
  <c r="COB25" i="28" s="1"/>
  <c r="COC25" i="28" s="1"/>
  <c r="COD25" i="28" s="1"/>
  <c r="COE25" i="28" s="1"/>
  <c r="COF25" i="28" s="1"/>
  <c r="COG25" i="28" s="1"/>
  <c r="COH25" i="28" s="1"/>
  <c r="COI25" i="28" s="1"/>
  <c r="COJ25" i="28" s="1"/>
  <c r="COK25" i="28" s="1"/>
  <c r="COL25" i="28" s="1"/>
  <c r="COM25" i="28" s="1"/>
  <c r="CON25" i="28" s="1"/>
  <c r="COO25" i="28" s="1"/>
  <c r="COP25" i="28" s="1"/>
  <c r="COQ25" i="28" s="1"/>
  <c r="COR25" i="28" s="1"/>
  <c r="COS25" i="28" s="1"/>
  <c r="COT25" i="28" s="1"/>
  <c r="COU25" i="28" s="1"/>
  <c r="COV25" i="28" s="1"/>
  <c r="COW25" i="28" s="1"/>
  <c r="COX25" i="28" s="1"/>
  <c r="COY25" i="28" s="1"/>
  <c r="COZ25" i="28" s="1"/>
  <c r="CPA25" i="28" s="1"/>
  <c r="CPB25" i="28" s="1"/>
  <c r="CPC25" i="28" s="1"/>
  <c r="CPD25" i="28" s="1"/>
  <c r="CPE25" i="28" s="1"/>
  <c r="CPF25" i="28" s="1"/>
  <c r="CPG25" i="28" s="1"/>
  <c r="CPH25" i="28" s="1"/>
  <c r="CPI25" i="28" s="1"/>
  <c r="CPJ25" i="28" s="1"/>
  <c r="CPK25" i="28" s="1"/>
  <c r="CPL25" i="28" s="1"/>
  <c r="CPM25" i="28" s="1"/>
  <c r="CPN25" i="28" s="1"/>
  <c r="CPO25" i="28" s="1"/>
  <c r="CPP25" i="28" s="1"/>
  <c r="CPQ25" i="28" s="1"/>
  <c r="CPR25" i="28" s="1"/>
  <c r="CPS25" i="28" s="1"/>
  <c r="CPT25" i="28" s="1"/>
  <c r="CPU25" i="28" s="1"/>
  <c r="CPV25" i="28" s="1"/>
  <c r="CPW25" i="28" s="1"/>
  <c r="CPX25" i="28" s="1"/>
  <c r="CPY25" i="28" s="1"/>
  <c r="CPZ25" i="28" s="1"/>
  <c r="CQA25" i="28" s="1"/>
  <c r="CQB25" i="28" s="1"/>
  <c r="CQC25" i="28" s="1"/>
  <c r="CQD25" i="28" s="1"/>
  <c r="CQE25" i="28" s="1"/>
  <c r="CQF25" i="28" s="1"/>
  <c r="CQG25" i="28" s="1"/>
  <c r="CQH25" i="28" s="1"/>
  <c r="CQI25" i="28" s="1"/>
  <c r="CQJ25" i="28" s="1"/>
  <c r="CQK25" i="28" s="1"/>
  <c r="CQL25" i="28" s="1"/>
  <c r="CQM25" i="28" s="1"/>
  <c r="CQN25" i="28" s="1"/>
  <c r="CQO25" i="28" s="1"/>
  <c r="CQP25" i="28" s="1"/>
  <c r="CQQ25" i="28" s="1"/>
  <c r="CQR25" i="28" s="1"/>
  <c r="CQS25" i="28" s="1"/>
  <c r="CQT25" i="28" s="1"/>
  <c r="CQU25" i="28" s="1"/>
  <c r="CQV25" i="28" s="1"/>
  <c r="CQW25" i="28" s="1"/>
  <c r="CQX25" i="28" s="1"/>
  <c r="CQY25" i="28" s="1"/>
  <c r="CQZ25" i="28" s="1"/>
  <c r="CRA25" i="28" s="1"/>
  <c r="CRB25" i="28" s="1"/>
  <c r="CRC25" i="28" s="1"/>
  <c r="CRD25" i="28" s="1"/>
  <c r="CRE25" i="28" s="1"/>
  <c r="CRF25" i="28" s="1"/>
  <c r="CRG25" i="28" s="1"/>
  <c r="CRH25" i="28" s="1"/>
  <c r="CRI25" i="28" s="1"/>
  <c r="CRJ25" i="28" s="1"/>
  <c r="CRK25" i="28" s="1"/>
  <c r="CRL25" i="28" s="1"/>
  <c r="CRM25" i="28" s="1"/>
  <c r="CRN25" i="28" s="1"/>
  <c r="CRO25" i="28" s="1"/>
  <c r="CRP25" i="28" s="1"/>
  <c r="CRQ25" i="28" s="1"/>
  <c r="CRR25" i="28" s="1"/>
  <c r="CRS25" i="28" s="1"/>
  <c r="CRT25" i="28" s="1"/>
  <c r="CRU25" i="28" s="1"/>
  <c r="CRV25" i="28" s="1"/>
  <c r="CRW25" i="28" s="1"/>
  <c r="CRX25" i="28" s="1"/>
  <c r="CRY25" i="28" s="1"/>
  <c r="CRZ25" i="28" s="1"/>
  <c r="CSA25" i="28" s="1"/>
  <c r="CSB25" i="28" s="1"/>
  <c r="CSC25" i="28" s="1"/>
  <c r="CSD25" i="28" s="1"/>
  <c r="CSE25" i="28" s="1"/>
  <c r="CSF25" i="28" s="1"/>
  <c r="CSG25" i="28" s="1"/>
  <c r="CSH25" i="28" s="1"/>
  <c r="CSI25" i="28" s="1"/>
  <c r="CSJ25" i="28" s="1"/>
  <c r="CSK25" i="28" s="1"/>
  <c r="CSL25" i="28" s="1"/>
  <c r="CSM25" i="28" s="1"/>
  <c r="CSN25" i="28" s="1"/>
  <c r="CSO25" i="28" s="1"/>
  <c r="CSP25" i="28" s="1"/>
  <c r="CSQ25" i="28" s="1"/>
  <c r="CSR25" i="28" s="1"/>
  <c r="CSS25" i="28" s="1"/>
  <c r="CST25" i="28" s="1"/>
  <c r="CSU25" i="28" s="1"/>
  <c r="CSV25" i="28" s="1"/>
  <c r="CSW25" i="28" s="1"/>
  <c r="CSX25" i="28" s="1"/>
  <c r="CSY25" i="28" s="1"/>
  <c r="CSZ25" i="28" s="1"/>
  <c r="CTA25" i="28" s="1"/>
  <c r="CTB25" i="28" s="1"/>
  <c r="CTC25" i="28" s="1"/>
  <c r="CTD25" i="28" s="1"/>
  <c r="CTE25" i="28" s="1"/>
  <c r="CTF25" i="28" s="1"/>
  <c r="CTG25" i="28" s="1"/>
  <c r="CTH25" i="28" s="1"/>
  <c r="CTI25" i="28" s="1"/>
  <c r="CTJ25" i="28" s="1"/>
  <c r="CTK25" i="28" s="1"/>
  <c r="CTL25" i="28" s="1"/>
  <c r="CTM25" i="28" s="1"/>
  <c r="CTN25" i="28" s="1"/>
  <c r="CTO25" i="28" s="1"/>
  <c r="CTP25" i="28" s="1"/>
  <c r="CTQ25" i="28" s="1"/>
  <c r="CTR25" i="28" s="1"/>
  <c r="CTS25" i="28" s="1"/>
  <c r="CTT25" i="28" s="1"/>
  <c r="CTU25" i="28" s="1"/>
  <c r="CTV25" i="28" s="1"/>
  <c r="CTW25" i="28" s="1"/>
  <c r="CTX25" i="28" s="1"/>
  <c r="CTY25" i="28" s="1"/>
  <c r="CTZ25" i="28" s="1"/>
  <c r="CUA25" i="28" s="1"/>
  <c r="CUB25" i="28" s="1"/>
  <c r="CUC25" i="28" s="1"/>
  <c r="CUD25" i="28" s="1"/>
  <c r="CUE25" i="28" s="1"/>
  <c r="CUF25" i="28" s="1"/>
  <c r="CUG25" i="28" s="1"/>
  <c r="CUH25" i="28" s="1"/>
  <c r="CUI25" i="28" s="1"/>
  <c r="CUJ25" i="28" s="1"/>
  <c r="CUK25" i="28" s="1"/>
  <c r="CUL25" i="28" s="1"/>
  <c r="CUM25" i="28" s="1"/>
  <c r="CUN25" i="28" s="1"/>
  <c r="CUO25" i="28" s="1"/>
  <c r="CUP25" i="28" s="1"/>
  <c r="CUQ25" i="28" s="1"/>
  <c r="CUR25" i="28" s="1"/>
  <c r="CUS25" i="28" s="1"/>
  <c r="CUT25" i="28" s="1"/>
  <c r="CUU25" i="28" s="1"/>
  <c r="CUV25" i="28" s="1"/>
  <c r="CUW25" i="28" s="1"/>
  <c r="CUX25" i="28" s="1"/>
  <c r="CUY25" i="28" s="1"/>
  <c r="CUZ25" i="28" s="1"/>
  <c r="CVA25" i="28" s="1"/>
  <c r="CVB25" i="28" s="1"/>
  <c r="CVC25" i="28" s="1"/>
  <c r="CVD25" i="28" s="1"/>
  <c r="CVE25" i="28" s="1"/>
  <c r="CVF25" i="28" s="1"/>
  <c r="CVG25" i="28" s="1"/>
  <c r="CVH25" i="28" s="1"/>
  <c r="CVI25" i="28" s="1"/>
  <c r="CVJ25" i="28" s="1"/>
  <c r="CVK25" i="28" s="1"/>
  <c r="CVL25" i="28" s="1"/>
  <c r="CVM25" i="28" s="1"/>
  <c r="CVN25" i="28" s="1"/>
  <c r="CVO25" i="28" s="1"/>
  <c r="CVP25" i="28" s="1"/>
  <c r="CVQ25" i="28" s="1"/>
  <c r="CVR25" i="28" s="1"/>
  <c r="CVS25" i="28" s="1"/>
  <c r="CVT25" i="28" s="1"/>
  <c r="CVU25" i="28" s="1"/>
  <c r="CVV25" i="28" s="1"/>
  <c r="CVW25" i="28" s="1"/>
  <c r="CVX25" i="28" s="1"/>
  <c r="CVY25" i="28" s="1"/>
  <c r="CVZ25" i="28" s="1"/>
  <c r="CWA25" i="28" s="1"/>
  <c r="CWB25" i="28" s="1"/>
  <c r="CWC25" i="28" s="1"/>
  <c r="CWD25" i="28" s="1"/>
  <c r="CWE25" i="28" s="1"/>
  <c r="CWF25" i="28" s="1"/>
  <c r="CWG25" i="28" s="1"/>
  <c r="CWH25" i="28" s="1"/>
  <c r="CWI25" i="28" s="1"/>
  <c r="CWJ25" i="28" s="1"/>
  <c r="CWK25" i="28" s="1"/>
  <c r="CWL25" i="28" s="1"/>
  <c r="CWM25" i="28" s="1"/>
  <c r="CWN25" i="28" s="1"/>
  <c r="CWO25" i="28" s="1"/>
  <c r="CWP25" i="28" s="1"/>
  <c r="CWQ25" i="28" s="1"/>
  <c r="CWR25" i="28" s="1"/>
  <c r="CWS25" i="28" s="1"/>
  <c r="CWT25" i="28" s="1"/>
  <c r="CWU25" i="28" s="1"/>
  <c r="CWV25" i="28" s="1"/>
  <c r="CWW25" i="28" s="1"/>
  <c r="CWX25" i="28" s="1"/>
  <c r="CWY25" i="28" s="1"/>
  <c r="CWZ25" i="28" s="1"/>
  <c r="CXA25" i="28" s="1"/>
  <c r="CXB25" i="28" s="1"/>
  <c r="CXC25" i="28" s="1"/>
  <c r="CXD25" i="28" s="1"/>
  <c r="CXE25" i="28" s="1"/>
  <c r="CXF25" i="28" s="1"/>
  <c r="CXG25" i="28" s="1"/>
  <c r="CXH25" i="28" s="1"/>
  <c r="CXI25" i="28" s="1"/>
  <c r="CXJ25" i="28" s="1"/>
  <c r="CXK25" i="28" s="1"/>
  <c r="CXL25" i="28" s="1"/>
  <c r="CXM25" i="28" s="1"/>
  <c r="CXN25" i="28" s="1"/>
  <c r="CXO25" i="28" s="1"/>
  <c r="CXP25" i="28" s="1"/>
  <c r="CXQ25" i="28" s="1"/>
  <c r="CXR25" i="28" s="1"/>
  <c r="CXS25" i="28" s="1"/>
  <c r="CXT25" i="28" s="1"/>
  <c r="CXU25" i="28" s="1"/>
  <c r="CXV25" i="28" s="1"/>
  <c r="CXW25" i="28" s="1"/>
  <c r="CXX25" i="28" s="1"/>
  <c r="CXY25" i="28" s="1"/>
  <c r="CXZ25" i="28" s="1"/>
  <c r="CYA25" i="28" s="1"/>
  <c r="CYB25" i="28" s="1"/>
  <c r="CYC25" i="28" s="1"/>
  <c r="CYD25" i="28" s="1"/>
  <c r="CYE25" i="28" s="1"/>
  <c r="CYF25" i="28" s="1"/>
  <c r="CYG25" i="28" s="1"/>
  <c r="CYH25" i="28" s="1"/>
  <c r="CYI25" i="28" s="1"/>
  <c r="CYJ25" i="28" s="1"/>
  <c r="CYK25" i="28" s="1"/>
  <c r="CYL25" i="28" s="1"/>
  <c r="CYM25" i="28" s="1"/>
  <c r="CYN25" i="28" s="1"/>
  <c r="CYO25" i="28" s="1"/>
  <c r="CYP25" i="28" s="1"/>
  <c r="CYQ25" i="28" s="1"/>
  <c r="CYR25" i="28" s="1"/>
  <c r="CYS25" i="28" s="1"/>
  <c r="CYT25" i="28" s="1"/>
  <c r="CYU25" i="28" s="1"/>
  <c r="CYV25" i="28" s="1"/>
  <c r="CYW25" i="28" s="1"/>
  <c r="CYX25" i="28" s="1"/>
  <c r="CYY25" i="28" s="1"/>
  <c r="CYZ25" i="28" s="1"/>
  <c r="CZA25" i="28" s="1"/>
  <c r="CZB25" i="28" s="1"/>
  <c r="CZC25" i="28" s="1"/>
  <c r="CZD25" i="28" s="1"/>
  <c r="CZE25" i="28" s="1"/>
  <c r="CZF25" i="28" s="1"/>
  <c r="CZG25" i="28" s="1"/>
  <c r="CZH25" i="28" s="1"/>
  <c r="CZI25" i="28" s="1"/>
  <c r="CZJ25" i="28" s="1"/>
  <c r="CZK25" i="28" s="1"/>
  <c r="CZL25" i="28" s="1"/>
  <c r="CZM25" i="28" s="1"/>
  <c r="CZN25" i="28" s="1"/>
  <c r="CZO25" i="28" s="1"/>
  <c r="CZP25" i="28" s="1"/>
  <c r="CZQ25" i="28" s="1"/>
  <c r="CZR25" i="28" s="1"/>
  <c r="CZS25" i="28" s="1"/>
  <c r="CZT25" i="28" s="1"/>
  <c r="CZU25" i="28" s="1"/>
  <c r="CZV25" i="28" s="1"/>
  <c r="CZW25" i="28" s="1"/>
  <c r="CZX25" i="28" s="1"/>
  <c r="CZY25" i="28" s="1"/>
  <c r="CZZ25" i="28" s="1"/>
  <c r="DAA25" i="28" s="1"/>
  <c r="DAB25" i="28" s="1"/>
  <c r="DAC25" i="28" s="1"/>
  <c r="DAD25" i="28" s="1"/>
  <c r="DAE25" i="28" s="1"/>
  <c r="DAF25" i="28" s="1"/>
  <c r="DAG25" i="28" s="1"/>
  <c r="DAH25" i="28" s="1"/>
  <c r="DAI25" i="28" s="1"/>
  <c r="DAJ25" i="28" s="1"/>
  <c r="DAK25" i="28" s="1"/>
  <c r="DAL25" i="28" s="1"/>
  <c r="DAM25" i="28" s="1"/>
  <c r="DAN25" i="28" s="1"/>
  <c r="DAO25" i="28" s="1"/>
  <c r="DAP25" i="28" s="1"/>
  <c r="DAQ25" i="28" s="1"/>
  <c r="DAR25" i="28" s="1"/>
  <c r="DAS25" i="28" s="1"/>
  <c r="DAT25" i="28" s="1"/>
  <c r="DAU25" i="28" s="1"/>
  <c r="DAV25" i="28" s="1"/>
  <c r="DAW25" i="28" s="1"/>
  <c r="DAX25" i="28" s="1"/>
  <c r="DAY25" i="28" s="1"/>
  <c r="DAZ25" i="28" s="1"/>
  <c r="DBA25" i="28" s="1"/>
  <c r="DBB25" i="28" s="1"/>
  <c r="DBC25" i="28" s="1"/>
  <c r="DBD25" i="28" s="1"/>
  <c r="DBE25" i="28" s="1"/>
  <c r="DBF25" i="28" s="1"/>
  <c r="DBG25" i="28" s="1"/>
  <c r="DBH25" i="28" s="1"/>
  <c r="DBI25" i="28" s="1"/>
  <c r="DBJ25" i="28" s="1"/>
  <c r="DBK25" i="28" s="1"/>
  <c r="DBL25" i="28" s="1"/>
  <c r="DBM25" i="28" s="1"/>
  <c r="DBN25" i="28" s="1"/>
  <c r="DBO25" i="28" s="1"/>
  <c r="DBP25" i="28" s="1"/>
  <c r="DBQ25" i="28" s="1"/>
  <c r="DBR25" i="28" s="1"/>
  <c r="DBS25" i="28" s="1"/>
  <c r="DBT25" i="28" s="1"/>
  <c r="DBU25" i="28" s="1"/>
  <c r="DBV25" i="28" s="1"/>
  <c r="DBW25" i="28" s="1"/>
  <c r="DBX25" i="28" s="1"/>
  <c r="DBY25" i="28" s="1"/>
  <c r="DBZ25" i="28" s="1"/>
  <c r="DCA25" i="28" s="1"/>
  <c r="DCB25" i="28" s="1"/>
  <c r="DCC25" i="28" s="1"/>
  <c r="DCD25" i="28" s="1"/>
  <c r="DCE25" i="28" s="1"/>
  <c r="DCF25" i="28" s="1"/>
  <c r="DCG25" i="28" s="1"/>
  <c r="DCH25" i="28" s="1"/>
  <c r="DCI25" i="28" s="1"/>
  <c r="DCJ25" i="28" s="1"/>
  <c r="DCK25" i="28" s="1"/>
  <c r="DCL25" i="28" s="1"/>
  <c r="DCM25" i="28" s="1"/>
  <c r="DCN25" i="28" s="1"/>
  <c r="DCO25" i="28" s="1"/>
  <c r="DCP25" i="28" s="1"/>
  <c r="DCQ25" i="28" s="1"/>
  <c r="DCR25" i="28" s="1"/>
  <c r="DCS25" i="28" s="1"/>
  <c r="DCT25" i="28" s="1"/>
  <c r="DCU25" i="28" s="1"/>
  <c r="DCV25" i="28" s="1"/>
  <c r="DCW25" i="28" s="1"/>
  <c r="DCX25" i="28" s="1"/>
  <c r="DCY25" i="28" s="1"/>
  <c r="DCZ25" i="28" s="1"/>
  <c r="DDA25" i="28" s="1"/>
  <c r="DDB25" i="28" s="1"/>
  <c r="DDC25" i="28" s="1"/>
  <c r="DDD25" i="28" s="1"/>
  <c r="DDE25" i="28" s="1"/>
  <c r="DDF25" i="28" s="1"/>
  <c r="DDG25" i="28" s="1"/>
  <c r="DDH25" i="28" s="1"/>
  <c r="DDI25" i="28" s="1"/>
  <c r="DDJ25" i="28" s="1"/>
  <c r="DDK25" i="28" s="1"/>
  <c r="DDL25" i="28" s="1"/>
  <c r="DDM25" i="28" s="1"/>
  <c r="DDN25" i="28" s="1"/>
  <c r="DDO25" i="28" s="1"/>
  <c r="DDP25" i="28" s="1"/>
  <c r="DDQ25" i="28" s="1"/>
  <c r="DDR25" i="28" s="1"/>
  <c r="DDS25" i="28" s="1"/>
  <c r="DDT25" i="28" s="1"/>
  <c r="DDU25" i="28" s="1"/>
  <c r="DDV25" i="28" s="1"/>
  <c r="DDW25" i="28" s="1"/>
  <c r="DDX25" i="28" s="1"/>
  <c r="DDY25" i="28" s="1"/>
  <c r="DDZ25" i="28" s="1"/>
  <c r="DEA25" i="28" s="1"/>
  <c r="DEB25" i="28" s="1"/>
  <c r="DEC25" i="28" s="1"/>
  <c r="DED25" i="28" s="1"/>
  <c r="DEE25" i="28" s="1"/>
  <c r="DEF25" i="28" s="1"/>
  <c r="DEG25" i="28" s="1"/>
  <c r="DEH25" i="28" s="1"/>
  <c r="DEI25" i="28" s="1"/>
  <c r="DEJ25" i="28" s="1"/>
  <c r="DEK25" i="28" s="1"/>
  <c r="DEL25" i="28" s="1"/>
  <c r="DEM25" i="28" s="1"/>
  <c r="DEN25" i="28" s="1"/>
  <c r="DEO25" i="28" s="1"/>
  <c r="DEP25" i="28" s="1"/>
  <c r="DEQ25" i="28" s="1"/>
  <c r="DER25" i="28" s="1"/>
  <c r="DES25" i="28" s="1"/>
  <c r="DET25" i="28" s="1"/>
  <c r="DEU25" i="28" s="1"/>
  <c r="DEV25" i="28" s="1"/>
  <c r="DEW25" i="28" s="1"/>
  <c r="DEX25" i="28" s="1"/>
  <c r="DEY25" i="28" s="1"/>
  <c r="DEZ25" i="28" s="1"/>
  <c r="DFA25" i="28" s="1"/>
  <c r="DFB25" i="28" s="1"/>
  <c r="DFC25" i="28" s="1"/>
  <c r="DFD25" i="28" s="1"/>
  <c r="DFE25" i="28" s="1"/>
  <c r="DFF25" i="28" s="1"/>
  <c r="DFG25" i="28" s="1"/>
  <c r="DFH25" i="28" s="1"/>
  <c r="DFI25" i="28" s="1"/>
  <c r="DFJ25" i="28" s="1"/>
  <c r="DFK25" i="28" s="1"/>
  <c r="DFL25" i="28" s="1"/>
  <c r="DFM25" i="28" s="1"/>
  <c r="DFN25" i="28" s="1"/>
  <c r="DFO25" i="28" s="1"/>
  <c r="DFP25" i="28" s="1"/>
  <c r="DFQ25" i="28" s="1"/>
  <c r="DFR25" i="28" s="1"/>
  <c r="DFS25" i="28" s="1"/>
  <c r="DFT25" i="28" s="1"/>
  <c r="DFU25" i="28" s="1"/>
  <c r="DFV25" i="28" s="1"/>
  <c r="DFW25" i="28" s="1"/>
  <c r="DFX25" i="28" s="1"/>
  <c r="DFY25" i="28" s="1"/>
  <c r="DFZ25" i="28" s="1"/>
  <c r="DGA25" i="28" s="1"/>
  <c r="DGB25" i="28" s="1"/>
  <c r="DGC25" i="28" s="1"/>
  <c r="DGD25" i="28" s="1"/>
  <c r="DGE25" i="28" s="1"/>
  <c r="DGF25" i="28" s="1"/>
  <c r="DGG25" i="28" s="1"/>
  <c r="DGH25" i="28" s="1"/>
  <c r="DGI25" i="28" s="1"/>
  <c r="DGJ25" i="28" s="1"/>
  <c r="DGK25" i="28" s="1"/>
  <c r="DGL25" i="28" s="1"/>
  <c r="DGM25" i="28" s="1"/>
  <c r="DGN25" i="28" s="1"/>
  <c r="DGO25" i="28" s="1"/>
  <c r="DGP25" i="28" s="1"/>
  <c r="DGQ25" i="28" s="1"/>
  <c r="DGR25" i="28" s="1"/>
  <c r="DGS25" i="28" s="1"/>
  <c r="DGT25" i="28" s="1"/>
  <c r="DGU25" i="28" s="1"/>
  <c r="DGV25" i="28" s="1"/>
  <c r="DGW25" i="28" s="1"/>
  <c r="DGX25" i="28" s="1"/>
  <c r="DGY25" i="28" s="1"/>
  <c r="DGZ25" i="28" s="1"/>
  <c r="DHA25" i="28" s="1"/>
  <c r="DHB25" i="28" s="1"/>
  <c r="DHC25" i="28" s="1"/>
  <c r="DHD25" i="28" s="1"/>
  <c r="DHE25" i="28" s="1"/>
  <c r="DHF25" i="28" s="1"/>
  <c r="DHG25" i="28" s="1"/>
  <c r="DHH25" i="28" s="1"/>
  <c r="DHI25" i="28" s="1"/>
  <c r="DHJ25" i="28" s="1"/>
  <c r="DHK25" i="28" s="1"/>
  <c r="DHL25" i="28" s="1"/>
  <c r="DHM25" i="28" s="1"/>
  <c r="DHN25" i="28" s="1"/>
  <c r="DHO25" i="28" s="1"/>
  <c r="DHP25" i="28" s="1"/>
  <c r="DHQ25" i="28" s="1"/>
  <c r="DHR25" i="28" s="1"/>
  <c r="DHS25" i="28" s="1"/>
  <c r="DHT25" i="28" s="1"/>
  <c r="DHU25" i="28" s="1"/>
  <c r="DHV25" i="28" s="1"/>
  <c r="DHW25" i="28" s="1"/>
  <c r="DHX25" i="28" s="1"/>
  <c r="DHY25" i="28" s="1"/>
  <c r="DHZ25" i="28" s="1"/>
  <c r="DIA25" i="28" s="1"/>
  <c r="DIB25" i="28" s="1"/>
  <c r="DIC25" i="28" s="1"/>
  <c r="DID25" i="28" s="1"/>
  <c r="DIE25" i="28" s="1"/>
  <c r="DIF25" i="28" s="1"/>
  <c r="DIG25" i="28" s="1"/>
  <c r="DIH25" i="28" s="1"/>
  <c r="DII25" i="28" s="1"/>
  <c r="DIJ25" i="28" s="1"/>
  <c r="DIK25" i="28" s="1"/>
  <c r="DIL25" i="28" s="1"/>
  <c r="DIM25" i="28" s="1"/>
  <c r="DIN25" i="28" s="1"/>
  <c r="DIO25" i="28" s="1"/>
  <c r="DIP25" i="28" s="1"/>
  <c r="DIQ25" i="28" s="1"/>
  <c r="DIR25" i="28" s="1"/>
  <c r="DIS25" i="28" s="1"/>
  <c r="DIT25" i="28" s="1"/>
  <c r="DIU25" i="28" s="1"/>
  <c r="DIV25" i="28" s="1"/>
  <c r="DIW25" i="28" s="1"/>
  <c r="DIX25" i="28" s="1"/>
  <c r="DIY25" i="28" s="1"/>
  <c r="DIZ25" i="28" s="1"/>
  <c r="DJA25" i="28" s="1"/>
  <c r="DJB25" i="28" s="1"/>
  <c r="DJC25" i="28" s="1"/>
  <c r="DJD25" i="28" s="1"/>
  <c r="DJE25" i="28" s="1"/>
  <c r="DJF25" i="28" s="1"/>
  <c r="DJG25" i="28" s="1"/>
  <c r="DJH25" i="28" s="1"/>
  <c r="DJI25" i="28" s="1"/>
  <c r="DJJ25" i="28" s="1"/>
  <c r="DJK25" i="28" s="1"/>
  <c r="DJL25" i="28" s="1"/>
  <c r="DJM25" i="28" s="1"/>
  <c r="DJN25" i="28" s="1"/>
  <c r="DJO25" i="28" s="1"/>
  <c r="DJP25" i="28" s="1"/>
  <c r="DJQ25" i="28" s="1"/>
  <c r="DJR25" i="28" s="1"/>
  <c r="DJS25" i="28" s="1"/>
  <c r="DJT25" i="28" s="1"/>
  <c r="DJU25" i="28" s="1"/>
  <c r="DJV25" i="28" s="1"/>
  <c r="DJW25" i="28" s="1"/>
  <c r="DJX25" i="28" s="1"/>
  <c r="DJY25" i="28" s="1"/>
  <c r="DJZ25" i="28" s="1"/>
  <c r="DKA25" i="28" s="1"/>
  <c r="DKB25" i="28" s="1"/>
  <c r="DKC25" i="28" s="1"/>
  <c r="DKD25" i="28" s="1"/>
  <c r="DKE25" i="28" s="1"/>
  <c r="DKF25" i="28" s="1"/>
  <c r="DKG25" i="28" s="1"/>
  <c r="DKH25" i="28" s="1"/>
  <c r="DKI25" i="28" s="1"/>
  <c r="DKJ25" i="28" s="1"/>
  <c r="DKK25" i="28" s="1"/>
  <c r="DKL25" i="28" s="1"/>
  <c r="DKM25" i="28" s="1"/>
  <c r="DKN25" i="28" s="1"/>
  <c r="DKO25" i="28" s="1"/>
  <c r="DKP25" i="28" s="1"/>
  <c r="DKQ25" i="28" s="1"/>
  <c r="DKR25" i="28" s="1"/>
  <c r="DKS25" i="28" s="1"/>
  <c r="DKT25" i="28" s="1"/>
  <c r="DKU25" i="28" s="1"/>
  <c r="DKV25" i="28" s="1"/>
  <c r="DKW25" i="28" s="1"/>
  <c r="DKX25" i="28" s="1"/>
  <c r="DKY25" i="28" s="1"/>
  <c r="DKZ25" i="28" s="1"/>
  <c r="DLA25" i="28" s="1"/>
  <c r="DLB25" i="28" s="1"/>
  <c r="DLC25" i="28" s="1"/>
  <c r="DLD25" i="28" s="1"/>
  <c r="DLE25" i="28" s="1"/>
  <c r="DLF25" i="28" s="1"/>
  <c r="DLG25" i="28" s="1"/>
  <c r="DLH25" i="28" s="1"/>
  <c r="DLI25" i="28" s="1"/>
  <c r="DLJ25" i="28" s="1"/>
  <c r="DLK25" i="28" s="1"/>
  <c r="DLL25" i="28" s="1"/>
  <c r="DLM25" i="28" s="1"/>
  <c r="DLN25" i="28" s="1"/>
  <c r="DLO25" i="28" s="1"/>
  <c r="DLP25" i="28" s="1"/>
  <c r="DLQ25" i="28" s="1"/>
  <c r="DLR25" i="28" s="1"/>
  <c r="DLS25" i="28" s="1"/>
  <c r="DLT25" i="28" s="1"/>
  <c r="DLU25" i="28" s="1"/>
  <c r="DLV25" i="28" s="1"/>
  <c r="DLW25" i="28" s="1"/>
  <c r="DLX25" i="28" s="1"/>
  <c r="DLY25" i="28" s="1"/>
  <c r="DLZ25" i="28" s="1"/>
  <c r="DMA25" i="28" s="1"/>
  <c r="DMB25" i="28" s="1"/>
  <c r="DMC25" i="28" s="1"/>
  <c r="DMD25" i="28" s="1"/>
  <c r="DME25" i="28" s="1"/>
  <c r="DMF25" i="28" s="1"/>
  <c r="DMG25" i="28" s="1"/>
  <c r="DMH25" i="28" s="1"/>
  <c r="DMI25" i="28" s="1"/>
  <c r="DMJ25" i="28" s="1"/>
  <c r="DMK25" i="28" s="1"/>
  <c r="DML25" i="28" s="1"/>
  <c r="DMM25" i="28" s="1"/>
  <c r="DMN25" i="28" s="1"/>
  <c r="DMO25" i="28" s="1"/>
  <c r="DMP25" i="28" s="1"/>
  <c r="DMQ25" i="28" s="1"/>
  <c r="DMR25" i="28" s="1"/>
  <c r="DMS25" i="28" s="1"/>
  <c r="DMT25" i="28" s="1"/>
  <c r="DMU25" i="28" s="1"/>
  <c r="DMV25" i="28" s="1"/>
  <c r="DMW25" i="28" s="1"/>
  <c r="DMX25" i="28" s="1"/>
  <c r="DMY25" i="28" s="1"/>
  <c r="DMZ25" i="28" s="1"/>
  <c r="DNA25" i="28" s="1"/>
  <c r="DNB25" i="28" s="1"/>
  <c r="DNC25" i="28" s="1"/>
  <c r="DND25" i="28" s="1"/>
  <c r="DNE25" i="28" s="1"/>
  <c r="DNF25" i="28" s="1"/>
  <c r="DNG25" i="28" s="1"/>
  <c r="DNH25" i="28" s="1"/>
  <c r="DNI25" i="28" s="1"/>
  <c r="DNJ25" i="28" s="1"/>
  <c r="DNK25" i="28" s="1"/>
  <c r="DNL25" i="28" s="1"/>
  <c r="DNM25" i="28" s="1"/>
  <c r="DNN25" i="28" s="1"/>
  <c r="DNO25" i="28" s="1"/>
  <c r="DNP25" i="28" s="1"/>
  <c r="DNQ25" i="28" s="1"/>
  <c r="DNR25" i="28" s="1"/>
  <c r="DNS25" i="28" s="1"/>
  <c r="DNT25" i="28" s="1"/>
  <c r="DNU25" i="28" s="1"/>
  <c r="DNV25" i="28" s="1"/>
  <c r="DNW25" i="28" s="1"/>
  <c r="DNX25" i="28" s="1"/>
  <c r="DNY25" i="28" s="1"/>
  <c r="DNZ25" i="28" s="1"/>
  <c r="DOA25" i="28" s="1"/>
  <c r="DOB25" i="28" s="1"/>
  <c r="DOC25" i="28" s="1"/>
  <c r="DOD25" i="28" s="1"/>
  <c r="DOE25" i="28" s="1"/>
  <c r="DOF25" i="28" s="1"/>
  <c r="DOG25" i="28" s="1"/>
  <c r="DOH25" i="28" s="1"/>
  <c r="DOI25" i="28" s="1"/>
  <c r="DOJ25" i="28" s="1"/>
  <c r="DOK25" i="28" s="1"/>
  <c r="DOL25" i="28" s="1"/>
  <c r="DOM25" i="28" s="1"/>
  <c r="DON25" i="28" s="1"/>
  <c r="DOO25" i="28" s="1"/>
  <c r="DOP25" i="28" s="1"/>
  <c r="DOQ25" i="28" s="1"/>
  <c r="DOR25" i="28" s="1"/>
  <c r="DOS25" i="28" s="1"/>
  <c r="DOT25" i="28" s="1"/>
  <c r="DOU25" i="28" s="1"/>
  <c r="DOV25" i="28" s="1"/>
  <c r="DOW25" i="28" s="1"/>
  <c r="DOX25" i="28" s="1"/>
  <c r="DOY25" i="28" s="1"/>
  <c r="DOZ25" i="28" s="1"/>
  <c r="DPA25" i="28" s="1"/>
  <c r="DPB25" i="28" s="1"/>
  <c r="DPC25" i="28" s="1"/>
  <c r="DPD25" i="28" s="1"/>
  <c r="DPE25" i="28" s="1"/>
  <c r="DPF25" i="28" s="1"/>
  <c r="DPG25" i="28" s="1"/>
  <c r="DPH25" i="28" s="1"/>
  <c r="DPI25" i="28" s="1"/>
  <c r="DPJ25" i="28" s="1"/>
  <c r="DPK25" i="28" s="1"/>
  <c r="DPL25" i="28" s="1"/>
  <c r="DPM25" i="28" s="1"/>
  <c r="DPN25" i="28" s="1"/>
  <c r="DPO25" i="28" s="1"/>
  <c r="DPP25" i="28" s="1"/>
  <c r="DPQ25" i="28" s="1"/>
  <c r="DPR25" i="28" s="1"/>
  <c r="DPS25" i="28" s="1"/>
  <c r="DPT25" i="28" s="1"/>
  <c r="DPU25" i="28" s="1"/>
  <c r="DPV25" i="28" s="1"/>
  <c r="DPW25" i="28" s="1"/>
  <c r="DPX25" i="28" s="1"/>
  <c r="DPY25" i="28" s="1"/>
  <c r="DPZ25" i="28" s="1"/>
  <c r="DQA25" i="28" s="1"/>
  <c r="DQB25" i="28" s="1"/>
  <c r="DQC25" i="28" s="1"/>
  <c r="DQD25" i="28" s="1"/>
  <c r="DQE25" i="28" s="1"/>
  <c r="DQF25" i="28" s="1"/>
  <c r="DQG25" i="28" s="1"/>
  <c r="DQH25" i="28" s="1"/>
  <c r="DQI25" i="28" s="1"/>
  <c r="DQJ25" i="28" s="1"/>
  <c r="DQK25" i="28" s="1"/>
  <c r="DQL25" i="28" s="1"/>
  <c r="DQM25" i="28" s="1"/>
  <c r="DQN25" i="28" s="1"/>
  <c r="DQO25" i="28" s="1"/>
  <c r="DQP25" i="28" s="1"/>
  <c r="DQQ25" i="28" s="1"/>
  <c r="DQR25" i="28" s="1"/>
  <c r="DQS25" i="28" s="1"/>
  <c r="DQT25" i="28" s="1"/>
  <c r="DQU25" i="28" s="1"/>
  <c r="DQV25" i="28" s="1"/>
  <c r="DQW25" i="28" s="1"/>
  <c r="DQX25" i="28" s="1"/>
  <c r="DQY25" i="28" s="1"/>
  <c r="DQZ25" i="28" s="1"/>
  <c r="DRA25" i="28" s="1"/>
  <c r="DRB25" i="28" s="1"/>
  <c r="DRC25" i="28" s="1"/>
  <c r="DRD25" i="28" s="1"/>
  <c r="DRE25" i="28" s="1"/>
  <c r="DRF25" i="28" s="1"/>
  <c r="DRG25" i="28" s="1"/>
  <c r="DRH25" i="28" s="1"/>
  <c r="DRI25" i="28" s="1"/>
  <c r="DRJ25" i="28" s="1"/>
  <c r="DRK25" i="28" s="1"/>
  <c r="DRL25" i="28" s="1"/>
  <c r="DRM25" i="28" s="1"/>
  <c r="DRN25" i="28" s="1"/>
  <c r="DRO25" i="28" s="1"/>
  <c r="DRP25" i="28" s="1"/>
  <c r="DRQ25" i="28" s="1"/>
  <c r="DRR25" i="28" s="1"/>
  <c r="DRS25" i="28" s="1"/>
  <c r="DRT25" i="28" s="1"/>
  <c r="DRU25" i="28" s="1"/>
  <c r="DRV25" i="28" s="1"/>
  <c r="DRW25" i="28" s="1"/>
  <c r="DRX25" i="28" s="1"/>
  <c r="DRY25" i="28" s="1"/>
  <c r="DRZ25" i="28" s="1"/>
  <c r="DSA25" i="28" s="1"/>
  <c r="DSB25" i="28" s="1"/>
  <c r="DSC25" i="28" s="1"/>
  <c r="DSD25" i="28" s="1"/>
  <c r="DSE25" i="28" s="1"/>
  <c r="DSF25" i="28" s="1"/>
  <c r="DSG25" i="28" s="1"/>
  <c r="DSH25" i="28" s="1"/>
  <c r="DSI25" i="28" s="1"/>
  <c r="DSJ25" i="28" s="1"/>
  <c r="DSK25" i="28" s="1"/>
  <c r="DSL25" i="28" s="1"/>
  <c r="DSM25" i="28" s="1"/>
  <c r="DSN25" i="28" s="1"/>
  <c r="DSO25" i="28" s="1"/>
  <c r="DSP25" i="28" s="1"/>
  <c r="DSQ25" i="28" s="1"/>
  <c r="DSR25" i="28" s="1"/>
  <c r="DSS25" i="28" s="1"/>
  <c r="DST25" i="28" s="1"/>
  <c r="DSU25" i="28" s="1"/>
  <c r="DSV25" i="28" s="1"/>
  <c r="DSW25" i="28" s="1"/>
  <c r="DSX25" i="28" s="1"/>
  <c r="DSY25" i="28" s="1"/>
  <c r="DSZ25" i="28" s="1"/>
  <c r="DTA25" i="28" s="1"/>
  <c r="DTB25" i="28" s="1"/>
  <c r="DTC25" i="28" s="1"/>
  <c r="DTD25" i="28" s="1"/>
  <c r="DTE25" i="28" s="1"/>
  <c r="DTF25" i="28" s="1"/>
  <c r="DTG25" i="28" s="1"/>
  <c r="DTH25" i="28" s="1"/>
  <c r="DTI25" i="28" s="1"/>
  <c r="DTJ25" i="28" s="1"/>
  <c r="DTK25" i="28" s="1"/>
  <c r="DTL25" i="28" s="1"/>
  <c r="DTM25" i="28" s="1"/>
  <c r="DTN25" i="28" s="1"/>
  <c r="DTO25" i="28" s="1"/>
  <c r="DTP25" i="28" s="1"/>
  <c r="DTQ25" i="28" s="1"/>
  <c r="DTR25" i="28" s="1"/>
  <c r="DTS25" i="28" s="1"/>
  <c r="DTT25" i="28" s="1"/>
  <c r="DTU25" i="28" s="1"/>
  <c r="DTV25" i="28" s="1"/>
  <c r="DTW25" i="28" s="1"/>
  <c r="DTX25" i="28" s="1"/>
  <c r="DTY25" i="28" s="1"/>
  <c r="DTZ25" i="28" s="1"/>
  <c r="DUA25" i="28" s="1"/>
  <c r="DUB25" i="28" s="1"/>
  <c r="DUC25" i="28" s="1"/>
  <c r="DUD25" i="28" s="1"/>
  <c r="DUE25" i="28" s="1"/>
  <c r="DUF25" i="28" s="1"/>
  <c r="DUG25" i="28" s="1"/>
  <c r="DUH25" i="28" s="1"/>
  <c r="DUI25" i="28" s="1"/>
  <c r="DUJ25" i="28" s="1"/>
  <c r="DUK25" i="28" s="1"/>
  <c r="DUL25" i="28" s="1"/>
  <c r="DUM25" i="28" s="1"/>
  <c r="DUN25" i="28" s="1"/>
  <c r="DUO25" i="28" s="1"/>
  <c r="DUP25" i="28" s="1"/>
  <c r="DUQ25" i="28" s="1"/>
  <c r="DUR25" i="28" s="1"/>
  <c r="DUS25" i="28" s="1"/>
  <c r="DUT25" i="28" s="1"/>
  <c r="DUU25" i="28" s="1"/>
  <c r="DUV25" i="28" s="1"/>
  <c r="DUW25" i="28" s="1"/>
  <c r="DUX25" i="28" s="1"/>
  <c r="DUY25" i="28" s="1"/>
  <c r="DUZ25" i="28" s="1"/>
  <c r="DVA25" i="28" s="1"/>
  <c r="DVB25" i="28" s="1"/>
  <c r="DVC25" i="28" s="1"/>
  <c r="DVD25" i="28" s="1"/>
  <c r="DVE25" i="28" s="1"/>
  <c r="DVF25" i="28" s="1"/>
  <c r="DVG25" i="28" s="1"/>
  <c r="DVH25" i="28" s="1"/>
  <c r="DVI25" i="28" s="1"/>
  <c r="DVJ25" i="28" s="1"/>
  <c r="DVK25" i="28" s="1"/>
  <c r="DVL25" i="28" s="1"/>
  <c r="DVM25" i="28" s="1"/>
  <c r="DVN25" i="28" s="1"/>
  <c r="DVO25" i="28" s="1"/>
  <c r="DVP25" i="28" s="1"/>
  <c r="DVQ25" i="28" s="1"/>
  <c r="DVR25" i="28" s="1"/>
  <c r="DVS25" i="28" s="1"/>
  <c r="DVT25" i="28" s="1"/>
  <c r="DVU25" i="28" s="1"/>
  <c r="DVV25" i="28" s="1"/>
  <c r="DVW25" i="28" s="1"/>
  <c r="DVX25" i="28" s="1"/>
  <c r="DVY25" i="28" s="1"/>
  <c r="DVZ25" i="28" s="1"/>
  <c r="DWA25" i="28" s="1"/>
  <c r="DWB25" i="28" s="1"/>
  <c r="DWC25" i="28" s="1"/>
  <c r="DWD25" i="28" s="1"/>
  <c r="DWE25" i="28" s="1"/>
  <c r="DWF25" i="28" s="1"/>
  <c r="DWG25" i="28" s="1"/>
  <c r="DWH25" i="28" s="1"/>
  <c r="DWI25" i="28" s="1"/>
  <c r="DWJ25" i="28" s="1"/>
  <c r="DWK25" i="28" s="1"/>
  <c r="DWL25" i="28" s="1"/>
  <c r="DWM25" i="28" s="1"/>
  <c r="DWN25" i="28" s="1"/>
  <c r="DWO25" i="28" s="1"/>
  <c r="DWP25" i="28" s="1"/>
  <c r="DWQ25" i="28" s="1"/>
  <c r="DWR25" i="28" s="1"/>
  <c r="DWS25" i="28" s="1"/>
  <c r="DWT25" i="28" s="1"/>
  <c r="DWU25" i="28" s="1"/>
  <c r="DWV25" i="28" s="1"/>
  <c r="DWW25" i="28" s="1"/>
  <c r="DWX25" i="28" s="1"/>
  <c r="DWY25" i="28" s="1"/>
  <c r="DWZ25" i="28" s="1"/>
  <c r="DXA25" i="28" s="1"/>
  <c r="DXB25" i="28" s="1"/>
  <c r="DXC25" i="28" s="1"/>
  <c r="DXD25" i="28" s="1"/>
  <c r="DXE25" i="28" s="1"/>
  <c r="DXF25" i="28" s="1"/>
  <c r="DXG25" i="28" s="1"/>
  <c r="DXH25" i="28" s="1"/>
  <c r="DXI25" i="28" s="1"/>
  <c r="DXJ25" i="28" s="1"/>
  <c r="DXK25" i="28" s="1"/>
  <c r="DXL25" i="28" s="1"/>
  <c r="DXM25" i="28" s="1"/>
  <c r="DXN25" i="28" s="1"/>
  <c r="DXO25" i="28" s="1"/>
  <c r="DXP25" i="28" s="1"/>
  <c r="DXQ25" i="28" s="1"/>
  <c r="DXR25" i="28" s="1"/>
  <c r="DXS25" i="28" s="1"/>
  <c r="DXT25" i="28" s="1"/>
  <c r="DXU25" i="28" s="1"/>
  <c r="DXV25" i="28" s="1"/>
  <c r="DXW25" i="28" s="1"/>
  <c r="DXX25" i="28" s="1"/>
  <c r="DXY25" i="28" s="1"/>
  <c r="DXZ25" i="28" s="1"/>
  <c r="DYA25" i="28" s="1"/>
  <c r="DYB25" i="28" s="1"/>
  <c r="DYC25" i="28" s="1"/>
  <c r="DYD25" i="28" s="1"/>
  <c r="DYE25" i="28" s="1"/>
  <c r="DYF25" i="28" s="1"/>
  <c r="DYG25" i="28" s="1"/>
  <c r="DYH25" i="28" s="1"/>
  <c r="DYI25" i="28" s="1"/>
  <c r="DYJ25" i="28" s="1"/>
  <c r="DYK25" i="28" s="1"/>
  <c r="DYL25" i="28" s="1"/>
  <c r="DYM25" i="28" s="1"/>
  <c r="DYN25" i="28" s="1"/>
  <c r="DYO25" i="28" s="1"/>
  <c r="DYP25" i="28" s="1"/>
  <c r="DYQ25" i="28" s="1"/>
  <c r="DYR25" i="28" s="1"/>
  <c r="DYS25" i="28" s="1"/>
  <c r="DYT25" i="28" s="1"/>
  <c r="DYU25" i="28" s="1"/>
  <c r="DYV25" i="28" s="1"/>
  <c r="DYW25" i="28" s="1"/>
  <c r="DYX25" i="28" s="1"/>
  <c r="DYY25" i="28" s="1"/>
  <c r="DYZ25" i="28" s="1"/>
  <c r="DZA25" i="28" s="1"/>
  <c r="DZB25" i="28" s="1"/>
  <c r="DZC25" i="28" s="1"/>
  <c r="DZD25" i="28" s="1"/>
  <c r="DZE25" i="28" s="1"/>
  <c r="DZF25" i="28" s="1"/>
  <c r="DZG25" i="28" s="1"/>
  <c r="DZH25" i="28" s="1"/>
  <c r="DZI25" i="28" s="1"/>
  <c r="DZJ25" i="28" s="1"/>
  <c r="DZK25" i="28" s="1"/>
  <c r="DZL25" i="28" s="1"/>
  <c r="DZM25" i="28" s="1"/>
  <c r="DZN25" i="28" s="1"/>
  <c r="DZO25" i="28" s="1"/>
  <c r="DZP25" i="28" s="1"/>
  <c r="DZQ25" i="28" s="1"/>
  <c r="DZR25" i="28" s="1"/>
  <c r="DZS25" i="28" s="1"/>
  <c r="DZT25" i="28" s="1"/>
  <c r="DZU25" i="28" s="1"/>
  <c r="DZV25" i="28" s="1"/>
  <c r="DZW25" i="28" s="1"/>
  <c r="DZX25" i="28" s="1"/>
  <c r="DZY25" i="28" s="1"/>
  <c r="DZZ25" i="28" s="1"/>
  <c r="EAA25" i="28" s="1"/>
  <c r="EAB25" i="28" s="1"/>
  <c r="EAC25" i="28" s="1"/>
  <c r="EAD25" i="28" s="1"/>
  <c r="EAE25" i="28" s="1"/>
  <c r="EAF25" i="28" s="1"/>
  <c r="EAG25" i="28" s="1"/>
  <c r="EAH25" i="28" s="1"/>
  <c r="EAI25" i="28" s="1"/>
  <c r="EAJ25" i="28" s="1"/>
  <c r="EAK25" i="28" s="1"/>
  <c r="EAL25" i="28" s="1"/>
  <c r="EAM25" i="28" s="1"/>
  <c r="EAN25" i="28" s="1"/>
  <c r="EAO25" i="28" s="1"/>
  <c r="EAP25" i="28" s="1"/>
  <c r="EAQ25" i="28" s="1"/>
  <c r="EAR25" i="28" s="1"/>
  <c r="EAS25" i="28" s="1"/>
  <c r="EAT25" i="28" s="1"/>
  <c r="EAU25" i="28" s="1"/>
  <c r="EAV25" i="28" s="1"/>
  <c r="EAW25" i="28" s="1"/>
  <c r="EAX25" i="28" s="1"/>
  <c r="EAY25" i="28" s="1"/>
  <c r="EAZ25" i="28" s="1"/>
  <c r="EBA25" i="28" s="1"/>
  <c r="EBB25" i="28" s="1"/>
  <c r="EBC25" i="28" s="1"/>
  <c r="EBD25" i="28" s="1"/>
  <c r="EBE25" i="28" s="1"/>
  <c r="EBF25" i="28" s="1"/>
  <c r="EBG25" i="28" s="1"/>
  <c r="EBH25" i="28" s="1"/>
  <c r="EBI25" i="28" s="1"/>
  <c r="EBJ25" i="28" s="1"/>
  <c r="EBK25" i="28" s="1"/>
  <c r="EBL25" i="28" s="1"/>
  <c r="EBM25" i="28" s="1"/>
  <c r="EBN25" i="28" s="1"/>
  <c r="EBO25" i="28" s="1"/>
  <c r="EBP25" i="28" s="1"/>
  <c r="EBQ25" i="28" s="1"/>
  <c r="EBR25" i="28" s="1"/>
  <c r="EBS25" i="28" s="1"/>
  <c r="EBT25" i="28" s="1"/>
  <c r="EBU25" i="28" s="1"/>
  <c r="EBV25" i="28" s="1"/>
  <c r="EBW25" i="28" s="1"/>
  <c r="EBX25" i="28" s="1"/>
  <c r="EBY25" i="28" s="1"/>
  <c r="EBZ25" i="28" s="1"/>
  <c r="ECA25" i="28" s="1"/>
  <c r="ECB25" i="28" s="1"/>
  <c r="ECC25" i="28" s="1"/>
  <c r="ECD25" i="28" s="1"/>
  <c r="ECE25" i="28" s="1"/>
  <c r="ECF25" i="28" s="1"/>
  <c r="ECG25" i="28" s="1"/>
  <c r="ECH25" i="28" s="1"/>
  <c r="ECI25" i="28" s="1"/>
  <c r="ECJ25" i="28" s="1"/>
  <c r="ECK25" i="28" s="1"/>
  <c r="ECL25" i="28" s="1"/>
  <c r="ECM25" i="28" s="1"/>
  <c r="ECN25" i="28" s="1"/>
  <c r="ECO25" i="28" s="1"/>
  <c r="ECP25" i="28" s="1"/>
  <c r="ECQ25" i="28" s="1"/>
  <c r="ECR25" i="28" s="1"/>
  <c r="ECS25" i="28" s="1"/>
  <c r="ECT25" i="28" s="1"/>
  <c r="ECU25" i="28" s="1"/>
  <c r="ECV25" i="28" s="1"/>
  <c r="ECW25" i="28" s="1"/>
  <c r="ECX25" i="28" s="1"/>
  <c r="ECY25" i="28" s="1"/>
  <c r="ECZ25" i="28" s="1"/>
  <c r="EDA25" i="28" s="1"/>
  <c r="EDB25" i="28" s="1"/>
  <c r="EDC25" i="28" s="1"/>
  <c r="EDD25" i="28" s="1"/>
  <c r="EDE25" i="28" s="1"/>
  <c r="EDF25" i="28" s="1"/>
  <c r="EDG25" i="28" s="1"/>
  <c r="EDH25" i="28" s="1"/>
  <c r="EDI25" i="28" s="1"/>
  <c r="EDJ25" i="28" s="1"/>
  <c r="EDK25" i="28" s="1"/>
  <c r="EDL25" i="28" s="1"/>
  <c r="EDM25" i="28" s="1"/>
  <c r="EDN25" i="28" s="1"/>
  <c r="EDO25" i="28" s="1"/>
  <c r="EDP25" i="28" s="1"/>
  <c r="EDQ25" i="28" s="1"/>
  <c r="EDR25" i="28" s="1"/>
  <c r="EDS25" i="28" s="1"/>
  <c r="EDT25" i="28" s="1"/>
  <c r="EDU25" i="28" s="1"/>
  <c r="EDV25" i="28" s="1"/>
  <c r="EDW25" i="28" s="1"/>
  <c r="EDX25" i="28" s="1"/>
  <c r="EDY25" i="28" s="1"/>
  <c r="EDZ25" i="28" s="1"/>
  <c r="EEA25" i="28" s="1"/>
  <c r="EEB25" i="28" s="1"/>
  <c r="EEC25" i="28" s="1"/>
  <c r="EED25" i="28" s="1"/>
  <c r="EEE25" i="28" s="1"/>
  <c r="EEF25" i="28" s="1"/>
  <c r="EEG25" i="28" s="1"/>
  <c r="EEH25" i="28" s="1"/>
  <c r="EEI25" i="28" s="1"/>
  <c r="EEJ25" i="28" s="1"/>
  <c r="EEK25" i="28" s="1"/>
  <c r="EEL25" i="28" s="1"/>
  <c r="EEM25" i="28" s="1"/>
  <c r="EEN25" i="28" s="1"/>
  <c r="EEO25" i="28" s="1"/>
  <c r="EEP25" i="28" s="1"/>
  <c r="EEQ25" i="28" s="1"/>
  <c r="EER25" i="28" s="1"/>
  <c r="EES25" i="28" s="1"/>
  <c r="EET25" i="28" s="1"/>
  <c r="EEU25" i="28" s="1"/>
  <c r="EEV25" i="28" s="1"/>
  <c r="EEW25" i="28" s="1"/>
  <c r="EEX25" i="28" s="1"/>
  <c r="EEY25" i="28" s="1"/>
  <c r="EEZ25" i="28" s="1"/>
  <c r="EFA25" i="28" s="1"/>
  <c r="EFB25" i="28" s="1"/>
  <c r="EFC25" i="28" s="1"/>
  <c r="EFD25" i="28" s="1"/>
  <c r="EFE25" i="28" s="1"/>
  <c r="EFF25" i="28" s="1"/>
  <c r="EFG25" i="28" s="1"/>
  <c r="EFH25" i="28" s="1"/>
  <c r="EFI25" i="28" s="1"/>
  <c r="EFJ25" i="28" s="1"/>
  <c r="EFK25" i="28" s="1"/>
  <c r="EFL25" i="28" s="1"/>
  <c r="EFM25" i="28" s="1"/>
  <c r="EFN25" i="28" s="1"/>
  <c r="EFO25" i="28" s="1"/>
  <c r="EFP25" i="28" s="1"/>
  <c r="EFQ25" i="28" s="1"/>
  <c r="EFR25" i="28" s="1"/>
  <c r="EFS25" i="28" s="1"/>
  <c r="EFT25" i="28" s="1"/>
  <c r="EFU25" i="28" s="1"/>
  <c r="EFV25" i="28" s="1"/>
  <c r="EFW25" i="28" s="1"/>
  <c r="EFX25" i="28" s="1"/>
  <c r="EFY25" i="28" s="1"/>
  <c r="EFZ25" i="28" s="1"/>
  <c r="EGA25" i="28" s="1"/>
  <c r="EGB25" i="28" s="1"/>
  <c r="EGC25" i="28" s="1"/>
  <c r="EGD25" i="28" s="1"/>
  <c r="EGE25" i="28" s="1"/>
  <c r="EGF25" i="28" s="1"/>
  <c r="EGG25" i="28" s="1"/>
  <c r="EGH25" i="28" s="1"/>
  <c r="EGI25" i="28" s="1"/>
  <c r="EGJ25" i="28" s="1"/>
  <c r="EGK25" i="28" s="1"/>
  <c r="EGL25" i="28" s="1"/>
  <c r="EGM25" i="28" s="1"/>
  <c r="EGN25" i="28" s="1"/>
  <c r="EGO25" i="28" s="1"/>
  <c r="EGP25" i="28" s="1"/>
  <c r="EGQ25" i="28" s="1"/>
  <c r="EGR25" i="28" s="1"/>
  <c r="EGS25" i="28" s="1"/>
  <c r="EGT25" i="28" s="1"/>
  <c r="EGU25" i="28" s="1"/>
  <c r="EGV25" i="28" s="1"/>
  <c r="EGW25" i="28" s="1"/>
  <c r="EGX25" i="28" s="1"/>
  <c r="EGY25" i="28" s="1"/>
  <c r="EGZ25" i="28" s="1"/>
  <c r="EHA25" i="28" s="1"/>
  <c r="EHB25" i="28" s="1"/>
  <c r="EHC25" i="28" s="1"/>
  <c r="EHD25" i="28" s="1"/>
  <c r="EHE25" i="28" s="1"/>
  <c r="EHF25" i="28" s="1"/>
  <c r="EHG25" i="28" s="1"/>
  <c r="EHH25" i="28" s="1"/>
  <c r="EHI25" i="28" s="1"/>
  <c r="EHJ25" i="28" s="1"/>
  <c r="EHK25" i="28" s="1"/>
  <c r="EHL25" i="28" s="1"/>
  <c r="EHM25" i="28" s="1"/>
  <c r="EHN25" i="28" s="1"/>
  <c r="EHO25" i="28" s="1"/>
  <c r="EHP25" i="28" s="1"/>
  <c r="EHQ25" i="28" s="1"/>
  <c r="EHR25" i="28" s="1"/>
  <c r="EHS25" i="28" s="1"/>
  <c r="EHT25" i="28" s="1"/>
  <c r="EHU25" i="28" s="1"/>
  <c r="EHV25" i="28" s="1"/>
  <c r="EHW25" i="28" s="1"/>
  <c r="EHX25" i="28" s="1"/>
  <c r="EHY25" i="28" s="1"/>
  <c r="EHZ25" i="28" s="1"/>
  <c r="EIA25" i="28" s="1"/>
  <c r="EIB25" i="28" s="1"/>
  <c r="EIC25" i="28" s="1"/>
  <c r="EID25" i="28" s="1"/>
  <c r="EIE25" i="28" s="1"/>
  <c r="EIF25" i="28" s="1"/>
  <c r="EIG25" i="28" s="1"/>
  <c r="EIH25" i="28" s="1"/>
  <c r="EII25" i="28" s="1"/>
  <c r="EIJ25" i="28" s="1"/>
  <c r="EIK25" i="28" s="1"/>
  <c r="EIL25" i="28" s="1"/>
  <c r="EIM25" i="28" s="1"/>
  <c r="EIN25" i="28" s="1"/>
  <c r="EIO25" i="28" s="1"/>
  <c r="EIP25" i="28" s="1"/>
  <c r="EIQ25" i="28" s="1"/>
  <c r="EIR25" i="28" s="1"/>
  <c r="EIS25" i="28" s="1"/>
  <c r="EIT25" i="28" s="1"/>
  <c r="EIU25" i="28" s="1"/>
  <c r="EIV25" i="28" s="1"/>
  <c r="EIW25" i="28" s="1"/>
  <c r="EIX25" i="28" s="1"/>
  <c r="EIY25" i="28" s="1"/>
  <c r="EIZ25" i="28" s="1"/>
  <c r="EJA25" i="28" s="1"/>
  <c r="EJB25" i="28" s="1"/>
  <c r="EJC25" i="28" s="1"/>
  <c r="EJD25" i="28" s="1"/>
  <c r="EJE25" i="28" s="1"/>
  <c r="EJF25" i="28" s="1"/>
  <c r="EJG25" i="28" s="1"/>
  <c r="EJH25" i="28" s="1"/>
  <c r="EJI25" i="28" s="1"/>
  <c r="EJJ25" i="28" s="1"/>
  <c r="EJK25" i="28" s="1"/>
  <c r="EJL25" i="28" s="1"/>
  <c r="EJM25" i="28" s="1"/>
  <c r="EJN25" i="28" s="1"/>
  <c r="EJO25" i="28" s="1"/>
  <c r="EJP25" i="28" s="1"/>
  <c r="EJQ25" i="28" s="1"/>
  <c r="EJR25" i="28" s="1"/>
  <c r="EJS25" i="28" s="1"/>
  <c r="EJT25" i="28" s="1"/>
  <c r="EJU25" i="28" s="1"/>
  <c r="EJV25" i="28" s="1"/>
  <c r="EJW25" i="28" s="1"/>
  <c r="EJX25" i="28" s="1"/>
  <c r="EJY25" i="28" s="1"/>
  <c r="EJZ25" i="28" s="1"/>
  <c r="EKA25" i="28" s="1"/>
  <c r="EKB25" i="28" s="1"/>
  <c r="EKC25" i="28" s="1"/>
  <c r="EKD25" i="28" s="1"/>
  <c r="EKE25" i="28" s="1"/>
  <c r="EKF25" i="28" s="1"/>
  <c r="EKG25" i="28" s="1"/>
  <c r="EKH25" i="28" s="1"/>
  <c r="EKI25" i="28" s="1"/>
  <c r="EKJ25" i="28" s="1"/>
  <c r="EKK25" i="28" s="1"/>
  <c r="EKL25" i="28" s="1"/>
  <c r="EKM25" i="28" s="1"/>
  <c r="EKN25" i="28" s="1"/>
  <c r="EKO25" i="28" s="1"/>
  <c r="EKP25" i="28" s="1"/>
  <c r="EKQ25" i="28" s="1"/>
  <c r="EKR25" i="28" s="1"/>
  <c r="EKS25" i="28" s="1"/>
  <c r="EKT25" i="28" s="1"/>
  <c r="EKU25" i="28" s="1"/>
  <c r="EKV25" i="28" s="1"/>
  <c r="EKW25" i="28" s="1"/>
  <c r="EKX25" i="28" s="1"/>
  <c r="EKY25" i="28" s="1"/>
  <c r="EKZ25" i="28" s="1"/>
  <c r="ELA25" i="28" s="1"/>
  <c r="ELB25" i="28" s="1"/>
  <c r="ELC25" i="28" s="1"/>
  <c r="ELD25" i="28" s="1"/>
  <c r="ELE25" i="28" s="1"/>
  <c r="ELF25" i="28" s="1"/>
  <c r="ELG25" i="28" s="1"/>
  <c r="ELH25" i="28" s="1"/>
  <c r="ELI25" i="28" s="1"/>
  <c r="ELJ25" i="28" s="1"/>
  <c r="ELK25" i="28" s="1"/>
  <c r="ELL25" i="28" s="1"/>
  <c r="ELM25" i="28" s="1"/>
  <c r="ELN25" i="28" s="1"/>
  <c r="ELO25" i="28" s="1"/>
  <c r="ELP25" i="28" s="1"/>
  <c r="ELQ25" i="28" s="1"/>
  <c r="ELR25" i="28" s="1"/>
  <c r="ELS25" i="28" s="1"/>
  <c r="ELT25" i="28" s="1"/>
  <c r="ELU25" i="28" s="1"/>
  <c r="ELV25" i="28" s="1"/>
  <c r="ELW25" i="28" s="1"/>
  <c r="ELX25" i="28" s="1"/>
  <c r="ELY25" i="28" s="1"/>
  <c r="ELZ25" i="28" s="1"/>
  <c r="EMA25" i="28" s="1"/>
  <c r="EMB25" i="28" s="1"/>
  <c r="EMC25" i="28" s="1"/>
  <c r="EMD25" i="28" s="1"/>
  <c r="EME25" i="28" s="1"/>
  <c r="EMF25" i="28" s="1"/>
  <c r="EMG25" i="28" s="1"/>
  <c r="EMH25" i="28" s="1"/>
  <c r="EMI25" i="28" s="1"/>
  <c r="EMJ25" i="28" s="1"/>
  <c r="EMK25" i="28" s="1"/>
  <c r="EML25" i="28" s="1"/>
  <c r="EMM25" i="28" s="1"/>
  <c r="EMN25" i="28" s="1"/>
  <c r="EMO25" i="28" s="1"/>
  <c r="EMP25" i="28" s="1"/>
  <c r="EMQ25" i="28" s="1"/>
  <c r="EMR25" i="28" s="1"/>
  <c r="EMS25" i="28" s="1"/>
  <c r="EMT25" i="28" s="1"/>
  <c r="EMU25" i="28" s="1"/>
  <c r="EMV25" i="28" s="1"/>
  <c r="EMW25" i="28" s="1"/>
  <c r="EMX25" i="28" s="1"/>
  <c r="EMY25" i="28" s="1"/>
  <c r="EMZ25" i="28" s="1"/>
  <c r="ENA25" i="28" s="1"/>
  <c r="ENB25" i="28" s="1"/>
  <c r="ENC25" i="28" s="1"/>
  <c r="END25" i="28" s="1"/>
  <c r="ENE25" i="28" s="1"/>
  <c r="ENF25" i="28" s="1"/>
  <c r="ENG25" i="28" s="1"/>
  <c r="ENH25" i="28" s="1"/>
  <c r="ENI25" i="28" s="1"/>
  <c r="ENJ25" i="28" s="1"/>
  <c r="ENK25" i="28" s="1"/>
  <c r="ENL25" i="28" s="1"/>
  <c r="ENM25" i="28" s="1"/>
  <c r="ENN25" i="28" s="1"/>
  <c r="ENO25" i="28" s="1"/>
  <c r="ENP25" i="28" s="1"/>
  <c r="ENQ25" i="28" s="1"/>
  <c r="ENR25" i="28" s="1"/>
  <c r="ENS25" i="28" s="1"/>
  <c r="ENT25" i="28" s="1"/>
  <c r="ENU25" i="28" s="1"/>
  <c r="ENV25" i="28" s="1"/>
  <c r="ENW25" i="28" s="1"/>
  <c r="ENX25" i="28" s="1"/>
  <c r="ENY25" i="28" s="1"/>
  <c r="ENZ25" i="28" s="1"/>
  <c r="EOA25" i="28" s="1"/>
  <c r="EOB25" i="28" s="1"/>
  <c r="EOC25" i="28" s="1"/>
  <c r="EOD25" i="28" s="1"/>
  <c r="EOE25" i="28" s="1"/>
  <c r="EOF25" i="28" s="1"/>
  <c r="EOG25" i="28" s="1"/>
  <c r="EOH25" i="28" s="1"/>
  <c r="EOI25" i="28" s="1"/>
  <c r="EOJ25" i="28" s="1"/>
  <c r="EOK25" i="28" s="1"/>
  <c r="EOL25" i="28" s="1"/>
  <c r="EOM25" i="28" s="1"/>
  <c r="EON25" i="28" s="1"/>
  <c r="EOO25" i="28" s="1"/>
  <c r="EOP25" i="28" s="1"/>
  <c r="EOQ25" i="28" s="1"/>
  <c r="EOR25" i="28" s="1"/>
  <c r="EOS25" i="28" s="1"/>
  <c r="EOT25" i="28" s="1"/>
  <c r="EOU25" i="28" s="1"/>
  <c r="EOV25" i="28" s="1"/>
  <c r="EOW25" i="28" s="1"/>
  <c r="EOX25" i="28" s="1"/>
  <c r="EOY25" i="28" s="1"/>
  <c r="EOZ25" i="28" s="1"/>
  <c r="EPA25" i="28" s="1"/>
  <c r="EPB25" i="28" s="1"/>
  <c r="EPC25" i="28" s="1"/>
  <c r="EPD25" i="28" s="1"/>
  <c r="EPE25" i="28" s="1"/>
  <c r="EPF25" i="28" s="1"/>
  <c r="EPG25" i="28" s="1"/>
  <c r="EPH25" i="28" s="1"/>
  <c r="EPI25" i="28" s="1"/>
  <c r="EPJ25" i="28" s="1"/>
  <c r="EPK25" i="28" s="1"/>
  <c r="EPL25" i="28" s="1"/>
  <c r="EPM25" i="28" s="1"/>
  <c r="EPN25" i="28" s="1"/>
  <c r="EPO25" i="28" s="1"/>
  <c r="EPP25" i="28" s="1"/>
  <c r="EPQ25" i="28" s="1"/>
  <c r="EPR25" i="28" s="1"/>
  <c r="EPS25" i="28" s="1"/>
  <c r="EPT25" i="28" s="1"/>
  <c r="EPU25" i="28" s="1"/>
  <c r="EPV25" i="28" s="1"/>
  <c r="EPW25" i="28" s="1"/>
  <c r="EPX25" i="28" s="1"/>
  <c r="EPY25" i="28" s="1"/>
  <c r="EPZ25" i="28" s="1"/>
  <c r="EQA25" i="28" s="1"/>
  <c r="EQB25" i="28" s="1"/>
  <c r="EQC25" i="28" s="1"/>
  <c r="EQD25" i="28" s="1"/>
  <c r="EQE25" i="28" s="1"/>
  <c r="EQF25" i="28" s="1"/>
  <c r="EQG25" i="28" s="1"/>
  <c r="EQH25" i="28" s="1"/>
  <c r="EQI25" i="28" s="1"/>
  <c r="EQJ25" i="28" s="1"/>
  <c r="EQK25" i="28" s="1"/>
  <c r="EQL25" i="28" s="1"/>
  <c r="EQM25" i="28" s="1"/>
  <c r="EQN25" i="28" s="1"/>
  <c r="EQO25" i="28" s="1"/>
  <c r="EQP25" i="28" s="1"/>
  <c r="EQQ25" i="28" s="1"/>
  <c r="EQR25" i="28" s="1"/>
  <c r="EQS25" i="28" s="1"/>
  <c r="EQT25" i="28" s="1"/>
  <c r="EQU25" i="28" s="1"/>
  <c r="EQV25" i="28" s="1"/>
  <c r="EQW25" i="28" s="1"/>
  <c r="EQX25" i="28" s="1"/>
  <c r="EQY25" i="28" s="1"/>
  <c r="EQZ25" i="28" s="1"/>
  <c r="ERA25" i="28" s="1"/>
  <c r="ERB25" i="28" s="1"/>
  <c r="ERC25" i="28" s="1"/>
  <c r="ERD25" i="28" s="1"/>
  <c r="ERE25" i="28" s="1"/>
  <c r="ERF25" i="28" s="1"/>
  <c r="ERG25" i="28" s="1"/>
  <c r="ERH25" i="28" s="1"/>
  <c r="ERI25" i="28" s="1"/>
  <c r="ERJ25" i="28" s="1"/>
  <c r="ERK25" i="28" s="1"/>
  <c r="ERL25" i="28" s="1"/>
  <c r="ERM25" i="28" s="1"/>
  <c r="ERN25" i="28" s="1"/>
  <c r="ERO25" i="28" s="1"/>
  <c r="ERP25" i="28" s="1"/>
  <c r="ERQ25" i="28" s="1"/>
  <c r="ERR25" i="28" s="1"/>
  <c r="ERS25" i="28" s="1"/>
  <c r="ERT25" i="28" s="1"/>
  <c r="ERU25" i="28" s="1"/>
  <c r="ERV25" i="28" s="1"/>
  <c r="ERW25" i="28" s="1"/>
  <c r="ERX25" i="28" s="1"/>
  <c r="ERY25" i="28" s="1"/>
  <c r="ERZ25" i="28" s="1"/>
  <c r="ESA25" i="28" s="1"/>
  <c r="ESB25" i="28" s="1"/>
  <c r="ESC25" i="28" s="1"/>
  <c r="ESD25" i="28" s="1"/>
  <c r="ESE25" i="28" s="1"/>
  <c r="ESF25" i="28" s="1"/>
  <c r="ESG25" i="28" s="1"/>
  <c r="ESH25" i="28" s="1"/>
  <c r="ESI25" i="28" s="1"/>
  <c r="ESJ25" i="28" s="1"/>
  <c r="ESK25" i="28" s="1"/>
  <c r="ESL25" i="28" s="1"/>
  <c r="ESM25" i="28" s="1"/>
  <c r="ESN25" i="28" s="1"/>
  <c r="ESO25" i="28" s="1"/>
  <c r="ESP25" i="28" s="1"/>
  <c r="ESQ25" i="28" s="1"/>
  <c r="ESR25" i="28" s="1"/>
  <c r="ESS25" i="28" s="1"/>
  <c r="EST25" i="28" s="1"/>
  <c r="ESU25" i="28" s="1"/>
  <c r="ESV25" i="28" s="1"/>
  <c r="ESW25" i="28" s="1"/>
  <c r="ESX25" i="28" s="1"/>
  <c r="ESY25" i="28" s="1"/>
  <c r="ESZ25" i="28" s="1"/>
  <c r="ETA25" i="28" s="1"/>
  <c r="ETB25" i="28" s="1"/>
  <c r="ETC25" i="28" s="1"/>
  <c r="ETD25" i="28" s="1"/>
  <c r="ETE25" i="28" s="1"/>
  <c r="ETF25" i="28" s="1"/>
  <c r="ETG25" i="28" s="1"/>
  <c r="ETH25" i="28" s="1"/>
  <c r="ETI25" i="28" s="1"/>
  <c r="ETJ25" i="28" s="1"/>
  <c r="ETK25" i="28" s="1"/>
  <c r="ETL25" i="28" s="1"/>
  <c r="ETM25" i="28" s="1"/>
  <c r="ETN25" i="28" s="1"/>
  <c r="ETO25" i="28" s="1"/>
  <c r="ETP25" i="28" s="1"/>
  <c r="ETQ25" i="28" s="1"/>
  <c r="ETR25" i="28" s="1"/>
  <c r="ETS25" i="28" s="1"/>
  <c r="ETT25" i="28" s="1"/>
  <c r="ETU25" i="28" s="1"/>
  <c r="ETV25" i="28" s="1"/>
  <c r="ETW25" i="28" s="1"/>
  <c r="ETX25" i="28" s="1"/>
  <c r="ETY25" i="28" s="1"/>
  <c r="ETZ25" i="28" s="1"/>
  <c r="EUA25" i="28" s="1"/>
  <c r="EUB25" i="28" s="1"/>
  <c r="EUC25" i="28" s="1"/>
  <c r="EUD25" i="28" s="1"/>
  <c r="EUE25" i="28" s="1"/>
  <c r="EUF25" i="28" s="1"/>
  <c r="EUG25" i="28" s="1"/>
  <c r="EUH25" i="28" s="1"/>
  <c r="EUI25" i="28" s="1"/>
  <c r="EUJ25" i="28" s="1"/>
  <c r="EUK25" i="28" s="1"/>
  <c r="EUL25" i="28" s="1"/>
  <c r="EUM25" i="28" s="1"/>
  <c r="EUN25" i="28" s="1"/>
  <c r="EUO25" i="28" s="1"/>
  <c r="EUP25" i="28" s="1"/>
  <c r="EUQ25" i="28" s="1"/>
  <c r="EUR25" i="28" s="1"/>
  <c r="EUS25" i="28" s="1"/>
  <c r="EUT25" i="28" s="1"/>
  <c r="EUU25" i="28" s="1"/>
  <c r="EUV25" i="28" s="1"/>
  <c r="EUW25" i="28" s="1"/>
  <c r="EUX25" i="28" s="1"/>
  <c r="EUY25" i="28" s="1"/>
  <c r="EUZ25" i="28" s="1"/>
  <c r="EVA25" i="28" s="1"/>
  <c r="EVB25" i="28" s="1"/>
  <c r="EVC25" i="28" s="1"/>
  <c r="EVD25" i="28" s="1"/>
  <c r="EVE25" i="28" s="1"/>
  <c r="EVF25" i="28" s="1"/>
  <c r="EVG25" i="28" s="1"/>
  <c r="EVH25" i="28" s="1"/>
  <c r="EVI25" i="28" s="1"/>
  <c r="EVJ25" i="28" s="1"/>
  <c r="EVK25" i="28" s="1"/>
  <c r="EVL25" i="28" s="1"/>
  <c r="EVM25" i="28" s="1"/>
  <c r="EVN25" i="28" s="1"/>
  <c r="EVO25" i="28" s="1"/>
  <c r="EVP25" i="28" s="1"/>
  <c r="EVQ25" i="28" s="1"/>
  <c r="EVR25" i="28" s="1"/>
  <c r="EVS25" i="28" s="1"/>
  <c r="EVT25" i="28" s="1"/>
  <c r="EVU25" i="28" s="1"/>
  <c r="EVV25" i="28" s="1"/>
  <c r="EVW25" i="28" s="1"/>
  <c r="EVX25" i="28" s="1"/>
  <c r="EVY25" i="28" s="1"/>
  <c r="EVZ25" i="28" s="1"/>
  <c r="EWA25" i="28" s="1"/>
  <c r="EWB25" i="28" s="1"/>
  <c r="EWC25" i="28" s="1"/>
  <c r="EWD25" i="28" s="1"/>
  <c r="EWE25" i="28" s="1"/>
  <c r="EWF25" i="28" s="1"/>
  <c r="EWG25" i="28" s="1"/>
  <c r="EWH25" i="28" s="1"/>
  <c r="EWI25" i="28" s="1"/>
  <c r="EWJ25" i="28" s="1"/>
  <c r="EWK25" i="28" s="1"/>
  <c r="EWL25" i="28" s="1"/>
  <c r="EWM25" i="28" s="1"/>
  <c r="EWN25" i="28" s="1"/>
  <c r="EWO25" i="28" s="1"/>
  <c r="EWP25" i="28" s="1"/>
  <c r="EWQ25" i="28" s="1"/>
  <c r="EWR25" i="28" s="1"/>
  <c r="EWS25" i="28" s="1"/>
  <c r="EWT25" i="28" s="1"/>
  <c r="EWU25" i="28" s="1"/>
  <c r="EWV25" i="28" s="1"/>
  <c r="EWW25" i="28" s="1"/>
  <c r="EWX25" i="28" s="1"/>
  <c r="EWY25" i="28" s="1"/>
  <c r="EWZ25" i="28" s="1"/>
  <c r="EXA25" i="28" s="1"/>
  <c r="EXB25" i="28" s="1"/>
  <c r="EXC25" i="28" s="1"/>
  <c r="EXD25" i="28" s="1"/>
  <c r="EXE25" i="28" s="1"/>
  <c r="EXF25" i="28" s="1"/>
  <c r="EXG25" i="28" s="1"/>
  <c r="EXH25" i="28" s="1"/>
  <c r="EXI25" i="28" s="1"/>
  <c r="EXJ25" i="28" s="1"/>
  <c r="EXK25" i="28" s="1"/>
  <c r="EXL25" i="28" s="1"/>
  <c r="EXM25" i="28" s="1"/>
  <c r="EXN25" i="28" s="1"/>
  <c r="EXO25" i="28" s="1"/>
  <c r="EXP25" i="28" s="1"/>
  <c r="EXQ25" i="28" s="1"/>
  <c r="EXR25" i="28" s="1"/>
  <c r="EXS25" i="28" s="1"/>
  <c r="EXT25" i="28" s="1"/>
  <c r="EXU25" i="28" s="1"/>
  <c r="EXV25" i="28" s="1"/>
  <c r="EXW25" i="28" s="1"/>
  <c r="EXX25" i="28" s="1"/>
  <c r="EXY25" i="28" s="1"/>
  <c r="EXZ25" i="28" s="1"/>
  <c r="EYA25" i="28" s="1"/>
  <c r="EYB25" i="28" s="1"/>
  <c r="EYC25" i="28" s="1"/>
  <c r="EYD25" i="28" s="1"/>
  <c r="EYE25" i="28" s="1"/>
  <c r="EYF25" i="28" s="1"/>
  <c r="EYG25" i="28" s="1"/>
  <c r="EYH25" i="28" s="1"/>
  <c r="EYI25" i="28" s="1"/>
  <c r="EYJ25" i="28" s="1"/>
  <c r="EYK25" i="28" s="1"/>
  <c r="EYL25" i="28" s="1"/>
  <c r="EYM25" i="28" s="1"/>
  <c r="EYN25" i="28" s="1"/>
  <c r="EYO25" i="28" s="1"/>
  <c r="EYP25" i="28" s="1"/>
  <c r="EYQ25" i="28" s="1"/>
  <c r="EYR25" i="28" s="1"/>
  <c r="EYS25" i="28" s="1"/>
  <c r="EYT25" i="28" s="1"/>
  <c r="EYU25" i="28" s="1"/>
  <c r="EYV25" i="28" s="1"/>
  <c r="EYW25" i="28" s="1"/>
  <c r="EYX25" i="28" s="1"/>
  <c r="EYY25" i="28" s="1"/>
  <c r="EYZ25" i="28" s="1"/>
  <c r="EZA25" i="28" s="1"/>
  <c r="EZB25" i="28" s="1"/>
  <c r="EZC25" i="28" s="1"/>
  <c r="EZD25" i="28" s="1"/>
  <c r="EZE25" i="28" s="1"/>
  <c r="EZF25" i="28" s="1"/>
  <c r="EZG25" i="28" s="1"/>
  <c r="EZH25" i="28" s="1"/>
  <c r="EZI25" i="28" s="1"/>
  <c r="EZJ25" i="28" s="1"/>
  <c r="EZK25" i="28" s="1"/>
  <c r="EZL25" i="28" s="1"/>
  <c r="EZM25" i="28" s="1"/>
  <c r="EZN25" i="28" s="1"/>
  <c r="EZO25" i="28" s="1"/>
  <c r="EZP25" i="28" s="1"/>
  <c r="EZQ25" i="28" s="1"/>
  <c r="EZR25" i="28" s="1"/>
  <c r="EZS25" i="28" s="1"/>
  <c r="EZT25" i="28" s="1"/>
  <c r="EZU25" i="28" s="1"/>
  <c r="EZV25" i="28" s="1"/>
  <c r="EZW25" i="28" s="1"/>
  <c r="EZX25" i="28" s="1"/>
  <c r="EZY25" i="28" s="1"/>
  <c r="EZZ25" i="28" s="1"/>
  <c r="FAA25" i="28" s="1"/>
  <c r="FAB25" i="28" s="1"/>
  <c r="FAC25" i="28" s="1"/>
  <c r="FAD25" i="28" s="1"/>
  <c r="FAE25" i="28" s="1"/>
  <c r="FAF25" i="28" s="1"/>
  <c r="FAG25" i="28" s="1"/>
  <c r="FAH25" i="28" s="1"/>
  <c r="FAI25" i="28" s="1"/>
  <c r="FAJ25" i="28" s="1"/>
  <c r="FAK25" i="28" s="1"/>
  <c r="FAL25" i="28" s="1"/>
  <c r="FAM25" i="28" s="1"/>
  <c r="FAN25" i="28" s="1"/>
  <c r="FAO25" i="28" s="1"/>
  <c r="FAP25" i="28" s="1"/>
  <c r="FAQ25" i="28" s="1"/>
  <c r="FAR25" i="28" s="1"/>
  <c r="FAS25" i="28" s="1"/>
  <c r="FAT25" i="28" s="1"/>
  <c r="FAU25" i="28" s="1"/>
  <c r="FAV25" i="28" s="1"/>
  <c r="FAW25" i="28" s="1"/>
  <c r="FAX25" i="28" s="1"/>
  <c r="FAY25" i="28" s="1"/>
  <c r="FAZ25" i="28" s="1"/>
  <c r="FBA25" i="28" s="1"/>
  <c r="FBB25" i="28" s="1"/>
  <c r="FBC25" i="28" s="1"/>
  <c r="FBD25" i="28" s="1"/>
  <c r="FBE25" i="28" s="1"/>
  <c r="FBF25" i="28" s="1"/>
  <c r="FBG25" i="28" s="1"/>
  <c r="FBH25" i="28" s="1"/>
  <c r="FBI25" i="28" s="1"/>
  <c r="FBJ25" i="28" s="1"/>
  <c r="FBK25" i="28" s="1"/>
  <c r="FBL25" i="28" s="1"/>
  <c r="FBM25" i="28" s="1"/>
  <c r="FBN25" i="28" s="1"/>
  <c r="FBO25" i="28" s="1"/>
  <c r="FBP25" i="28" s="1"/>
  <c r="FBQ25" i="28" s="1"/>
  <c r="FBR25" i="28" s="1"/>
  <c r="FBS25" i="28" s="1"/>
  <c r="FBT25" i="28" s="1"/>
  <c r="FBU25" i="28" s="1"/>
  <c r="FBV25" i="28" s="1"/>
  <c r="FBW25" i="28" s="1"/>
  <c r="FBX25" i="28" s="1"/>
  <c r="FBY25" i="28" s="1"/>
  <c r="FBZ25" i="28" s="1"/>
  <c r="FCA25" i="28" s="1"/>
  <c r="FCB25" i="28" s="1"/>
  <c r="FCC25" i="28" s="1"/>
  <c r="FCD25" i="28" s="1"/>
  <c r="FCE25" i="28" s="1"/>
  <c r="FCF25" i="28" s="1"/>
  <c r="FCG25" i="28" s="1"/>
  <c r="FCH25" i="28" s="1"/>
  <c r="FCI25" i="28" s="1"/>
  <c r="FCJ25" i="28" s="1"/>
  <c r="FCK25" i="28" s="1"/>
  <c r="FCL25" i="28" s="1"/>
  <c r="FCM25" i="28" s="1"/>
  <c r="FCN25" i="28" s="1"/>
  <c r="FCO25" i="28" s="1"/>
  <c r="FCP25" i="28" s="1"/>
  <c r="FCQ25" i="28" s="1"/>
  <c r="FCR25" i="28" s="1"/>
  <c r="FCS25" i="28" s="1"/>
  <c r="FCT25" i="28" s="1"/>
  <c r="FCU25" i="28" s="1"/>
  <c r="FCV25" i="28" s="1"/>
  <c r="FCW25" i="28" s="1"/>
  <c r="FCX25" i="28" s="1"/>
  <c r="FCY25" i="28" s="1"/>
  <c r="FCZ25" i="28" s="1"/>
  <c r="FDA25" i="28" s="1"/>
  <c r="FDB25" i="28" s="1"/>
  <c r="FDC25" i="28" s="1"/>
  <c r="FDD25" i="28" s="1"/>
  <c r="FDE25" i="28" s="1"/>
  <c r="FDF25" i="28" s="1"/>
  <c r="FDG25" i="28" s="1"/>
  <c r="FDH25" i="28" s="1"/>
  <c r="FDI25" i="28" s="1"/>
  <c r="FDJ25" i="28" s="1"/>
  <c r="FDK25" i="28" s="1"/>
  <c r="FDL25" i="28" s="1"/>
  <c r="FDM25" i="28" s="1"/>
  <c r="FDN25" i="28" s="1"/>
  <c r="FDO25" i="28" s="1"/>
  <c r="FDP25" i="28" s="1"/>
  <c r="FDQ25" i="28" s="1"/>
  <c r="FDR25" i="28" s="1"/>
  <c r="FDS25" i="28" s="1"/>
  <c r="FDT25" i="28" s="1"/>
  <c r="FDU25" i="28" s="1"/>
  <c r="FDV25" i="28" s="1"/>
  <c r="FDW25" i="28" s="1"/>
  <c r="FDX25" i="28" s="1"/>
  <c r="FDY25" i="28" s="1"/>
  <c r="FDZ25" i="28" s="1"/>
  <c r="FEA25" i="28" s="1"/>
  <c r="FEB25" i="28" s="1"/>
  <c r="FEC25" i="28" s="1"/>
  <c r="FED25" i="28" s="1"/>
  <c r="FEE25" i="28" s="1"/>
  <c r="FEF25" i="28" s="1"/>
  <c r="FEG25" i="28" s="1"/>
  <c r="FEH25" i="28" s="1"/>
  <c r="FEI25" i="28" s="1"/>
  <c r="FEJ25" i="28" s="1"/>
  <c r="FEK25" i="28" s="1"/>
  <c r="FEL25" i="28" s="1"/>
  <c r="FEM25" i="28" s="1"/>
  <c r="FEN25" i="28" s="1"/>
  <c r="FEO25" i="28" s="1"/>
  <c r="FEP25" i="28" s="1"/>
  <c r="FEQ25" i="28" s="1"/>
  <c r="FER25" i="28" s="1"/>
  <c r="FES25" i="28" s="1"/>
  <c r="FET25" i="28" s="1"/>
  <c r="FEU25" i="28" s="1"/>
  <c r="FEV25" i="28" s="1"/>
  <c r="FEW25" i="28" s="1"/>
  <c r="FEX25" i="28" s="1"/>
  <c r="FEY25" i="28" s="1"/>
  <c r="FEZ25" i="28" s="1"/>
  <c r="FFA25" i="28" s="1"/>
  <c r="FFB25" i="28" s="1"/>
  <c r="FFC25" i="28" s="1"/>
  <c r="FFD25" i="28" s="1"/>
  <c r="FFE25" i="28" s="1"/>
  <c r="FFF25" i="28" s="1"/>
  <c r="FFG25" i="28" s="1"/>
  <c r="FFH25" i="28" s="1"/>
  <c r="FFI25" i="28" s="1"/>
  <c r="FFJ25" i="28" s="1"/>
  <c r="FFK25" i="28" s="1"/>
  <c r="FFL25" i="28" s="1"/>
  <c r="FFM25" i="28" s="1"/>
  <c r="FFN25" i="28" s="1"/>
  <c r="FFO25" i="28" s="1"/>
  <c r="FFP25" i="28" s="1"/>
  <c r="FFQ25" i="28" s="1"/>
  <c r="FFR25" i="28" s="1"/>
  <c r="FFS25" i="28" s="1"/>
  <c r="FFT25" i="28" s="1"/>
  <c r="FFU25" i="28" s="1"/>
  <c r="FFV25" i="28" s="1"/>
  <c r="FFW25" i="28" s="1"/>
  <c r="FFX25" i="28" s="1"/>
  <c r="FFY25" i="28" s="1"/>
  <c r="FFZ25" i="28" s="1"/>
  <c r="FGA25" i="28" s="1"/>
  <c r="FGB25" i="28" s="1"/>
  <c r="FGC25" i="28" s="1"/>
  <c r="FGD25" i="28" s="1"/>
  <c r="FGE25" i="28" s="1"/>
  <c r="FGF25" i="28" s="1"/>
  <c r="FGG25" i="28" s="1"/>
  <c r="FGH25" i="28" s="1"/>
  <c r="FGI25" i="28" s="1"/>
  <c r="FGJ25" i="28" s="1"/>
  <c r="FGK25" i="28" s="1"/>
  <c r="FGL25" i="28" s="1"/>
  <c r="FGM25" i="28" s="1"/>
  <c r="FGN25" i="28" s="1"/>
  <c r="FGO25" i="28" s="1"/>
  <c r="FGP25" i="28" s="1"/>
  <c r="FGQ25" i="28" s="1"/>
  <c r="FGR25" i="28" s="1"/>
  <c r="FGS25" i="28" s="1"/>
  <c r="FGT25" i="28" s="1"/>
  <c r="FGU25" i="28" s="1"/>
  <c r="FGV25" i="28" s="1"/>
  <c r="FGW25" i="28" s="1"/>
  <c r="FGX25" i="28" s="1"/>
  <c r="FGY25" i="28" s="1"/>
  <c r="FGZ25" i="28" s="1"/>
  <c r="FHA25" i="28" s="1"/>
  <c r="FHB25" i="28" s="1"/>
  <c r="FHC25" i="28" s="1"/>
  <c r="FHD25" i="28" s="1"/>
  <c r="FHE25" i="28" s="1"/>
  <c r="FHF25" i="28" s="1"/>
  <c r="FHG25" i="28" s="1"/>
  <c r="FHH25" i="28" s="1"/>
  <c r="FHI25" i="28" s="1"/>
  <c r="FHJ25" i="28" s="1"/>
  <c r="FHK25" i="28" s="1"/>
  <c r="FHL25" i="28" s="1"/>
  <c r="FHM25" i="28" s="1"/>
  <c r="FHN25" i="28" s="1"/>
  <c r="FHO25" i="28" s="1"/>
  <c r="FHP25" i="28" s="1"/>
  <c r="FHQ25" i="28" s="1"/>
  <c r="FHR25" i="28" s="1"/>
  <c r="FHS25" i="28" s="1"/>
  <c r="FHT25" i="28" s="1"/>
  <c r="FHU25" i="28" s="1"/>
  <c r="FHV25" i="28" s="1"/>
  <c r="FHW25" i="28" s="1"/>
  <c r="FHX25" i="28" s="1"/>
  <c r="FHY25" i="28" s="1"/>
  <c r="FHZ25" i="28" s="1"/>
  <c r="FIA25" i="28" s="1"/>
  <c r="FIB25" i="28" s="1"/>
  <c r="FIC25" i="28" s="1"/>
  <c r="FID25" i="28" s="1"/>
  <c r="FIE25" i="28" s="1"/>
  <c r="FIF25" i="28" s="1"/>
  <c r="FIG25" i="28" s="1"/>
  <c r="FIH25" i="28" s="1"/>
  <c r="FII25" i="28" s="1"/>
  <c r="FIJ25" i="28" s="1"/>
  <c r="FIK25" i="28" s="1"/>
  <c r="FIL25" i="28" s="1"/>
  <c r="FIM25" i="28" s="1"/>
  <c r="FIN25" i="28" s="1"/>
  <c r="FIO25" i="28" s="1"/>
  <c r="FIP25" i="28" s="1"/>
  <c r="FIQ25" i="28" s="1"/>
  <c r="FIR25" i="28" s="1"/>
  <c r="FIS25" i="28" s="1"/>
  <c r="FIT25" i="28" s="1"/>
  <c r="FIU25" i="28" s="1"/>
  <c r="FIV25" i="28" s="1"/>
  <c r="FIW25" i="28" s="1"/>
  <c r="FIX25" i="28" s="1"/>
  <c r="FIY25" i="28" s="1"/>
  <c r="FIZ25" i="28" s="1"/>
  <c r="FJA25" i="28" s="1"/>
  <c r="FJB25" i="28" s="1"/>
  <c r="FJC25" i="28" s="1"/>
  <c r="FJD25" i="28" s="1"/>
  <c r="FJE25" i="28" s="1"/>
  <c r="FJF25" i="28" s="1"/>
  <c r="FJG25" i="28" s="1"/>
  <c r="FJH25" i="28" s="1"/>
  <c r="FJI25" i="28" s="1"/>
  <c r="FJJ25" i="28" s="1"/>
  <c r="FJK25" i="28" s="1"/>
  <c r="FJL25" i="28" s="1"/>
  <c r="FJM25" i="28" s="1"/>
  <c r="FJN25" i="28" s="1"/>
  <c r="FJO25" i="28" s="1"/>
  <c r="FJP25" i="28" s="1"/>
  <c r="FJQ25" i="28" s="1"/>
  <c r="FJR25" i="28" s="1"/>
  <c r="FJS25" i="28" s="1"/>
  <c r="FJT25" i="28" s="1"/>
  <c r="FJU25" i="28" s="1"/>
  <c r="FJV25" i="28" s="1"/>
  <c r="FJW25" i="28" s="1"/>
  <c r="FJX25" i="28" s="1"/>
  <c r="FJY25" i="28" s="1"/>
  <c r="FJZ25" i="28" s="1"/>
  <c r="FKA25" i="28" s="1"/>
  <c r="FKB25" i="28" s="1"/>
  <c r="FKC25" i="28" s="1"/>
  <c r="FKD25" i="28" s="1"/>
  <c r="FKE25" i="28" s="1"/>
  <c r="FKF25" i="28" s="1"/>
  <c r="FKG25" i="28" s="1"/>
  <c r="FKH25" i="28" s="1"/>
  <c r="FKI25" i="28" s="1"/>
  <c r="FKJ25" i="28" s="1"/>
  <c r="FKK25" i="28" s="1"/>
  <c r="FKL25" i="28" s="1"/>
  <c r="FKM25" i="28" s="1"/>
  <c r="FKN25" i="28" s="1"/>
  <c r="FKO25" i="28" s="1"/>
  <c r="FKP25" i="28" s="1"/>
  <c r="FKQ25" i="28" s="1"/>
  <c r="FKR25" i="28" s="1"/>
  <c r="FKS25" i="28" s="1"/>
  <c r="FKT25" i="28" s="1"/>
  <c r="FKU25" i="28" s="1"/>
  <c r="FKV25" i="28" s="1"/>
  <c r="FKW25" i="28" s="1"/>
  <c r="FKX25" i="28" s="1"/>
  <c r="FKY25" i="28" s="1"/>
  <c r="FKZ25" i="28" s="1"/>
  <c r="FLA25" i="28" s="1"/>
  <c r="FLB25" i="28" s="1"/>
  <c r="FLC25" i="28" s="1"/>
  <c r="FLD25" i="28" s="1"/>
  <c r="FLE25" i="28" s="1"/>
  <c r="FLF25" i="28" s="1"/>
  <c r="FLG25" i="28" s="1"/>
  <c r="FLH25" i="28" s="1"/>
  <c r="FLI25" i="28" s="1"/>
  <c r="FLJ25" i="28" s="1"/>
  <c r="FLK25" i="28" s="1"/>
  <c r="FLL25" i="28" s="1"/>
  <c r="FLM25" i="28" s="1"/>
  <c r="FLN25" i="28" s="1"/>
  <c r="FLO25" i="28" s="1"/>
  <c r="FLP25" i="28" s="1"/>
  <c r="FLQ25" i="28" s="1"/>
  <c r="FLR25" i="28" s="1"/>
  <c r="FLS25" i="28" s="1"/>
  <c r="FLT25" i="28" s="1"/>
  <c r="FLU25" i="28" s="1"/>
  <c r="FLV25" i="28" s="1"/>
  <c r="FLW25" i="28" s="1"/>
  <c r="FLX25" i="28" s="1"/>
  <c r="FLY25" i="28" s="1"/>
  <c r="FLZ25" i="28" s="1"/>
  <c r="FMA25" i="28" s="1"/>
  <c r="FMB25" i="28" s="1"/>
  <c r="FMC25" i="28" s="1"/>
  <c r="FMD25" i="28" s="1"/>
  <c r="FME25" i="28" s="1"/>
  <c r="FMF25" i="28" s="1"/>
  <c r="FMG25" i="28" s="1"/>
  <c r="FMH25" i="28" s="1"/>
  <c r="FMI25" i="28" s="1"/>
  <c r="FMJ25" i="28" s="1"/>
  <c r="FMK25" i="28" s="1"/>
  <c r="FML25" i="28" s="1"/>
  <c r="FMM25" i="28" s="1"/>
  <c r="FMN25" i="28" s="1"/>
  <c r="FMO25" i="28" s="1"/>
  <c r="FMP25" i="28" s="1"/>
  <c r="FMQ25" i="28" s="1"/>
  <c r="FMR25" i="28" s="1"/>
  <c r="FMS25" i="28" s="1"/>
  <c r="FMT25" i="28" s="1"/>
  <c r="FMU25" i="28" s="1"/>
  <c r="FMV25" i="28" s="1"/>
  <c r="FMW25" i="28" s="1"/>
  <c r="FMX25" i="28" s="1"/>
  <c r="FMY25" i="28" s="1"/>
  <c r="FMZ25" i="28" s="1"/>
  <c r="FNA25" i="28" s="1"/>
  <c r="FNB25" i="28" s="1"/>
  <c r="FNC25" i="28" s="1"/>
  <c r="FND25" i="28" s="1"/>
  <c r="FNE25" i="28" s="1"/>
  <c r="FNF25" i="28" s="1"/>
  <c r="FNG25" i="28" s="1"/>
  <c r="FNH25" i="28" s="1"/>
  <c r="FNI25" i="28" s="1"/>
  <c r="FNJ25" i="28" s="1"/>
  <c r="FNK25" i="28" s="1"/>
  <c r="FNL25" i="28" s="1"/>
  <c r="FNM25" i="28" s="1"/>
  <c r="FNN25" i="28" s="1"/>
  <c r="FNO25" i="28" s="1"/>
  <c r="FNP25" i="28" s="1"/>
  <c r="FNQ25" i="28" s="1"/>
  <c r="FNR25" i="28" s="1"/>
  <c r="FNS25" i="28" s="1"/>
  <c r="FNT25" i="28" s="1"/>
  <c r="FNU25" i="28" s="1"/>
  <c r="FNV25" i="28" s="1"/>
  <c r="FNW25" i="28" s="1"/>
  <c r="FNX25" i="28" s="1"/>
  <c r="FNY25" i="28" s="1"/>
  <c r="FNZ25" i="28" s="1"/>
  <c r="FOA25" i="28" s="1"/>
  <c r="FOB25" i="28" s="1"/>
  <c r="FOC25" i="28" s="1"/>
  <c r="FOD25" i="28" s="1"/>
  <c r="FOE25" i="28" s="1"/>
  <c r="FOF25" i="28" s="1"/>
  <c r="FOG25" i="28" s="1"/>
  <c r="FOH25" i="28" s="1"/>
  <c r="FOI25" i="28" s="1"/>
  <c r="FOJ25" i="28" s="1"/>
  <c r="FOK25" i="28" s="1"/>
  <c r="FOL25" i="28" s="1"/>
  <c r="FOM25" i="28" s="1"/>
  <c r="FON25" i="28" s="1"/>
  <c r="FOO25" i="28" s="1"/>
  <c r="FOP25" i="28" s="1"/>
  <c r="FOQ25" i="28" s="1"/>
  <c r="FOR25" i="28" s="1"/>
  <c r="FOS25" i="28" s="1"/>
  <c r="FOT25" i="28" s="1"/>
  <c r="FOU25" i="28" s="1"/>
  <c r="FOV25" i="28" s="1"/>
  <c r="FOW25" i="28" s="1"/>
  <c r="FOX25" i="28" s="1"/>
  <c r="FOY25" i="28" s="1"/>
  <c r="FOZ25" i="28" s="1"/>
  <c r="FPA25" i="28" s="1"/>
  <c r="FPB25" i="28" s="1"/>
  <c r="FPC25" i="28" s="1"/>
  <c r="FPD25" i="28" s="1"/>
  <c r="FPE25" i="28" s="1"/>
  <c r="FPF25" i="28" s="1"/>
  <c r="FPG25" i="28" s="1"/>
  <c r="FPH25" i="28" s="1"/>
  <c r="FPI25" i="28" s="1"/>
  <c r="FPJ25" i="28" s="1"/>
  <c r="FPK25" i="28" s="1"/>
  <c r="FPL25" i="28" s="1"/>
  <c r="FPM25" i="28" s="1"/>
  <c r="FPN25" i="28" s="1"/>
  <c r="FPO25" i="28" s="1"/>
  <c r="FPP25" i="28" s="1"/>
  <c r="FPQ25" i="28" s="1"/>
  <c r="FPR25" i="28" s="1"/>
  <c r="FPS25" i="28" s="1"/>
  <c r="FPT25" i="28" s="1"/>
  <c r="FPU25" i="28" s="1"/>
  <c r="FPV25" i="28" s="1"/>
  <c r="FPW25" i="28" s="1"/>
  <c r="FPX25" i="28" s="1"/>
  <c r="FPY25" i="28" s="1"/>
  <c r="FPZ25" i="28" s="1"/>
  <c r="FQA25" i="28" s="1"/>
  <c r="FQB25" i="28" s="1"/>
  <c r="FQC25" i="28" s="1"/>
  <c r="FQD25" i="28" s="1"/>
  <c r="FQE25" i="28" s="1"/>
  <c r="FQF25" i="28" s="1"/>
  <c r="FQG25" i="28" s="1"/>
  <c r="FQH25" i="28" s="1"/>
  <c r="FQI25" i="28" s="1"/>
  <c r="FQJ25" i="28" s="1"/>
  <c r="FQK25" i="28" s="1"/>
  <c r="FQL25" i="28" s="1"/>
  <c r="FQM25" i="28" s="1"/>
  <c r="FQN25" i="28" s="1"/>
  <c r="FQO25" i="28" s="1"/>
  <c r="FQP25" i="28" s="1"/>
  <c r="FQQ25" i="28" s="1"/>
  <c r="FQR25" i="28" s="1"/>
  <c r="FQS25" i="28" s="1"/>
  <c r="FQT25" i="28" s="1"/>
  <c r="FQU25" i="28" s="1"/>
  <c r="FQV25" i="28" s="1"/>
  <c r="FQW25" i="28" s="1"/>
  <c r="FQX25" i="28" s="1"/>
  <c r="FQY25" i="28" s="1"/>
  <c r="FQZ25" i="28" s="1"/>
  <c r="FRA25" i="28" s="1"/>
  <c r="FRB25" i="28" s="1"/>
  <c r="FRC25" i="28" s="1"/>
  <c r="FRD25" i="28" s="1"/>
  <c r="FRE25" i="28" s="1"/>
  <c r="FRF25" i="28" s="1"/>
  <c r="FRG25" i="28" s="1"/>
  <c r="FRH25" i="28" s="1"/>
  <c r="FRI25" i="28" s="1"/>
  <c r="FRJ25" i="28" s="1"/>
  <c r="FRK25" i="28" s="1"/>
  <c r="FRL25" i="28" s="1"/>
  <c r="FRM25" i="28" s="1"/>
  <c r="FRN25" i="28" s="1"/>
  <c r="FRO25" i="28" s="1"/>
  <c r="FRP25" i="28" s="1"/>
  <c r="FRQ25" i="28" s="1"/>
  <c r="FRR25" i="28" s="1"/>
  <c r="FRS25" i="28" s="1"/>
  <c r="FRT25" i="28" s="1"/>
  <c r="FRU25" i="28" s="1"/>
  <c r="FRV25" i="28" s="1"/>
  <c r="FRW25" i="28" s="1"/>
  <c r="FRX25" i="28" s="1"/>
  <c r="FRY25" i="28" s="1"/>
  <c r="FRZ25" i="28" s="1"/>
  <c r="FSA25" i="28" s="1"/>
  <c r="FSB25" i="28" s="1"/>
  <c r="FSC25" i="28" s="1"/>
  <c r="FSD25" i="28" s="1"/>
  <c r="FSE25" i="28" s="1"/>
  <c r="FSF25" i="28" s="1"/>
  <c r="FSG25" i="28" s="1"/>
  <c r="FSH25" i="28" s="1"/>
  <c r="FSI25" i="28" s="1"/>
  <c r="FSJ25" i="28" s="1"/>
  <c r="FSK25" i="28" s="1"/>
  <c r="FSL25" i="28" s="1"/>
  <c r="FSM25" i="28" s="1"/>
  <c r="FSN25" i="28" s="1"/>
  <c r="FSO25" i="28" s="1"/>
  <c r="FSP25" i="28" s="1"/>
  <c r="FSQ25" i="28" s="1"/>
  <c r="FSR25" i="28" s="1"/>
  <c r="FSS25" i="28" s="1"/>
  <c r="FST25" i="28" s="1"/>
  <c r="FSU25" i="28" s="1"/>
  <c r="FSV25" i="28" s="1"/>
  <c r="FSW25" i="28" s="1"/>
  <c r="FSX25" i="28" s="1"/>
  <c r="FSY25" i="28" s="1"/>
  <c r="FSZ25" i="28" s="1"/>
  <c r="FTA25" i="28" s="1"/>
  <c r="FTB25" i="28" s="1"/>
  <c r="FTC25" i="28" s="1"/>
  <c r="FTD25" i="28" s="1"/>
  <c r="FTE25" i="28" s="1"/>
  <c r="FTF25" i="28" s="1"/>
  <c r="FTG25" i="28" s="1"/>
  <c r="FTH25" i="28" s="1"/>
  <c r="FTI25" i="28" s="1"/>
  <c r="FTJ25" i="28" s="1"/>
  <c r="FTK25" i="28" s="1"/>
  <c r="FTL25" i="28" s="1"/>
  <c r="FTM25" i="28" s="1"/>
  <c r="FTN25" i="28" s="1"/>
  <c r="FTO25" i="28" s="1"/>
  <c r="FTP25" i="28" s="1"/>
  <c r="FTQ25" i="28" s="1"/>
  <c r="FTR25" i="28" s="1"/>
  <c r="FTS25" i="28" s="1"/>
  <c r="FTT25" i="28" s="1"/>
  <c r="FTU25" i="28" s="1"/>
  <c r="FTV25" i="28" s="1"/>
  <c r="FTW25" i="28" s="1"/>
  <c r="FTX25" i="28" s="1"/>
  <c r="FTY25" i="28" s="1"/>
  <c r="FTZ25" i="28" s="1"/>
  <c r="FUA25" i="28" s="1"/>
  <c r="FUB25" i="28" s="1"/>
  <c r="FUC25" i="28" s="1"/>
  <c r="FUD25" i="28" s="1"/>
  <c r="FUE25" i="28" s="1"/>
  <c r="FUF25" i="28" s="1"/>
  <c r="FUG25" i="28" s="1"/>
  <c r="FUH25" i="28" s="1"/>
  <c r="FUI25" i="28" s="1"/>
  <c r="FUJ25" i="28" s="1"/>
  <c r="FUK25" i="28" s="1"/>
  <c r="FUL25" i="28" s="1"/>
  <c r="FUM25" i="28" s="1"/>
  <c r="FUN25" i="28" s="1"/>
  <c r="FUO25" i="28" s="1"/>
  <c r="FUP25" i="28" s="1"/>
  <c r="FUQ25" i="28" s="1"/>
  <c r="FUR25" i="28" s="1"/>
  <c r="FUS25" i="28" s="1"/>
  <c r="FUT25" i="28" s="1"/>
  <c r="FUU25" i="28" s="1"/>
  <c r="FUV25" i="28" s="1"/>
  <c r="FUW25" i="28" s="1"/>
  <c r="FUX25" i="28" s="1"/>
  <c r="FUY25" i="28" s="1"/>
  <c r="FUZ25" i="28" s="1"/>
  <c r="FVA25" i="28" s="1"/>
  <c r="FVB25" i="28" s="1"/>
  <c r="FVC25" i="28" s="1"/>
  <c r="FVD25" i="28" s="1"/>
  <c r="FVE25" i="28" s="1"/>
  <c r="FVF25" i="28" s="1"/>
  <c r="FVG25" i="28" s="1"/>
  <c r="FVH25" i="28" s="1"/>
  <c r="FVI25" i="28" s="1"/>
  <c r="FVJ25" i="28" s="1"/>
  <c r="FVK25" i="28" s="1"/>
  <c r="FVL25" i="28" s="1"/>
  <c r="FVM25" i="28" s="1"/>
  <c r="FVN25" i="28" s="1"/>
  <c r="FVO25" i="28" s="1"/>
  <c r="FVP25" i="28" s="1"/>
  <c r="FVQ25" i="28" s="1"/>
  <c r="FVR25" i="28" s="1"/>
  <c r="FVS25" i="28" s="1"/>
  <c r="FVT25" i="28" s="1"/>
  <c r="FVU25" i="28" s="1"/>
  <c r="FVV25" i="28" s="1"/>
  <c r="FVW25" i="28" s="1"/>
  <c r="FVX25" i="28" s="1"/>
  <c r="FVY25" i="28" s="1"/>
  <c r="FVZ25" i="28" s="1"/>
  <c r="FWA25" i="28" s="1"/>
  <c r="FWB25" i="28" s="1"/>
  <c r="FWC25" i="28" s="1"/>
  <c r="FWD25" i="28" s="1"/>
  <c r="FWE25" i="28" s="1"/>
  <c r="FWF25" i="28" s="1"/>
  <c r="FWG25" i="28" s="1"/>
  <c r="FWH25" i="28" s="1"/>
  <c r="FWI25" i="28" s="1"/>
  <c r="FWJ25" i="28" s="1"/>
  <c r="FWK25" i="28" s="1"/>
  <c r="FWL25" i="28" s="1"/>
  <c r="FWM25" i="28" s="1"/>
  <c r="FWN25" i="28" s="1"/>
  <c r="FWO25" i="28" s="1"/>
  <c r="FWP25" i="28" s="1"/>
  <c r="FWQ25" i="28" s="1"/>
  <c r="FWR25" i="28" s="1"/>
  <c r="FWS25" i="28" s="1"/>
  <c r="FWT25" i="28" s="1"/>
  <c r="FWU25" i="28" s="1"/>
  <c r="FWV25" i="28" s="1"/>
  <c r="FWW25" i="28" s="1"/>
  <c r="FWX25" i="28" s="1"/>
  <c r="FWY25" i="28" s="1"/>
  <c r="FWZ25" i="28" s="1"/>
  <c r="FXA25" i="28" s="1"/>
  <c r="FXB25" i="28" s="1"/>
  <c r="FXC25" i="28" s="1"/>
  <c r="FXD25" i="28" s="1"/>
  <c r="FXE25" i="28" s="1"/>
  <c r="FXF25" i="28" s="1"/>
  <c r="FXG25" i="28" s="1"/>
  <c r="FXH25" i="28" s="1"/>
  <c r="FXI25" i="28" s="1"/>
  <c r="FXJ25" i="28" s="1"/>
  <c r="FXK25" i="28" s="1"/>
  <c r="FXL25" i="28" s="1"/>
  <c r="FXM25" i="28" s="1"/>
  <c r="FXN25" i="28" s="1"/>
  <c r="FXO25" i="28" s="1"/>
  <c r="FXP25" i="28" s="1"/>
  <c r="FXQ25" i="28" s="1"/>
  <c r="FXR25" i="28" s="1"/>
  <c r="FXS25" i="28" s="1"/>
  <c r="FXT25" i="28" s="1"/>
  <c r="FXU25" i="28" s="1"/>
  <c r="FXV25" i="28" s="1"/>
  <c r="FXW25" i="28" s="1"/>
  <c r="FXX25" i="28" s="1"/>
  <c r="FXY25" i="28" s="1"/>
  <c r="FXZ25" i="28" s="1"/>
  <c r="FYA25" i="28" s="1"/>
  <c r="FYB25" i="28" s="1"/>
  <c r="FYC25" i="28" s="1"/>
  <c r="FYD25" i="28" s="1"/>
  <c r="FYE25" i="28" s="1"/>
  <c r="FYF25" i="28" s="1"/>
  <c r="FYG25" i="28" s="1"/>
  <c r="FYH25" i="28" s="1"/>
  <c r="FYI25" i="28" s="1"/>
  <c r="FYJ25" i="28" s="1"/>
  <c r="FYK25" i="28" s="1"/>
  <c r="FYL25" i="28" s="1"/>
  <c r="FYM25" i="28" s="1"/>
  <c r="FYN25" i="28" s="1"/>
  <c r="FYO25" i="28" s="1"/>
  <c r="FYP25" i="28" s="1"/>
  <c r="FYQ25" i="28" s="1"/>
  <c r="FYR25" i="28" s="1"/>
  <c r="FYS25" i="28" s="1"/>
  <c r="FYT25" i="28" s="1"/>
  <c r="FYU25" i="28" s="1"/>
  <c r="FYV25" i="28" s="1"/>
  <c r="FYW25" i="28" s="1"/>
  <c r="FYX25" i="28" s="1"/>
  <c r="FYY25" i="28" s="1"/>
  <c r="FYZ25" i="28" s="1"/>
  <c r="FZA25" i="28" s="1"/>
  <c r="FZB25" i="28" s="1"/>
  <c r="FZC25" i="28" s="1"/>
  <c r="FZD25" i="28" s="1"/>
  <c r="FZE25" i="28" s="1"/>
  <c r="FZF25" i="28" s="1"/>
  <c r="FZG25" i="28" s="1"/>
  <c r="FZH25" i="28" s="1"/>
  <c r="FZI25" i="28" s="1"/>
  <c r="FZJ25" i="28" s="1"/>
  <c r="FZK25" i="28" s="1"/>
  <c r="FZL25" i="28" s="1"/>
  <c r="FZM25" i="28" s="1"/>
  <c r="FZN25" i="28" s="1"/>
  <c r="FZO25" i="28" s="1"/>
  <c r="FZP25" i="28" s="1"/>
  <c r="FZQ25" i="28" s="1"/>
  <c r="FZR25" i="28" s="1"/>
  <c r="FZS25" i="28" s="1"/>
  <c r="FZT25" i="28" s="1"/>
  <c r="FZU25" i="28" s="1"/>
  <c r="FZV25" i="28" s="1"/>
  <c r="FZW25" i="28" s="1"/>
  <c r="FZX25" i="28" s="1"/>
  <c r="FZY25" i="28" s="1"/>
  <c r="FZZ25" i="28" s="1"/>
  <c r="GAA25" i="28" s="1"/>
  <c r="GAB25" i="28" s="1"/>
  <c r="GAC25" i="28" s="1"/>
  <c r="GAD25" i="28" s="1"/>
  <c r="GAE25" i="28" s="1"/>
  <c r="GAF25" i="28" s="1"/>
  <c r="GAG25" i="28" s="1"/>
  <c r="GAH25" i="28" s="1"/>
  <c r="GAI25" i="28" s="1"/>
  <c r="GAJ25" i="28" s="1"/>
  <c r="GAK25" i="28" s="1"/>
  <c r="GAL25" i="28" s="1"/>
  <c r="GAM25" i="28" s="1"/>
  <c r="GAN25" i="28" s="1"/>
  <c r="GAO25" i="28" s="1"/>
  <c r="GAP25" i="28" s="1"/>
  <c r="GAQ25" i="28" s="1"/>
  <c r="GAR25" i="28" s="1"/>
  <c r="GAS25" i="28" s="1"/>
  <c r="GAT25" i="28" s="1"/>
  <c r="GAU25" i="28" s="1"/>
  <c r="GAV25" i="28" s="1"/>
  <c r="GAW25" i="28" s="1"/>
  <c r="GAX25" i="28" s="1"/>
  <c r="GAY25" i="28" s="1"/>
  <c r="GAZ25" i="28" s="1"/>
  <c r="GBA25" i="28" s="1"/>
  <c r="GBB25" i="28" s="1"/>
  <c r="GBC25" i="28" s="1"/>
  <c r="GBD25" i="28" s="1"/>
  <c r="GBE25" i="28" s="1"/>
  <c r="GBF25" i="28" s="1"/>
  <c r="GBG25" i="28" s="1"/>
  <c r="GBH25" i="28" s="1"/>
  <c r="GBI25" i="28" s="1"/>
  <c r="GBJ25" i="28" s="1"/>
  <c r="GBK25" i="28" s="1"/>
  <c r="GBL25" i="28" s="1"/>
  <c r="GBM25" i="28" s="1"/>
  <c r="GBN25" i="28" s="1"/>
  <c r="GBO25" i="28" s="1"/>
  <c r="GBP25" i="28" s="1"/>
  <c r="GBQ25" i="28" s="1"/>
  <c r="GBR25" i="28" s="1"/>
  <c r="GBS25" i="28" s="1"/>
  <c r="GBT25" i="28" s="1"/>
  <c r="GBU25" i="28" s="1"/>
  <c r="GBV25" i="28" s="1"/>
  <c r="GBW25" i="28" s="1"/>
  <c r="GBX25" i="28" s="1"/>
  <c r="GBY25" i="28" s="1"/>
  <c r="GBZ25" i="28" s="1"/>
  <c r="GCA25" i="28" s="1"/>
  <c r="GCB25" i="28" s="1"/>
  <c r="GCC25" i="28" s="1"/>
  <c r="GCD25" i="28" s="1"/>
  <c r="GCE25" i="28" s="1"/>
  <c r="GCF25" i="28" s="1"/>
  <c r="GCG25" i="28" s="1"/>
  <c r="GCH25" i="28" s="1"/>
  <c r="GCI25" i="28" s="1"/>
  <c r="GCJ25" i="28" s="1"/>
  <c r="GCK25" i="28" s="1"/>
  <c r="GCL25" i="28" s="1"/>
  <c r="GCM25" i="28" s="1"/>
  <c r="GCN25" i="28" s="1"/>
  <c r="GCO25" i="28" s="1"/>
  <c r="GCP25" i="28" s="1"/>
  <c r="GCQ25" i="28" s="1"/>
  <c r="GCR25" i="28" s="1"/>
  <c r="GCS25" i="28" s="1"/>
  <c r="GCT25" i="28" s="1"/>
  <c r="GCU25" i="28" s="1"/>
  <c r="GCV25" i="28" s="1"/>
  <c r="GCW25" i="28" s="1"/>
  <c r="GCX25" i="28" s="1"/>
  <c r="GCY25" i="28" s="1"/>
  <c r="GCZ25" i="28" s="1"/>
  <c r="GDA25" i="28" s="1"/>
  <c r="GDB25" i="28" s="1"/>
  <c r="GDC25" i="28" s="1"/>
  <c r="GDD25" i="28" s="1"/>
  <c r="GDE25" i="28" s="1"/>
  <c r="GDF25" i="28" s="1"/>
  <c r="GDG25" i="28" s="1"/>
  <c r="GDH25" i="28" s="1"/>
  <c r="GDI25" i="28" s="1"/>
  <c r="GDJ25" i="28" s="1"/>
  <c r="GDK25" i="28" s="1"/>
  <c r="GDL25" i="28" s="1"/>
  <c r="GDM25" i="28" s="1"/>
  <c r="GDN25" i="28" s="1"/>
  <c r="GDO25" i="28" s="1"/>
  <c r="GDP25" i="28" s="1"/>
  <c r="GDQ25" i="28" s="1"/>
  <c r="GDR25" i="28" s="1"/>
  <c r="GDS25" i="28" s="1"/>
  <c r="GDT25" i="28" s="1"/>
  <c r="GDU25" i="28" s="1"/>
  <c r="GDV25" i="28" s="1"/>
  <c r="GDW25" i="28" s="1"/>
  <c r="GDX25" i="28" s="1"/>
  <c r="GDY25" i="28" s="1"/>
  <c r="GDZ25" i="28" s="1"/>
  <c r="GEA25" i="28" s="1"/>
  <c r="GEB25" i="28" s="1"/>
  <c r="GEC25" i="28" s="1"/>
  <c r="GED25" i="28" s="1"/>
  <c r="GEE25" i="28" s="1"/>
  <c r="GEF25" i="28" s="1"/>
  <c r="GEG25" i="28" s="1"/>
  <c r="GEH25" i="28" s="1"/>
  <c r="GEI25" i="28" s="1"/>
  <c r="GEJ25" i="28" s="1"/>
  <c r="GEK25" i="28" s="1"/>
  <c r="GEL25" i="28" s="1"/>
  <c r="GEM25" i="28" s="1"/>
  <c r="GEN25" i="28" s="1"/>
  <c r="GEO25" i="28" s="1"/>
  <c r="GEP25" i="28" s="1"/>
  <c r="GEQ25" i="28" s="1"/>
  <c r="GER25" i="28" s="1"/>
  <c r="GES25" i="28" s="1"/>
  <c r="GET25" i="28" s="1"/>
  <c r="GEU25" i="28" s="1"/>
  <c r="GEV25" i="28" s="1"/>
  <c r="GEW25" i="28" s="1"/>
  <c r="GEX25" i="28" s="1"/>
  <c r="GEY25" i="28" s="1"/>
  <c r="GEZ25" i="28" s="1"/>
  <c r="GFA25" i="28" s="1"/>
  <c r="GFB25" i="28" s="1"/>
  <c r="GFC25" i="28" s="1"/>
  <c r="GFD25" i="28" s="1"/>
  <c r="GFE25" i="28" s="1"/>
  <c r="GFF25" i="28" s="1"/>
  <c r="GFG25" i="28" s="1"/>
  <c r="GFH25" i="28" s="1"/>
  <c r="GFI25" i="28" s="1"/>
  <c r="GFJ25" i="28" s="1"/>
  <c r="GFK25" i="28" s="1"/>
  <c r="GFL25" i="28" s="1"/>
  <c r="GFM25" i="28" s="1"/>
  <c r="GFN25" i="28" s="1"/>
  <c r="GFO25" i="28" s="1"/>
  <c r="GFP25" i="28" s="1"/>
  <c r="GFQ25" i="28" s="1"/>
  <c r="GFR25" i="28" s="1"/>
  <c r="GFS25" i="28" s="1"/>
  <c r="GFT25" i="28" s="1"/>
  <c r="GFU25" i="28" s="1"/>
  <c r="GFV25" i="28" s="1"/>
  <c r="GFW25" i="28" s="1"/>
  <c r="GFX25" i="28" s="1"/>
  <c r="GFY25" i="28" s="1"/>
  <c r="GFZ25" i="28" s="1"/>
  <c r="GGA25" i="28" s="1"/>
  <c r="GGB25" i="28" s="1"/>
  <c r="GGC25" i="28" s="1"/>
  <c r="GGD25" i="28" s="1"/>
  <c r="GGE25" i="28" s="1"/>
  <c r="GGF25" i="28" s="1"/>
  <c r="GGG25" i="28" s="1"/>
  <c r="GGH25" i="28" s="1"/>
  <c r="GGI25" i="28" s="1"/>
  <c r="GGJ25" i="28" s="1"/>
  <c r="GGK25" i="28" s="1"/>
  <c r="GGL25" i="28" s="1"/>
  <c r="GGM25" i="28" s="1"/>
  <c r="GGN25" i="28" s="1"/>
  <c r="GGO25" i="28" s="1"/>
  <c r="GGP25" i="28" s="1"/>
  <c r="GGQ25" i="28" s="1"/>
  <c r="GGR25" i="28" s="1"/>
  <c r="GGS25" i="28" s="1"/>
  <c r="GGT25" i="28" s="1"/>
  <c r="GGU25" i="28" s="1"/>
  <c r="GGV25" i="28" s="1"/>
  <c r="GGW25" i="28" s="1"/>
  <c r="GGX25" i="28" s="1"/>
  <c r="GGY25" i="28" s="1"/>
  <c r="GGZ25" i="28" s="1"/>
  <c r="GHA25" i="28" s="1"/>
  <c r="GHB25" i="28" s="1"/>
  <c r="GHC25" i="28" s="1"/>
  <c r="GHD25" i="28" s="1"/>
  <c r="GHE25" i="28" s="1"/>
  <c r="GHF25" i="28" s="1"/>
  <c r="GHG25" i="28" s="1"/>
  <c r="GHH25" i="28" s="1"/>
  <c r="GHI25" i="28" s="1"/>
  <c r="GHJ25" i="28" s="1"/>
  <c r="GHK25" i="28" s="1"/>
  <c r="GHL25" i="28" s="1"/>
  <c r="GHM25" i="28" s="1"/>
  <c r="GHN25" i="28" s="1"/>
  <c r="GHO25" i="28" s="1"/>
  <c r="GHP25" i="28" s="1"/>
  <c r="GHQ25" i="28" s="1"/>
  <c r="GHR25" i="28" s="1"/>
  <c r="GHS25" i="28" s="1"/>
  <c r="GHT25" i="28" s="1"/>
  <c r="GHU25" i="28" s="1"/>
  <c r="GHV25" i="28" s="1"/>
  <c r="GHW25" i="28" s="1"/>
  <c r="GHX25" i="28" s="1"/>
  <c r="GHY25" i="28" s="1"/>
  <c r="GHZ25" i="28" s="1"/>
  <c r="GIA25" i="28" s="1"/>
  <c r="GIB25" i="28" s="1"/>
  <c r="GIC25" i="28" s="1"/>
  <c r="GID25" i="28" s="1"/>
  <c r="GIE25" i="28" s="1"/>
  <c r="GIF25" i="28" s="1"/>
  <c r="GIG25" i="28" s="1"/>
  <c r="GIH25" i="28" s="1"/>
  <c r="GII25" i="28" s="1"/>
  <c r="GIJ25" i="28" s="1"/>
  <c r="GIK25" i="28" s="1"/>
  <c r="GIL25" i="28" s="1"/>
  <c r="GIM25" i="28" s="1"/>
  <c r="GIN25" i="28" s="1"/>
  <c r="GIO25" i="28" s="1"/>
  <c r="GIP25" i="28" s="1"/>
  <c r="GIQ25" i="28" s="1"/>
  <c r="GIR25" i="28" s="1"/>
  <c r="GIS25" i="28" s="1"/>
  <c r="GIT25" i="28" s="1"/>
  <c r="GIU25" i="28" s="1"/>
  <c r="GIV25" i="28" s="1"/>
  <c r="GIW25" i="28" s="1"/>
  <c r="GIX25" i="28" s="1"/>
  <c r="GIY25" i="28" s="1"/>
  <c r="GIZ25" i="28" s="1"/>
  <c r="GJA25" i="28" s="1"/>
  <c r="GJB25" i="28" s="1"/>
  <c r="GJC25" i="28" s="1"/>
  <c r="GJD25" i="28" s="1"/>
  <c r="GJE25" i="28" s="1"/>
  <c r="GJF25" i="28" s="1"/>
  <c r="GJG25" i="28" s="1"/>
  <c r="GJH25" i="28" s="1"/>
  <c r="GJI25" i="28" s="1"/>
  <c r="GJJ25" i="28" s="1"/>
  <c r="GJK25" i="28" s="1"/>
  <c r="GJL25" i="28" s="1"/>
  <c r="GJM25" i="28" s="1"/>
  <c r="GJN25" i="28" s="1"/>
  <c r="GJO25" i="28" s="1"/>
  <c r="GJP25" i="28" s="1"/>
  <c r="GJQ25" i="28" s="1"/>
  <c r="GJR25" i="28" s="1"/>
  <c r="GJS25" i="28" s="1"/>
  <c r="GJT25" i="28" s="1"/>
  <c r="GJU25" i="28" s="1"/>
  <c r="GJV25" i="28" s="1"/>
  <c r="GJW25" i="28" s="1"/>
  <c r="GJX25" i="28" s="1"/>
  <c r="GJY25" i="28" s="1"/>
  <c r="GJZ25" i="28" s="1"/>
  <c r="GKA25" i="28" s="1"/>
  <c r="GKB25" i="28" s="1"/>
  <c r="GKC25" i="28" s="1"/>
  <c r="GKD25" i="28" s="1"/>
  <c r="GKE25" i="28" s="1"/>
  <c r="GKF25" i="28" s="1"/>
  <c r="GKG25" i="28" s="1"/>
  <c r="GKH25" i="28" s="1"/>
  <c r="GKI25" i="28" s="1"/>
  <c r="GKJ25" i="28" s="1"/>
  <c r="GKK25" i="28" s="1"/>
  <c r="GKL25" i="28" s="1"/>
  <c r="GKM25" i="28" s="1"/>
  <c r="GKN25" i="28" s="1"/>
  <c r="GKO25" i="28" s="1"/>
  <c r="GKP25" i="28" s="1"/>
  <c r="GKQ25" i="28" s="1"/>
  <c r="GKR25" i="28" s="1"/>
  <c r="GKS25" i="28" s="1"/>
  <c r="GKT25" i="28" s="1"/>
  <c r="GKU25" i="28" s="1"/>
  <c r="GKV25" i="28" s="1"/>
  <c r="GKW25" i="28" s="1"/>
  <c r="GKX25" i="28" s="1"/>
  <c r="GKY25" i="28" s="1"/>
  <c r="GKZ25" i="28" s="1"/>
  <c r="GLA25" i="28" s="1"/>
  <c r="GLB25" i="28" s="1"/>
  <c r="GLC25" i="28" s="1"/>
  <c r="GLD25" i="28" s="1"/>
  <c r="GLE25" i="28" s="1"/>
  <c r="GLF25" i="28" s="1"/>
  <c r="GLG25" i="28" s="1"/>
  <c r="GLH25" i="28" s="1"/>
  <c r="GLI25" i="28" s="1"/>
  <c r="GLJ25" i="28" s="1"/>
  <c r="GLK25" i="28" s="1"/>
  <c r="GLL25" i="28" s="1"/>
  <c r="GLM25" i="28" s="1"/>
  <c r="GLN25" i="28" s="1"/>
  <c r="GLO25" i="28" s="1"/>
  <c r="GLP25" i="28" s="1"/>
  <c r="GLQ25" i="28" s="1"/>
  <c r="GLR25" i="28" s="1"/>
  <c r="GLS25" i="28" s="1"/>
  <c r="GLT25" i="28" s="1"/>
  <c r="GLU25" i="28" s="1"/>
  <c r="GLV25" i="28" s="1"/>
  <c r="GLW25" i="28" s="1"/>
  <c r="GLX25" i="28" s="1"/>
  <c r="GLY25" i="28" s="1"/>
  <c r="GLZ25" i="28" s="1"/>
  <c r="GMA25" i="28" s="1"/>
  <c r="GMB25" i="28" s="1"/>
  <c r="GMC25" i="28" s="1"/>
  <c r="GMD25" i="28" s="1"/>
  <c r="GME25" i="28" s="1"/>
  <c r="GMF25" i="28" s="1"/>
  <c r="GMG25" i="28" s="1"/>
  <c r="GMH25" i="28" s="1"/>
  <c r="GMI25" i="28" s="1"/>
  <c r="GMJ25" i="28" s="1"/>
  <c r="GMK25" i="28" s="1"/>
  <c r="GML25" i="28" s="1"/>
  <c r="GMM25" i="28" s="1"/>
  <c r="GMN25" i="28" s="1"/>
  <c r="GMO25" i="28" s="1"/>
  <c r="GMP25" i="28" s="1"/>
  <c r="GMQ25" i="28" s="1"/>
  <c r="GMR25" i="28" s="1"/>
  <c r="GMS25" i="28" s="1"/>
  <c r="GMT25" i="28" s="1"/>
  <c r="GMU25" i="28" s="1"/>
  <c r="GMV25" i="28" s="1"/>
  <c r="GMW25" i="28" s="1"/>
  <c r="GMX25" i="28" s="1"/>
  <c r="GMY25" i="28" s="1"/>
  <c r="GMZ25" i="28" s="1"/>
  <c r="GNA25" i="28" s="1"/>
  <c r="GNB25" i="28" s="1"/>
  <c r="GNC25" i="28" s="1"/>
  <c r="GND25" i="28" s="1"/>
  <c r="GNE25" i="28" s="1"/>
  <c r="GNF25" i="28" s="1"/>
  <c r="GNG25" i="28" s="1"/>
  <c r="GNH25" i="28" s="1"/>
  <c r="GNI25" i="28" s="1"/>
  <c r="GNJ25" i="28" s="1"/>
  <c r="GNK25" i="28" s="1"/>
  <c r="GNL25" i="28" s="1"/>
  <c r="GNM25" i="28" s="1"/>
  <c r="GNN25" i="28" s="1"/>
  <c r="GNO25" i="28" s="1"/>
  <c r="GNP25" i="28" s="1"/>
  <c r="GNQ25" i="28" s="1"/>
  <c r="GNR25" i="28" s="1"/>
  <c r="GNS25" i="28" s="1"/>
  <c r="GNT25" i="28" s="1"/>
  <c r="GNU25" i="28" s="1"/>
  <c r="GNV25" i="28" s="1"/>
  <c r="GNW25" i="28" s="1"/>
  <c r="GNX25" i="28" s="1"/>
  <c r="GNY25" i="28" s="1"/>
  <c r="GNZ25" i="28" s="1"/>
  <c r="GOA25" i="28" s="1"/>
  <c r="GOB25" i="28" s="1"/>
  <c r="GOC25" i="28" s="1"/>
  <c r="GOD25" i="28" s="1"/>
  <c r="GOE25" i="28" s="1"/>
  <c r="GOF25" i="28" s="1"/>
  <c r="GOG25" i="28" s="1"/>
  <c r="GOH25" i="28" s="1"/>
  <c r="GOI25" i="28" s="1"/>
  <c r="GOJ25" i="28" s="1"/>
  <c r="GOK25" i="28" s="1"/>
  <c r="GOL25" i="28" s="1"/>
  <c r="GOM25" i="28" s="1"/>
  <c r="GON25" i="28" s="1"/>
  <c r="GOO25" i="28" s="1"/>
  <c r="GOP25" i="28" s="1"/>
  <c r="GOQ25" i="28" s="1"/>
  <c r="GOR25" i="28" s="1"/>
  <c r="GOS25" i="28" s="1"/>
  <c r="GOT25" i="28" s="1"/>
  <c r="GOU25" i="28" s="1"/>
  <c r="GOV25" i="28" s="1"/>
  <c r="GOW25" i="28" s="1"/>
  <c r="GOX25" i="28" s="1"/>
  <c r="GOY25" i="28" s="1"/>
  <c r="GOZ25" i="28" s="1"/>
  <c r="GPA25" i="28" s="1"/>
  <c r="GPB25" i="28" s="1"/>
  <c r="GPC25" i="28" s="1"/>
  <c r="GPD25" i="28" s="1"/>
  <c r="GPE25" i="28" s="1"/>
  <c r="GPF25" i="28" s="1"/>
  <c r="GPG25" i="28" s="1"/>
  <c r="GPH25" i="28" s="1"/>
  <c r="GPI25" i="28" s="1"/>
  <c r="GPJ25" i="28" s="1"/>
  <c r="GPK25" i="28" s="1"/>
  <c r="GPL25" i="28" s="1"/>
  <c r="GPM25" i="28" s="1"/>
  <c r="GPN25" i="28" s="1"/>
  <c r="GPO25" i="28" s="1"/>
  <c r="GPP25" i="28" s="1"/>
  <c r="GPQ25" i="28" s="1"/>
  <c r="GPR25" i="28" s="1"/>
  <c r="GPS25" i="28" s="1"/>
  <c r="GPT25" i="28" s="1"/>
  <c r="GPU25" i="28" s="1"/>
  <c r="GPV25" i="28" s="1"/>
  <c r="GPW25" i="28" s="1"/>
  <c r="GPX25" i="28" s="1"/>
  <c r="GPY25" i="28" s="1"/>
  <c r="GPZ25" i="28" s="1"/>
  <c r="GQA25" i="28" s="1"/>
  <c r="GQB25" i="28" s="1"/>
  <c r="GQC25" i="28" s="1"/>
  <c r="GQD25" i="28" s="1"/>
  <c r="GQE25" i="28" s="1"/>
  <c r="GQF25" i="28" s="1"/>
  <c r="GQG25" i="28" s="1"/>
  <c r="GQH25" i="28" s="1"/>
  <c r="GQI25" i="28" s="1"/>
  <c r="GQJ25" i="28" s="1"/>
  <c r="GQK25" i="28" s="1"/>
  <c r="GQL25" i="28" s="1"/>
  <c r="GQM25" i="28" s="1"/>
  <c r="GQN25" i="28" s="1"/>
  <c r="GQO25" i="28" s="1"/>
  <c r="GQP25" i="28" s="1"/>
  <c r="GQQ25" i="28" s="1"/>
  <c r="GQR25" i="28" s="1"/>
  <c r="GQS25" i="28" s="1"/>
  <c r="GQT25" i="28" s="1"/>
  <c r="GQU25" i="28" s="1"/>
  <c r="GQV25" i="28" s="1"/>
  <c r="GQW25" i="28" s="1"/>
  <c r="GQX25" i="28" s="1"/>
  <c r="GQY25" i="28" s="1"/>
  <c r="GQZ25" i="28" s="1"/>
  <c r="GRA25" i="28" s="1"/>
  <c r="GRB25" i="28" s="1"/>
  <c r="GRC25" i="28" s="1"/>
  <c r="GRD25" i="28" s="1"/>
  <c r="GRE25" i="28" s="1"/>
  <c r="GRF25" i="28" s="1"/>
  <c r="GRG25" i="28" s="1"/>
  <c r="GRH25" i="28" s="1"/>
  <c r="GRI25" i="28" s="1"/>
  <c r="GRJ25" i="28" s="1"/>
  <c r="GRK25" i="28" s="1"/>
  <c r="GRL25" i="28" s="1"/>
  <c r="GRM25" i="28" s="1"/>
  <c r="GRN25" i="28" s="1"/>
  <c r="GRO25" i="28" s="1"/>
  <c r="GRP25" i="28" s="1"/>
  <c r="GRQ25" i="28" s="1"/>
  <c r="GRR25" i="28" s="1"/>
  <c r="GRS25" i="28" s="1"/>
  <c r="GRT25" i="28" s="1"/>
  <c r="GRU25" i="28" s="1"/>
  <c r="GRV25" i="28" s="1"/>
  <c r="GRW25" i="28" s="1"/>
  <c r="GRX25" i="28" s="1"/>
  <c r="GRY25" i="28" s="1"/>
  <c r="GRZ25" i="28" s="1"/>
  <c r="GSA25" i="28" s="1"/>
  <c r="GSB25" i="28" s="1"/>
  <c r="GSC25" i="28" s="1"/>
  <c r="GSD25" i="28" s="1"/>
  <c r="GSE25" i="28" s="1"/>
  <c r="GSF25" i="28" s="1"/>
  <c r="GSG25" i="28" s="1"/>
  <c r="GSH25" i="28" s="1"/>
  <c r="GSI25" i="28" s="1"/>
  <c r="GSJ25" i="28" s="1"/>
  <c r="GSK25" i="28" s="1"/>
  <c r="GSL25" i="28" s="1"/>
  <c r="GSM25" i="28" s="1"/>
  <c r="GSN25" i="28" s="1"/>
  <c r="GSO25" i="28" s="1"/>
  <c r="GSP25" i="28" s="1"/>
  <c r="GSQ25" i="28" s="1"/>
  <c r="GSR25" i="28" s="1"/>
  <c r="GSS25" i="28" s="1"/>
  <c r="GST25" i="28" s="1"/>
  <c r="GSU25" i="28" s="1"/>
  <c r="GSV25" i="28" s="1"/>
  <c r="GSW25" i="28" s="1"/>
  <c r="GSX25" i="28" s="1"/>
  <c r="GSY25" i="28" s="1"/>
  <c r="GSZ25" i="28" s="1"/>
  <c r="GTA25" i="28" s="1"/>
  <c r="GTB25" i="28" s="1"/>
  <c r="GTC25" i="28" s="1"/>
  <c r="GTD25" i="28" s="1"/>
  <c r="GTE25" i="28" s="1"/>
  <c r="GTF25" i="28" s="1"/>
  <c r="GTG25" i="28" s="1"/>
  <c r="GTH25" i="28" s="1"/>
  <c r="GTI25" i="28" s="1"/>
  <c r="GTJ25" i="28" s="1"/>
  <c r="GTK25" i="28" s="1"/>
  <c r="GTL25" i="28" s="1"/>
  <c r="GTM25" i="28" s="1"/>
  <c r="GTN25" i="28" s="1"/>
  <c r="GTO25" i="28" s="1"/>
  <c r="GTP25" i="28" s="1"/>
  <c r="GTQ25" i="28" s="1"/>
  <c r="GTR25" i="28" s="1"/>
  <c r="GTS25" i="28" s="1"/>
  <c r="GTT25" i="28" s="1"/>
  <c r="GTU25" i="28" s="1"/>
  <c r="GTV25" i="28" s="1"/>
  <c r="GTW25" i="28" s="1"/>
  <c r="GTX25" i="28" s="1"/>
  <c r="GTY25" i="28" s="1"/>
  <c r="GTZ25" i="28" s="1"/>
  <c r="GUA25" i="28" s="1"/>
  <c r="GUB25" i="28" s="1"/>
  <c r="GUC25" i="28" s="1"/>
  <c r="GUD25" i="28" s="1"/>
  <c r="GUE25" i="28" s="1"/>
  <c r="GUF25" i="28" s="1"/>
  <c r="GUG25" i="28" s="1"/>
  <c r="GUH25" i="28" s="1"/>
  <c r="GUI25" i="28" s="1"/>
  <c r="GUJ25" i="28" s="1"/>
  <c r="GUK25" i="28" s="1"/>
  <c r="GUL25" i="28" s="1"/>
  <c r="GUM25" i="28" s="1"/>
  <c r="GUN25" i="28" s="1"/>
  <c r="GUO25" i="28" s="1"/>
  <c r="GUP25" i="28" s="1"/>
  <c r="GUQ25" i="28" s="1"/>
  <c r="GUR25" i="28" s="1"/>
  <c r="GUS25" i="28" s="1"/>
  <c r="GUT25" i="28" s="1"/>
  <c r="GUU25" i="28" s="1"/>
  <c r="GUV25" i="28" s="1"/>
  <c r="GUW25" i="28" s="1"/>
  <c r="GUX25" i="28" s="1"/>
  <c r="GUY25" i="28" s="1"/>
  <c r="GUZ25" i="28" s="1"/>
  <c r="GVA25" i="28" s="1"/>
  <c r="GVB25" i="28" s="1"/>
  <c r="GVC25" i="28" s="1"/>
  <c r="GVD25" i="28" s="1"/>
  <c r="GVE25" i="28" s="1"/>
  <c r="GVF25" i="28" s="1"/>
  <c r="GVG25" i="28" s="1"/>
  <c r="GVH25" i="28" s="1"/>
  <c r="GVI25" i="28" s="1"/>
  <c r="GVJ25" i="28" s="1"/>
  <c r="GVK25" i="28" s="1"/>
  <c r="GVL25" i="28" s="1"/>
  <c r="GVM25" i="28" s="1"/>
  <c r="GVN25" i="28" s="1"/>
  <c r="GVO25" i="28" s="1"/>
  <c r="GVP25" i="28" s="1"/>
  <c r="GVQ25" i="28" s="1"/>
  <c r="GVR25" i="28" s="1"/>
  <c r="GVS25" i="28" s="1"/>
  <c r="GVT25" i="28" s="1"/>
  <c r="GVU25" i="28" s="1"/>
  <c r="GVV25" i="28" s="1"/>
  <c r="GVW25" i="28" s="1"/>
  <c r="GVX25" i="28" s="1"/>
  <c r="GVY25" i="28" s="1"/>
  <c r="GVZ25" i="28" s="1"/>
  <c r="GWA25" i="28" s="1"/>
  <c r="GWB25" i="28" s="1"/>
  <c r="GWC25" i="28" s="1"/>
  <c r="GWD25" i="28" s="1"/>
  <c r="GWE25" i="28" s="1"/>
  <c r="GWF25" i="28" s="1"/>
  <c r="GWG25" i="28" s="1"/>
  <c r="GWH25" i="28" s="1"/>
  <c r="GWI25" i="28" s="1"/>
  <c r="GWJ25" i="28" s="1"/>
  <c r="GWK25" i="28" s="1"/>
  <c r="GWL25" i="28" s="1"/>
  <c r="GWM25" i="28" s="1"/>
  <c r="GWN25" i="28" s="1"/>
  <c r="GWO25" i="28" s="1"/>
  <c r="GWP25" i="28" s="1"/>
  <c r="GWQ25" i="28" s="1"/>
  <c r="GWR25" i="28" s="1"/>
  <c r="GWS25" i="28" s="1"/>
  <c r="GWT25" i="28" s="1"/>
  <c r="GWU25" i="28" s="1"/>
  <c r="GWV25" i="28" s="1"/>
  <c r="GWW25" i="28" s="1"/>
  <c r="GWX25" i="28" s="1"/>
  <c r="GWY25" i="28" s="1"/>
  <c r="GWZ25" i="28" s="1"/>
  <c r="GXA25" i="28" s="1"/>
  <c r="GXB25" i="28" s="1"/>
  <c r="GXC25" i="28" s="1"/>
  <c r="GXD25" i="28" s="1"/>
  <c r="GXE25" i="28" s="1"/>
  <c r="GXF25" i="28" s="1"/>
  <c r="GXG25" i="28" s="1"/>
  <c r="GXH25" i="28" s="1"/>
  <c r="GXI25" i="28" s="1"/>
  <c r="GXJ25" i="28" s="1"/>
  <c r="GXK25" i="28" s="1"/>
  <c r="GXL25" i="28" s="1"/>
  <c r="GXM25" i="28" s="1"/>
  <c r="GXN25" i="28" s="1"/>
  <c r="GXO25" i="28" s="1"/>
  <c r="GXP25" i="28" s="1"/>
  <c r="GXQ25" i="28" s="1"/>
  <c r="GXR25" i="28" s="1"/>
  <c r="GXS25" i="28" s="1"/>
  <c r="GXT25" i="28" s="1"/>
  <c r="GXU25" i="28" s="1"/>
  <c r="GXV25" i="28" s="1"/>
  <c r="GXW25" i="28" s="1"/>
  <c r="GXX25" i="28" s="1"/>
  <c r="GXY25" i="28" s="1"/>
  <c r="GXZ25" i="28" s="1"/>
  <c r="GYA25" i="28" s="1"/>
  <c r="GYB25" i="28" s="1"/>
  <c r="GYC25" i="28" s="1"/>
  <c r="GYD25" i="28" s="1"/>
  <c r="GYE25" i="28" s="1"/>
  <c r="GYF25" i="28" s="1"/>
  <c r="GYG25" i="28" s="1"/>
  <c r="GYH25" i="28" s="1"/>
  <c r="GYI25" i="28" s="1"/>
  <c r="GYJ25" i="28" s="1"/>
  <c r="GYK25" i="28" s="1"/>
  <c r="GYL25" i="28" s="1"/>
  <c r="GYM25" i="28" s="1"/>
  <c r="GYN25" i="28" s="1"/>
  <c r="GYO25" i="28" s="1"/>
  <c r="GYP25" i="28" s="1"/>
  <c r="GYQ25" i="28" s="1"/>
  <c r="GYR25" i="28" s="1"/>
  <c r="GYS25" i="28" s="1"/>
  <c r="GYT25" i="28" s="1"/>
  <c r="GYU25" i="28" s="1"/>
  <c r="GYV25" i="28" s="1"/>
  <c r="GYW25" i="28" s="1"/>
  <c r="GYX25" i="28" s="1"/>
  <c r="GYY25" i="28" s="1"/>
  <c r="GYZ25" i="28" s="1"/>
  <c r="GZA25" i="28" s="1"/>
  <c r="GZB25" i="28" s="1"/>
  <c r="GZC25" i="28" s="1"/>
  <c r="GZD25" i="28" s="1"/>
  <c r="GZE25" i="28" s="1"/>
  <c r="GZF25" i="28" s="1"/>
  <c r="GZG25" i="28" s="1"/>
  <c r="GZH25" i="28" s="1"/>
  <c r="GZI25" i="28" s="1"/>
  <c r="GZJ25" i="28" s="1"/>
  <c r="GZK25" i="28" s="1"/>
  <c r="GZL25" i="28" s="1"/>
  <c r="GZM25" i="28" s="1"/>
  <c r="GZN25" i="28" s="1"/>
  <c r="GZO25" i="28" s="1"/>
  <c r="GZP25" i="28" s="1"/>
  <c r="GZQ25" i="28" s="1"/>
  <c r="GZR25" i="28" s="1"/>
  <c r="GZS25" i="28" s="1"/>
  <c r="GZT25" i="28" s="1"/>
  <c r="GZU25" i="28" s="1"/>
  <c r="GZV25" i="28" s="1"/>
  <c r="GZW25" i="28" s="1"/>
  <c r="GZX25" i="28" s="1"/>
  <c r="GZY25" i="28" s="1"/>
  <c r="GZZ25" i="28" s="1"/>
  <c r="HAA25" i="28" s="1"/>
  <c r="HAB25" i="28" s="1"/>
  <c r="HAC25" i="28" s="1"/>
  <c r="HAD25" i="28" s="1"/>
  <c r="HAE25" i="28" s="1"/>
  <c r="HAF25" i="28" s="1"/>
  <c r="HAG25" i="28" s="1"/>
  <c r="HAH25" i="28" s="1"/>
  <c r="HAI25" i="28" s="1"/>
  <c r="HAJ25" i="28" s="1"/>
  <c r="HAK25" i="28" s="1"/>
  <c r="HAL25" i="28" s="1"/>
  <c r="HAM25" i="28" s="1"/>
  <c r="HAN25" i="28" s="1"/>
  <c r="HAO25" i="28" s="1"/>
  <c r="HAP25" i="28" s="1"/>
  <c r="HAQ25" i="28" s="1"/>
  <c r="HAR25" i="28" s="1"/>
  <c r="HAS25" i="28" s="1"/>
  <c r="HAT25" i="28" s="1"/>
  <c r="HAU25" i="28" s="1"/>
  <c r="HAV25" i="28" s="1"/>
  <c r="HAW25" i="28" s="1"/>
  <c r="HAX25" i="28" s="1"/>
  <c r="HAY25" i="28" s="1"/>
  <c r="HAZ25" i="28" s="1"/>
  <c r="HBA25" i="28" s="1"/>
  <c r="HBB25" i="28" s="1"/>
  <c r="HBC25" i="28" s="1"/>
  <c r="HBD25" i="28" s="1"/>
  <c r="HBE25" i="28" s="1"/>
  <c r="HBF25" i="28" s="1"/>
  <c r="HBG25" i="28" s="1"/>
  <c r="HBH25" i="28" s="1"/>
  <c r="HBI25" i="28" s="1"/>
  <c r="HBJ25" i="28" s="1"/>
  <c r="HBK25" i="28" s="1"/>
  <c r="HBL25" i="28" s="1"/>
  <c r="HBM25" i="28" s="1"/>
  <c r="HBN25" i="28" s="1"/>
  <c r="HBO25" i="28" s="1"/>
  <c r="HBP25" i="28" s="1"/>
  <c r="HBQ25" i="28" s="1"/>
  <c r="HBR25" i="28" s="1"/>
  <c r="HBS25" i="28" s="1"/>
  <c r="HBT25" i="28" s="1"/>
  <c r="HBU25" i="28" s="1"/>
  <c r="HBV25" i="28" s="1"/>
  <c r="HBW25" i="28" s="1"/>
  <c r="HBX25" i="28" s="1"/>
  <c r="HBY25" i="28" s="1"/>
  <c r="HBZ25" i="28" s="1"/>
  <c r="HCA25" i="28" s="1"/>
  <c r="HCB25" i="28" s="1"/>
  <c r="HCC25" i="28" s="1"/>
  <c r="HCD25" i="28" s="1"/>
  <c r="HCE25" i="28" s="1"/>
  <c r="HCF25" i="28" s="1"/>
  <c r="HCG25" i="28" s="1"/>
  <c r="HCH25" i="28" s="1"/>
  <c r="HCI25" i="28" s="1"/>
  <c r="HCJ25" i="28" s="1"/>
  <c r="HCK25" i="28" s="1"/>
  <c r="HCL25" i="28" s="1"/>
  <c r="HCM25" i="28" s="1"/>
  <c r="HCN25" i="28" s="1"/>
  <c r="HCO25" i="28" s="1"/>
  <c r="HCP25" i="28" s="1"/>
  <c r="HCQ25" i="28" s="1"/>
  <c r="HCR25" i="28" s="1"/>
  <c r="HCS25" i="28" s="1"/>
  <c r="HCT25" i="28" s="1"/>
  <c r="HCU25" i="28" s="1"/>
  <c r="HCV25" i="28" s="1"/>
  <c r="HCW25" i="28" s="1"/>
  <c r="HCX25" i="28" s="1"/>
  <c r="HCY25" i="28" s="1"/>
  <c r="HCZ25" i="28" s="1"/>
  <c r="HDA25" i="28" s="1"/>
  <c r="HDB25" i="28" s="1"/>
  <c r="HDC25" i="28" s="1"/>
  <c r="HDD25" i="28" s="1"/>
  <c r="HDE25" i="28" s="1"/>
  <c r="HDF25" i="28" s="1"/>
  <c r="HDG25" i="28" s="1"/>
  <c r="HDH25" i="28" s="1"/>
  <c r="HDI25" i="28" s="1"/>
  <c r="HDJ25" i="28" s="1"/>
  <c r="HDK25" i="28" s="1"/>
  <c r="HDL25" i="28" s="1"/>
  <c r="HDM25" i="28" s="1"/>
  <c r="HDN25" i="28" s="1"/>
  <c r="HDO25" i="28" s="1"/>
  <c r="HDP25" i="28" s="1"/>
  <c r="HDQ25" i="28" s="1"/>
  <c r="HDR25" i="28" s="1"/>
  <c r="HDS25" i="28" s="1"/>
  <c r="HDT25" i="28" s="1"/>
  <c r="HDU25" i="28" s="1"/>
  <c r="HDV25" i="28" s="1"/>
  <c r="HDW25" i="28" s="1"/>
  <c r="HDX25" i="28" s="1"/>
  <c r="HDY25" i="28" s="1"/>
  <c r="HDZ25" i="28" s="1"/>
  <c r="HEA25" i="28" s="1"/>
  <c r="HEB25" i="28" s="1"/>
  <c r="HEC25" i="28" s="1"/>
  <c r="HED25" i="28" s="1"/>
  <c r="HEE25" i="28" s="1"/>
  <c r="HEF25" i="28" s="1"/>
  <c r="HEG25" i="28" s="1"/>
  <c r="HEH25" i="28" s="1"/>
  <c r="HEI25" i="28" s="1"/>
  <c r="HEJ25" i="28" s="1"/>
  <c r="HEK25" i="28" s="1"/>
  <c r="HEL25" i="28" s="1"/>
  <c r="HEM25" i="28" s="1"/>
  <c r="HEN25" i="28" s="1"/>
  <c r="HEO25" i="28" s="1"/>
  <c r="HEP25" i="28" s="1"/>
  <c r="HEQ25" i="28" s="1"/>
  <c r="HER25" i="28" s="1"/>
  <c r="HES25" i="28" s="1"/>
  <c r="HET25" i="28" s="1"/>
  <c r="HEU25" i="28" s="1"/>
  <c r="HEV25" i="28" s="1"/>
  <c r="HEW25" i="28" s="1"/>
  <c r="HEX25" i="28" s="1"/>
  <c r="HEY25" i="28" s="1"/>
  <c r="HEZ25" i="28" s="1"/>
  <c r="HFA25" i="28" s="1"/>
  <c r="HFB25" i="28" s="1"/>
  <c r="HFC25" i="28" s="1"/>
  <c r="HFD25" i="28" s="1"/>
  <c r="HFE25" i="28" s="1"/>
  <c r="HFF25" i="28" s="1"/>
  <c r="HFG25" i="28" s="1"/>
  <c r="HFH25" i="28" s="1"/>
  <c r="HFI25" i="28" s="1"/>
  <c r="HFJ25" i="28" s="1"/>
  <c r="HFK25" i="28" s="1"/>
  <c r="HFL25" i="28" s="1"/>
  <c r="HFM25" i="28" s="1"/>
  <c r="HFN25" i="28" s="1"/>
  <c r="HFO25" i="28" s="1"/>
  <c r="HFP25" i="28" s="1"/>
  <c r="HFQ25" i="28" s="1"/>
  <c r="HFR25" i="28" s="1"/>
  <c r="HFS25" i="28" s="1"/>
  <c r="HFT25" i="28" s="1"/>
  <c r="HFU25" i="28" s="1"/>
  <c r="HFV25" i="28" s="1"/>
  <c r="HFW25" i="28" s="1"/>
  <c r="HFX25" i="28" s="1"/>
  <c r="HFY25" i="28" s="1"/>
  <c r="HFZ25" i="28" s="1"/>
  <c r="HGA25" i="28" s="1"/>
  <c r="HGB25" i="28" s="1"/>
  <c r="HGC25" i="28" s="1"/>
  <c r="HGD25" i="28" s="1"/>
  <c r="HGE25" i="28" s="1"/>
  <c r="HGF25" i="28" s="1"/>
  <c r="HGG25" i="28" s="1"/>
  <c r="HGH25" i="28" s="1"/>
  <c r="HGI25" i="28" s="1"/>
  <c r="HGJ25" i="28" s="1"/>
  <c r="HGK25" i="28" s="1"/>
  <c r="HGL25" i="28" s="1"/>
  <c r="HGM25" i="28" s="1"/>
  <c r="HGN25" i="28" s="1"/>
  <c r="HGO25" i="28" s="1"/>
  <c r="HGP25" i="28" s="1"/>
  <c r="HGQ25" i="28" s="1"/>
  <c r="HGR25" i="28" s="1"/>
  <c r="HGS25" i="28" s="1"/>
  <c r="HGT25" i="28" s="1"/>
  <c r="HGU25" i="28" s="1"/>
  <c r="HGV25" i="28" s="1"/>
  <c r="HGW25" i="28" s="1"/>
  <c r="HGX25" i="28" s="1"/>
  <c r="HGY25" i="28" s="1"/>
  <c r="HGZ25" i="28" s="1"/>
  <c r="HHA25" i="28" s="1"/>
  <c r="HHB25" i="28" s="1"/>
  <c r="HHC25" i="28" s="1"/>
  <c r="HHD25" i="28" s="1"/>
  <c r="HHE25" i="28" s="1"/>
  <c r="HHF25" i="28" s="1"/>
  <c r="HHG25" i="28" s="1"/>
  <c r="HHH25" i="28" s="1"/>
  <c r="HHI25" i="28" s="1"/>
  <c r="HHJ25" i="28" s="1"/>
  <c r="HHK25" i="28" s="1"/>
  <c r="HHL25" i="28" s="1"/>
  <c r="HHM25" i="28" s="1"/>
  <c r="HHN25" i="28" s="1"/>
  <c r="HHO25" i="28" s="1"/>
  <c r="HHP25" i="28" s="1"/>
  <c r="HHQ25" i="28" s="1"/>
  <c r="HHR25" i="28" s="1"/>
  <c r="HHS25" i="28" s="1"/>
  <c r="HHT25" i="28" s="1"/>
  <c r="HHU25" i="28" s="1"/>
  <c r="HHV25" i="28" s="1"/>
  <c r="HHW25" i="28" s="1"/>
  <c r="HHX25" i="28" s="1"/>
  <c r="HHY25" i="28" s="1"/>
  <c r="HHZ25" i="28" s="1"/>
  <c r="HIA25" i="28" s="1"/>
  <c r="HIB25" i="28" s="1"/>
  <c r="HIC25" i="28" s="1"/>
  <c r="HID25" i="28" s="1"/>
  <c r="HIE25" i="28" s="1"/>
  <c r="HIF25" i="28" s="1"/>
  <c r="HIG25" i="28" s="1"/>
  <c r="HIH25" i="28" s="1"/>
  <c r="HII25" i="28" s="1"/>
  <c r="HIJ25" i="28" s="1"/>
  <c r="HIK25" i="28" s="1"/>
  <c r="HIL25" i="28" s="1"/>
  <c r="HIM25" i="28" s="1"/>
  <c r="HIN25" i="28" s="1"/>
  <c r="HIO25" i="28" s="1"/>
  <c r="HIP25" i="28" s="1"/>
  <c r="HIQ25" i="28" s="1"/>
  <c r="HIR25" i="28" s="1"/>
  <c r="HIS25" i="28" s="1"/>
  <c r="HIT25" i="28" s="1"/>
  <c r="HIU25" i="28" s="1"/>
  <c r="HIV25" i="28" s="1"/>
  <c r="HIW25" i="28" s="1"/>
  <c r="HIX25" i="28" s="1"/>
  <c r="HIY25" i="28" s="1"/>
  <c r="HIZ25" i="28" s="1"/>
  <c r="HJA25" i="28" s="1"/>
  <c r="HJB25" i="28" s="1"/>
  <c r="HJC25" i="28" s="1"/>
  <c r="HJD25" i="28" s="1"/>
  <c r="HJE25" i="28" s="1"/>
  <c r="HJF25" i="28" s="1"/>
  <c r="HJG25" i="28" s="1"/>
  <c r="HJH25" i="28" s="1"/>
  <c r="HJI25" i="28" s="1"/>
  <c r="HJJ25" i="28" s="1"/>
  <c r="HJK25" i="28" s="1"/>
  <c r="HJL25" i="28" s="1"/>
  <c r="HJM25" i="28" s="1"/>
  <c r="HJN25" i="28" s="1"/>
  <c r="HJO25" i="28" s="1"/>
  <c r="HJP25" i="28" s="1"/>
  <c r="HJQ25" i="28" s="1"/>
  <c r="HJR25" i="28" s="1"/>
  <c r="HJS25" i="28" s="1"/>
  <c r="HJT25" i="28" s="1"/>
  <c r="HJU25" i="28" s="1"/>
  <c r="HJV25" i="28" s="1"/>
  <c r="HJW25" i="28" s="1"/>
  <c r="HJX25" i="28" s="1"/>
  <c r="HJY25" i="28" s="1"/>
  <c r="HJZ25" i="28" s="1"/>
  <c r="HKA25" i="28" s="1"/>
  <c r="HKB25" i="28" s="1"/>
  <c r="HKC25" i="28" s="1"/>
  <c r="HKD25" i="28" s="1"/>
  <c r="HKE25" i="28" s="1"/>
  <c r="HKF25" i="28" s="1"/>
  <c r="HKG25" i="28" s="1"/>
  <c r="HKH25" i="28" s="1"/>
  <c r="HKI25" i="28" s="1"/>
  <c r="HKJ25" i="28" s="1"/>
  <c r="HKK25" i="28" s="1"/>
  <c r="HKL25" i="28" s="1"/>
  <c r="HKM25" i="28" s="1"/>
  <c r="HKN25" i="28" s="1"/>
  <c r="HKO25" i="28" s="1"/>
  <c r="HKP25" i="28" s="1"/>
  <c r="HKQ25" i="28" s="1"/>
  <c r="HKR25" i="28" s="1"/>
  <c r="HKS25" i="28" s="1"/>
  <c r="HKT25" i="28" s="1"/>
  <c r="HKU25" i="28" s="1"/>
  <c r="HKV25" i="28" s="1"/>
  <c r="HKW25" i="28" s="1"/>
  <c r="HKX25" i="28" s="1"/>
  <c r="HKY25" i="28" s="1"/>
  <c r="HKZ25" i="28" s="1"/>
  <c r="HLA25" i="28" s="1"/>
  <c r="HLB25" i="28" s="1"/>
  <c r="HLC25" i="28" s="1"/>
  <c r="HLD25" i="28" s="1"/>
  <c r="HLE25" i="28" s="1"/>
  <c r="HLF25" i="28" s="1"/>
  <c r="HLG25" i="28" s="1"/>
  <c r="HLH25" i="28" s="1"/>
  <c r="HLI25" i="28" s="1"/>
  <c r="HLJ25" i="28" s="1"/>
  <c r="HLK25" i="28" s="1"/>
  <c r="HLL25" i="28" s="1"/>
  <c r="HLM25" i="28" s="1"/>
  <c r="HLN25" i="28" s="1"/>
  <c r="HLO25" i="28" s="1"/>
  <c r="HLP25" i="28" s="1"/>
  <c r="HLQ25" i="28" s="1"/>
  <c r="HLR25" i="28" s="1"/>
  <c r="HLS25" i="28" s="1"/>
  <c r="HLT25" i="28" s="1"/>
  <c r="HLU25" i="28" s="1"/>
  <c r="HLV25" i="28" s="1"/>
  <c r="HLW25" i="28" s="1"/>
  <c r="HLX25" i="28" s="1"/>
  <c r="HLY25" i="28" s="1"/>
  <c r="HLZ25" i="28" s="1"/>
  <c r="HMA25" i="28" s="1"/>
  <c r="HMB25" i="28" s="1"/>
  <c r="HMC25" i="28" s="1"/>
  <c r="HMD25" i="28" s="1"/>
  <c r="HME25" i="28" s="1"/>
  <c r="HMF25" i="28" s="1"/>
  <c r="HMG25" i="28" s="1"/>
  <c r="HMH25" i="28" s="1"/>
  <c r="HMI25" i="28" s="1"/>
  <c r="HMJ25" i="28" s="1"/>
  <c r="HMK25" i="28" s="1"/>
  <c r="HML25" i="28" s="1"/>
  <c r="HMM25" i="28" s="1"/>
  <c r="HMN25" i="28" s="1"/>
  <c r="HMO25" i="28" s="1"/>
  <c r="HMP25" i="28" s="1"/>
  <c r="HMQ25" i="28" s="1"/>
  <c r="HMR25" i="28" s="1"/>
  <c r="HMS25" i="28" s="1"/>
  <c r="HMT25" i="28" s="1"/>
  <c r="HMU25" i="28" s="1"/>
  <c r="HMV25" i="28" s="1"/>
  <c r="HMW25" i="28" s="1"/>
  <c r="HMX25" i="28" s="1"/>
  <c r="HMY25" i="28" s="1"/>
  <c r="HMZ25" i="28" s="1"/>
  <c r="HNA25" i="28" s="1"/>
  <c r="HNB25" i="28" s="1"/>
  <c r="HNC25" i="28" s="1"/>
  <c r="HND25" i="28" s="1"/>
  <c r="HNE25" i="28" s="1"/>
  <c r="HNF25" i="28" s="1"/>
  <c r="HNG25" i="28" s="1"/>
  <c r="HNH25" i="28" s="1"/>
  <c r="HNI25" i="28" s="1"/>
  <c r="HNJ25" i="28" s="1"/>
  <c r="HNK25" i="28" s="1"/>
  <c r="HNL25" i="28" s="1"/>
  <c r="HNM25" i="28" s="1"/>
  <c r="HNN25" i="28" s="1"/>
  <c r="HNO25" i="28" s="1"/>
  <c r="HNP25" i="28" s="1"/>
  <c r="HNQ25" i="28" s="1"/>
  <c r="HNR25" i="28" s="1"/>
  <c r="HNS25" i="28" s="1"/>
  <c r="HNT25" i="28" s="1"/>
  <c r="HNU25" i="28" s="1"/>
  <c r="HNV25" i="28" s="1"/>
  <c r="HNW25" i="28" s="1"/>
  <c r="HNX25" i="28" s="1"/>
  <c r="HNY25" i="28" s="1"/>
  <c r="HNZ25" i="28" s="1"/>
  <c r="HOA25" i="28" s="1"/>
  <c r="HOB25" i="28" s="1"/>
  <c r="HOC25" i="28" s="1"/>
  <c r="HOD25" i="28" s="1"/>
  <c r="HOE25" i="28" s="1"/>
  <c r="HOF25" i="28" s="1"/>
  <c r="HOG25" i="28" s="1"/>
  <c r="HOH25" i="28" s="1"/>
  <c r="HOI25" i="28" s="1"/>
  <c r="HOJ25" i="28" s="1"/>
  <c r="HOK25" i="28" s="1"/>
  <c r="HOL25" i="28" s="1"/>
  <c r="HOM25" i="28" s="1"/>
  <c r="HON25" i="28" s="1"/>
  <c r="HOO25" i="28" s="1"/>
  <c r="HOP25" i="28" s="1"/>
  <c r="HOQ25" i="28" s="1"/>
  <c r="HOR25" i="28" s="1"/>
  <c r="HOS25" i="28" s="1"/>
  <c r="HOT25" i="28" s="1"/>
  <c r="HOU25" i="28" s="1"/>
  <c r="HOV25" i="28" s="1"/>
  <c r="HOW25" i="28" s="1"/>
  <c r="HOX25" i="28" s="1"/>
  <c r="HOY25" i="28" s="1"/>
  <c r="HOZ25" i="28" s="1"/>
  <c r="HPA25" i="28" s="1"/>
  <c r="HPB25" i="28" s="1"/>
  <c r="HPC25" i="28" s="1"/>
  <c r="HPD25" i="28" s="1"/>
  <c r="HPE25" i="28" s="1"/>
  <c r="HPF25" i="28" s="1"/>
  <c r="HPG25" i="28" s="1"/>
  <c r="HPH25" i="28" s="1"/>
  <c r="HPI25" i="28" s="1"/>
  <c r="HPJ25" i="28" s="1"/>
  <c r="HPK25" i="28" s="1"/>
  <c r="HPL25" i="28" s="1"/>
  <c r="HPM25" i="28" s="1"/>
  <c r="HPN25" i="28" s="1"/>
  <c r="HPO25" i="28" s="1"/>
  <c r="HPP25" i="28" s="1"/>
  <c r="HPQ25" i="28" s="1"/>
  <c r="HPR25" i="28" s="1"/>
  <c r="HPS25" i="28" s="1"/>
  <c r="HPT25" i="28" s="1"/>
  <c r="HPU25" i="28" s="1"/>
  <c r="HPV25" i="28" s="1"/>
  <c r="HPW25" i="28" s="1"/>
  <c r="HPX25" i="28" s="1"/>
  <c r="HPY25" i="28" s="1"/>
  <c r="HPZ25" i="28" s="1"/>
  <c r="HQA25" i="28" s="1"/>
  <c r="HQB25" i="28" s="1"/>
  <c r="HQC25" i="28" s="1"/>
  <c r="HQD25" i="28" s="1"/>
  <c r="HQE25" i="28" s="1"/>
  <c r="HQF25" i="28" s="1"/>
  <c r="HQG25" i="28" s="1"/>
  <c r="HQH25" i="28" s="1"/>
  <c r="HQI25" i="28" s="1"/>
  <c r="HQJ25" i="28" s="1"/>
  <c r="HQK25" i="28" s="1"/>
  <c r="HQL25" i="28" s="1"/>
  <c r="HQM25" i="28" s="1"/>
  <c r="HQN25" i="28" s="1"/>
  <c r="HQO25" i="28" s="1"/>
  <c r="HQP25" i="28" s="1"/>
  <c r="HQQ25" i="28" s="1"/>
  <c r="HQR25" i="28" s="1"/>
  <c r="HQS25" i="28" s="1"/>
  <c r="HQT25" i="28" s="1"/>
  <c r="HQU25" i="28" s="1"/>
  <c r="HQV25" i="28" s="1"/>
  <c r="HQW25" i="28" s="1"/>
  <c r="HQX25" i="28" s="1"/>
  <c r="HQY25" i="28" s="1"/>
  <c r="HQZ25" i="28" s="1"/>
  <c r="HRA25" i="28" s="1"/>
  <c r="HRB25" i="28" s="1"/>
  <c r="HRC25" i="28" s="1"/>
  <c r="HRD25" i="28" s="1"/>
  <c r="HRE25" i="28" s="1"/>
  <c r="HRF25" i="28" s="1"/>
  <c r="HRG25" i="28" s="1"/>
  <c r="HRH25" i="28" s="1"/>
  <c r="HRI25" i="28" s="1"/>
  <c r="HRJ25" i="28" s="1"/>
  <c r="HRK25" i="28" s="1"/>
  <c r="HRL25" i="28" s="1"/>
  <c r="HRM25" i="28" s="1"/>
  <c r="HRN25" i="28" s="1"/>
  <c r="HRO25" i="28" s="1"/>
  <c r="HRP25" i="28" s="1"/>
  <c r="HRQ25" i="28" s="1"/>
  <c r="HRR25" i="28" s="1"/>
  <c r="HRS25" i="28" s="1"/>
  <c r="HRT25" i="28" s="1"/>
  <c r="HRU25" i="28" s="1"/>
  <c r="HRV25" i="28" s="1"/>
  <c r="HRW25" i="28" s="1"/>
  <c r="HRX25" i="28" s="1"/>
  <c r="HRY25" i="28" s="1"/>
  <c r="HRZ25" i="28" s="1"/>
  <c r="HSA25" i="28" s="1"/>
  <c r="HSB25" i="28" s="1"/>
  <c r="HSC25" i="28" s="1"/>
  <c r="HSD25" i="28" s="1"/>
  <c r="HSE25" i="28" s="1"/>
  <c r="HSF25" i="28" s="1"/>
  <c r="HSG25" i="28" s="1"/>
  <c r="HSH25" i="28" s="1"/>
  <c r="HSI25" i="28" s="1"/>
  <c r="HSJ25" i="28" s="1"/>
  <c r="HSK25" i="28" s="1"/>
  <c r="HSL25" i="28" s="1"/>
  <c r="HSM25" i="28" s="1"/>
  <c r="HSN25" i="28" s="1"/>
  <c r="HSO25" i="28" s="1"/>
  <c r="HSP25" i="28" s="1"/>
  <c r="HSQ25" i="28" s="1"/>
  <c r="HSR25" i="28" s="1"/>
  <c r="HSS25" i="28" s="1"/>
  <c r="HST25" i="28" s="1"/>
  <c r="HSU25" i="28" s="1"/>
  <c r="HSV25" i="28" s="1"/>
  <c r="HSW25" i="28" s="1"/>
  <c r="HSX25" i="28" s="1"/>
  <c r="HSY25" i="28" s="1"/>
  <c r="HSZ25" i="28" s="1"/>
  <c r="HTA25" i="28" s="1"/>
  <c r="HTB25" i="28" s="1"/>
  <c r="HTC25" i="28" s="1"/>
  <c r="HTD25" i="28" s="1"/>
  <c r="HTE25" i="28" s="1"/>
  <c r="HTF25" i="28" s="1"/>
  <c r="HTG25" i="28" s="1"/>
  <c r="HTH25" i="28" s="1"/>
  <c r="HTI25" i="28" s="1"/>
  <c r="HTJ25" i="28" s="1"/>
  <c r="HTK25" i="28" s="1"/>
  <c r="HTL25" i="28" s="1"/>
  <c r="HTM25" i="28" s="1"/>
  <c r="HTN25" i="28" s="1"/>
  <c r="HTO25" i="28" s="1"/>
  <c r="HTP25" i="28" s="1"/>
  <c r="HTQ25" i="28" s="1"/>
  <c r="HTR25" i="28" s="1"/>
  <c r="HTS25" i="28" s="1"/>
  <c r="HTT25" i="28" s="1"/>
  <c r="HTU25" i="28" s="1"/>
  <c r="HTV25" i="28" s="1"/>
  <c r="HTW25" i="28" s="1"/>
  <c r="HTX25" i="28" s="1"/>
  <c r="HTY25" i="28" s="1"/>
  <c r="HTZ25" i="28" s="1"/>
  <c r="HUA25" i="28" s="1"/>
  <c r="HUB25" i="28" s="1"/>
  <c r="HUC25" i="28" s="1"/>
  <c r="HUD25" i="28" s="1"/>
  <c r="HUE25" i="28" s="1"/>
  <c r="HUF25" i="28" s="1"/>
  <c r="HUG25" i="28" s="1"/>
  <c r="HUH25" i="28" s="1"/>
  <c r="HUI25" i="28" s="1"/>
  <c r="HUJ25" i="28" s="1"/>
  <c r="HUK25" i="28" s="1"/>
  <c r="HUL25" i="28" s="1"/>
  <c r="HUM25" i="28" s="1"/>
  <c r="HUN25" i="28" s="1"/>
  <c r="HUO25" i="28" s="1"/>
  <c r="HUP25" i="28" s="1"/>
  <c r="HUQ25" i="28" s="1"/>
  <c r="HUR25" i="28" s="1"/>
  <c r="HUS25" i="28" s="1"/>
  <c r="HUT25" i="28" s="1"/>
  <c r="HUU25" i="28" s="1"/>
  <c r="HUV25" i="28" s="1"/>
  <c r="HUW25" i="28" s="1"/>
  <c r="HUX25" i="28" s="1"/>
  <c r="HUY25" i="28" s="1"/>
  <c r="HUZ25" i="28" s="1"/>
  <c r="HVA25" i="28" s="1"/>
  <c r="HVB25" i="28" s="1"/>
  <c r="HVC25" i="28" s="1"/>
  <c r="HVD25" i="28" s="1"/>
  <c r="HVE25" i="28" s="1"/>
  <c r="HVF25" i="28" s="1"/>
  <c r="HVG25" i="28" s="1"/>
  <c r="HVH25" i="28" s="1"/>
  <c r="HVI25" i="28" s="1"/>
  <c r="HVJ25" i="28" s="1"/>
  <c r="HVK25" i="28" s="1"/>
  <c r="HVL25" i="28" s="1"/>
  <c r="HVM25" i="28" s="1"/>
  <c r="HVN25" i="28" s="1"/>
  <c r="HVO25" i="28" s="1"/>
  <c r="HVP25" i="28" s="1"/>
  <c r="HVQ25" i="28" s="1"/>
  <c r="HVR25" i="28" s="1"/>
  <c r="HVS25" i="28" s="1"/>
  <c r="HVT25" i="28" s="1"/>
  <c r="HVU25" i="28" s="1"/>
  <c r="HVV25" i="28" s="1"/>
  <c r="HVW25" i="28" s="1"/>
  <c r="HVX25" i="28" s="1"/>
  <c r="HVY25" i="28" s="1"/>
  <c r="HVZ25" i="28" s="1"/>
  <c r="HWA25" i="28" s="1"/>
  <c r="HWB25" i="28" s="1"/>
  <c r="HWC25" i="28" s="1"/>
  <c r="HWD25" i="28" s="1"/>
  <c r="HWE25" i="28" s="1"/>
  <c r="HWF25" i="28" s="1"/>
  <c r="HWG25" i="28" s="1"/>
  <c r="HWH25" i="28" s="1"/>
  <c r="HWI25" i="28" s="1"/>
  <c r="HWJ25" i="28" s="1"/>
  <c r="HWK25" i="28" s="1"/>
  <c r="HWL25" i="28" s="1"/>
  <c r="HWM25" i="28" s="1"/>
  <c r="HWN25" i="28" s="1"/>
  <c r="HWO25" i="28" s="1"/>
  <c r="HWP25" i="28" s="1"/>
  <c r="HWQ25" i="28" s="1"/>
  <c r="HWR25" i="28" s="1"/>
  <c r="HWS25" i="28" s="1"/>
  <c r="HWT25" i="28" s="1"/>
  <c r="HWU25" i="28" s="1"/>
  <c r="HWV25" i="28" s="1"/>
  <c r="HWW25" i="28" s="1"/>
  <c r="HWX25" i="28" s="1"/>
  <c r="HWY25" i="28" s="1"/>
  <c r="HWZ25" i="28" s="1"/>
  <c r="HXA25" i="28" s="1"/>
  <c r="HXB25" i="28" s="1"/>
  <c r="HXC25" i="28" s="1"/>
  <c r="HXD25" i="28" s="1"/>
  <c r="HXE25" i="28" s="1"/>
  <c r="HXF25" i="28" s="1"/>
  <c r="HXG25" i="28" s="1"/>
  <c r="HXH25" i="28" s="1"/>
  <c r="HXI25" i="28" s="1"/>
  <c r="HXJ25" i="28" s="1"/>
  <c r="HXK25" i="28" s="1"/>
  <c r="HXL25" i="28" s="1"/>
  <c r="HXM25" i="28" s="1"/>
  <c r="HXN25" i="28" s="1"/>
  <c r="HXO25" i="28" s="1"/>
  <c r="HXP25" i="28" s="1"/>
  <c r="HXQ25" i="28" s="1"/>
  <c r="HXR25" i="28" s="1"/>
  <c r="HXS25" i="28" s="1"/>
  <c r="HXT25" i="28" s="1"/>
  <c r="HXU25" i="28" s="1"/>
  <c r="HXV25" i="28" s="1"/>
  <c r="HXW25" i="28" s="1"/>
  <c r="HXX25" i="28" s="1"/>
  <c r="HXY25" i="28" s="1"/>
  <c r="HXZ25" i="28" s="1"/>
  <c r="HYA25" i="28" s="1"/>
  <c r="HYB25" i="28" s="1"/>
  <c r="HYC25" i="28" s="1"/>
  <c r="HYD25" i="28" s="1"/>
  <c r="HYE25" i="28" s="1"/>
  <c r="HYF25" i="28" s="1"/>
  <c r="HYG25" i="28" s="1"/>
  <c r="HYH25" i="28" s="1"/>
  <c r="HYI25" i="28" s="1"/>
  <c r="HYJ25" i="28" s="1"/>
  <c r="HYK25" i="28" s="1"/>
  <c r="HYL25" i="28" s="1"/>
  <c r="HYM25" i="28" s="1"/>
  <c r="HYN25" i="28" s="1"/>
  <c r="HYO25" i="28" s="1"/>
  <c r="HYP25" i="28" s="1"/>
  <c r="HYQ25" i="28" s="1"/>
  <c r="HYR25" i="28" s="1"/>
  <c r="HYS25" i="28" s="1"/>
  <c r="HYT25" i="28" s="1"/>
  <c r="HYU25" i="28" s="1"/>
  <c r="HYV25" i="28" s="1"/>
  <c r="HYW25" i="28" s="1"/>
  <c r="HYX25" i="28" s="1"/>
  <c r="HYY25" i="28" s="1"/>
  <c r="HYZ25" i="28" s="1"/>
  <c r="HZA25" i="28" s="1"/>
  <c r="HZB25" i="28" s="1"/>
  <c r="HZC25" i="28" s="1"/>
  <c r="HZD25" i="28" s="1"/>
  <c r="HZE25" i="28" s="1"/>
  <c r="HZF25" i="28" s="1"/>
  <c r="HZG25" i="28" s="1"/>
  <c r="HZH25" i="28" s="1"/>
  <c r="HZI25" i="28" s="1"/>
  <c r="HZJ25" i="28" s="1"/>
  <c r="HZK25" i="28" s="1"/>
  <c r="HZL25" i="28" s="1"/>
  <c r="HZM25" i="28" s="1"/>
  <c r="HZN25" i="28" s="1"/>
  <c r="HZO25" i="28" s="1"/>
  <c r="HZP25" i="28" s="1"/>
  <c r="HZQ25" i="28" s="1"/>
  <c r="HZR25" i="28" s="1"/>
  <c r="HZS25" i="28" s="1"/>
  <c r="HZT25" i="28" s="1"/>
  <c r="HZU25" i="28" s="1"/>
  <c r="HZV25" i="28" s="1"/>
  <c r="HZW25" i="28" s="1"/>
  <c r="HZX25" i="28" s="1"/>
  <c r="HZY25" i="28" s="1"/>
  <c r="HZZ25" i="28" s="1"/>
  <c r="IAA25" i="28" s="1"/>
  <c r="IAB25" i="28" s="1"/>
  <c r="IAC25" i="28" s="1"/>
  <c r="IAD25" i="28" s="1"/>
  <c r="IAE25" i="28" s="1"/>
  <c r="IAF25" i="28" s="1"/>
  <c r="IAG25" i="28" s="1"/>
  <c r="IAH25" i="28" s="1"/>
  <c r="IAI25" i="28" s="1"/>
  <c r="IAJ25" i="28" s="1"/>
  <c r="IAK25" i="28" s="1"/>
  <c r="IAL25" i="28" s="1"/>
  <c r="IAM25" i="28" s="1"/>
  <c r="IAN25" i="28" s="1"/>
  <c r="IAO25" i="28" s="1"/>
  <c r="IAP25" i="28" s="1"/>
  <c r="IAQ25" i="28" s="1"/>
  <c r="IAR25" i="28" s="1"/>
  <c r="IAS25" i="28" s="1"/>
  <c r="IAT25" i="28" s="1"/>
  <c r="IAU25" i="28" s="1"/>
  <c r="IAV25" i="28" s="1"/>
  <c r="IAW25" i="28" s="1"/>
  <c r="IAX25" i="28" s="1"/>
  <c r="IAY25" i="28" s="1"/>
  <c r="IAZ25" i="28" s="1"/>
  <c r="IBA25" i="28" s="1"/>
  <c r="IBB25" i="28" s="1"/>
  <c r="IBC25" i="28" s="1"/>
  <c r="IBD25" i="28" s="1"/>
  <c r="IBE25" i="28" s="1"/>
  <c r="IBF25" i="28" s="1"/>
  <c r="IBG25" i="28" s="1"/>
  <c r="IBH25" i="28" s="1"/>
  <c r="IBI25" i="28" s="1"/>
  <c r="IBJ25" i="28" s="1"/>
  <c r="IBK25" i="28" s="1"/>
  <c r="IBL25" i="28" s="1"/>
  <c r="IBM25" i="28" s="1"/>
  <c r="IBN25" i="28" s="1"/>
  <c r="IBO25" i="28" s="1"/>
  <c r="IBP25" i="28" s="1"/>
  <c r="IBQ25" i="28" s="1"/>
  <c r="IBR25" i="28" s="1"/>
  <c r="IBS25" i="28" s="1"/>
  <c r="IBT25" i="28" s="1"/>
  <c r="IBU25" i="28" s="1"/>
  <c r="IBV25" i="28" s="1"/>
  <c r="IBW25" i="28" s="1"/>
  <c r="IBX25" i="28" s="1"/>
  <c r="IBY25" i="28" s="1"/>
  <c r="IBZ25" i="28" s="1"/>
  <c r="ICA25" i="28" s="1"/>
  <c r="ICB25" i="28" s="1"/>
  <c r="ICC25" i="28" s="1"/>
  <c r="ICD25" i="28" s="1"/>
  <c r="ICE25" i="28" s="1"/>
  <c r="ICF25" i="28" s="1"/>
  <c r="ICG25" i="28" s="1"/>
  <c r="ICH25" i="28" s="1"/>
  <c r="ICI25" i="28" s="1"/>
  <c r="ICJ25" i="28" s="1"/>
  <c r="ICK25" i="28" s="1"/>
  <c r="ICL25" i="28" s="1"/>
  <c r="ICM25" i="28" s="1"/>
  <c r="ICN25" i="28" s="1"/>
  <c r="ICO25" i="28" s="1"/>
  <c r="ICP25" i="28" s="1"/>
  <c r="ICQ25" i="28" s="1"/>
  <c r="ICR25" i="28" s="1"/>
  <c r="ICS25" i="28" s="1"/>
  <c r="ICT25" i="28" s="1"/>
  <c r="ICU25" i="28" s="1"/>
  <c r="ICV25" i="28" s="1"/>
  <c r="ICW25" i="28" s="1"/>
  <c r="ICX25" i="28" s="1"/>
  <c r="ICY25" i="28" s="1"/>
  <c r="ICZ25" i="28" s="1"/>
  <c r="IDA25" i="28" s="1"/>
  <c r="IDB25" i="28" s="1"/>
  <c r="IDC25" i="28" s="1"/>
  <c r="IDD25" i="28" s="1"/>
  <c r="IDE25" i="28" s="1"/>
  <c r="IDF25" i="28" s="1"/>
  <c r="IDG25" i="28" s="1"/>
  <c r="IDH25" i="28" s="1"/>
  <c r="IDI25" i="28" s="1"/>
  <c r="IDJ25" i="28" s="1"/>
  <c r="IDK25" i="28" s="1"/>
  <c r="IDL25" i="28" s="1"/>
  <c r="IDM25" i="28" s="1"/>
  <c r="IDN25" i="28" s="1"/>
  <c r="IDO25" i="28" s="1"/>
  <c r="IDP25" i="28" s="1"/>
  <c r="IDQ25" i="28" s="1"/>
  <c r="IDR25" i="28" s="1"/>
  <c r="IDS25" i="28" s="1"/>
  <c r="IDT25" i="28" s="1"/>
  <c r="IDU25" i="28" s="1"/>
  <c r="IDV25" i="28" s="1"/>
  <c r="IDW25" i="28" s="1"/>
  <c r="IDX25" i="28" s="1"/>
  <c r="IDY25" i="28" s="1"/>
  <c r="IDZ25" i="28" s="1"/>
  <c r="IEA25" i="28" s="1"/>
  <c r="IEB25" i="28" s="1"/>
  <c r="IEC25" i="28" s="1"/>
  <c r="IED25" i="28" s="1"/>
  <c r="IEE25" i="28" s="1"/>
  <c r="IEF25" i="28" s="1"/>
  <c r="IEG25" i="28" s="1"/>
  <c r="IEH25" i="28" s="1"/>
  <c r="IEI25" i="28" s="1"/>
  <c r="IEJ25" i="28" s="1"/>
  <c r="IEK25" i="28" s="1"/>
  <c r="IEL25" i="28" s="1"/>
  <c r="IEM25" i="28" s="1"/>
  <c r="IEN25" i="28" s="1"/>
  <c r="IEO25" i="28" s="1"/>
  <c r="IEP25" i="28" s="1"/>
  <c r="IEQ25" i="28" s="1"/>
  <c r="IER25" i="28" s="1"/>
  <c r="IES25" i="28" s="1"/>
  <c r="IET25" i="28" s="1"/>
  <c r="IEU25" i="28" s="1"/>
  <c r="IEV25" i="28" s="1"/>
  <c r="IEW25" i="28" s="1"/>
  <c r="IEX25" i="28" s="1"/>
  <c r="IEY25" i="28" s="1"/>
  <c r="IEZ25" i="28" s="1"/>
  <c r="IFA25" i="28" s="1"/>
  <c r="IFB25" i="28" s="1"/>
  <c r="IFC25" i="28" s="1"/>
  <c r="IFD25" i="28" s="1"/>
  <c r="IFE25" i="28" s="1"/>
  <c r="IFF25" i="28" s="1"/>
  <c r="IFG25" i="28" s="1"/>
  <c r="IFH25" i="28" s="1"/>
  <c r="IFI25" i="28" s="1"/>
  <c r="IFJ25" i="28" s="1"/>
  <c r="IFK25" i="28" s="1"/>
  <c r="IFL25" i="28" s="1"/>
  <c r="IFM25" i="28" s="1"/>
  <c r="IFN25" i="28" s="1"/>
  <c r="IFO25" i="28" s="1"/>
  <c r="IFP25" i="28" s="1"/>
  <c r="IFQ25" i="28" s="1"/>
  <c r="IFR25" i="28" s="1"/>
  <c r="IFS25" i="28" s="1"/>
  <c r="IFT25" i="28" s="1"/>
  <c r="IFU25" i="28" s="1"/>
  <c r="IFV25" i="28" s="1"/>
  <c r="IFW25" i="28" s="1"/>
  <c r="IFX25" i="28" s="1"/>
  <c r="IFY25" i="28" s="1"/>
  <c r="IFZ25" i="28" s="1"/>
  <c r="IGA25" i="28" s="1"/>
  <c r="IGB25" i="28" s="1"/>
  <c r="IGC25" i="28" s="1"/>
  <c r="IGD25" i="28" s="1"/>
  <c r="IGE25" i="28" s="1"/>
  <c r="IGF25" i="28" s="1"/>
  <c r="IGG25" i="28" s="1"/>
  <c r="IGH25" i="28" s="1"/>
  <c r="IGI25" i="28" s="1"/>
  <c r="IGJ25" i="28" s="1"/>
  <c r="IGK25" i="28" s="1"/>
  <c r="IGL25" i="28" s="1"/>
  <c r="IGM25" i="28" s="1"/>
  <c r="IGN25" i="28" s="1"/>
  <c r="IGO25" i="28" s="1"/>
  <c r="IGP25" i="28" s="1"/>
  <c r="IGQ25" i="28" s="1"/>
  <c r="IGR25" i="28" s="1"/>
  <c r="IGS25" i="28" s="1"/>
  <c r="IGT25" i="28" s="1"/>
  <c r="IGU25" i="28" s="1"/>
  <c r="IGV25" i="28" s="1"/>
  <c r="IGW25" i="28" s="1"/>
  <c r="IGX25" i="28" s="1"/>
  <c r="IGY25" i="28" s="1"/>
  <c r="IGZ25" i="28" s="1"/>
  <c r="IHA25" i="28" s="1"/>
  <c r="IHB25" i="28" s="1"/>
  <c r="IHC25" i="28" s="1"/>
  <c r="IHD25" i="28" s="1"/>
  <c r="IHE25" i="28" s="1"/>
  <c r="IHF25" i="28" s="1"/>
  <c r="IHG25" i="28" s="1"/>
  <c r="IHH25" i="28" s="1"/>
  <c r="IHI25" i="28" s="1"/>
  <c r="IHJ25" i="28" s="1"/>
  <c r="IHK25" i="28" s="1"/>
  <c r="IHL25" i="28" s="1"/>
  <c r="IHM25" i="28" s="1"/>
  <c r="IHN25" i="28" s="1"/>
  <c r="IHO25" i="28" s="1"/>
  <c r="IHP25" i="28" s="1"/>
  <c r="IHQ25" i="28" s="1"/>
  <c r="IHR25" i="28" s="1"/>
  <c r="IHS25" i="28" s="1"/>
  <c r="IHT25" i="28" s="1"/>
  <c r="IHU25" i="28" s="1"/>
  <c r="IHV25" i="28" s="1"/>
  <c r="IHW25" i="28" s="1"/>
  <c r="IHX25" i="28" s="1"/>
  <c r="IHY25" i="28" s="1"/>
  <c r="IHZ25" i="28" s="1"/>
  <c r="IIA25" i="28" s="1"/>
  <c r="IIB25" i="28" s="1"/>
  <c r="IIC25" i="28" s="1"/>
  <c r="IID25" i="28" s="1"/>
  <c r="IIE25" i="28" s="1"/>
  <c r="IIF25" i="28" s="1"/>
  <c r="IIG25" i="28" s="1"/>
  <c r="IIH25" i="28" s="1"/>
  <c r="III25" i="28" s="1"/>
  <c r="IIJ25" i="28" s="1"/>
  <c r="IIK25" i="28" s="1"/>
  <c r="IIL25" i="28" s="1"/>
  <c r="IIM25" i="28" s="1"/>
  <c r="IIN25" i="28" s="1"/>
  <c r="IIO25" i="28" s="1"/>
  <c r="IIP25" i="28" s="1"/>
  <c r="IIQ25" i="28" s="1"/>
  <c r="IIR25" i="28" s="1"/>
  <c r="IIS25" i="28" s="1"/>
  <c r="IIT25" i="28" s="1"/>
  <c r="IIU25" i="28" s="1"/>
  <c r="IIV25" i="28" s="1"/>
  <c r="IIW25" i="28" s="1"/>
  <c r="IIX25" i="28" s="1"/>
  <c r="IIY25" i="28" s="1"/>
  <c r="IIZ25" i="28" s="1"/>
  <c r="IJA25" i="28" s="1"/>
  <c r="IJB25" i="28" s="1"/>
  <c r="IJC25" i="28" s="1"/>
  <c r="IJD25" i="28" s="1"/>
  <c r="IJE25" i="28" s="1"/>
  <c r="IJF25" i="28" s="1"/>
  <c r="IJG25" i="28" s="1"/>
  <c r="IJH25" i="28" s="1"/>
  <c r="IJI25" i="28" s="1"/>
  <c r="IJJ25" i="28" s="1"/>
  <c r="IJK25" i="28" s="1"/>
  <c r="IJL25" i="28" s="1"/>
  <c r="IJM25" i="28" s="1"/>
  <c r="IJN25" i="28" s="1"/>
  <c r="IJO25" i="28" s="1"/>
  <c r="IJP25" i="28" s="1"/>
  <c r="IJQ25" i="28" s="1"/>
  <c r="IJR25" i="28" s="1"/>
  <c r="IJS25" i="28" s="1"/>
  <c r="IJT25" i="28" s="1"/>
  <c r="IJU25" i="28" s="1"/>
  <c r="IJV25" i="28" s="1"/>
  <c r="IJW25" i="28" s="1"/>
  <c r="IJX25" i="28" s="1"/>
  <c r="IJY25" i="28" s="1"/>
  <c r="IJZ25" i="28" s="1"/>
  <c r="IKA25" i="28" s="1"/>
  <c r="IKB25" i="28" s="1"/>
  <c r="IKC25" i="28" s="1"/>
  <c r="IKD25" i="28" s="1"/>
  <c r="IKE25" i="28" s="1"/>
  <c r="IKF25" i="28" s="1"/>
  <c r="IKG25" i="28" s="1"/>
  <c r="IKH25" i="28" s="1"/>
  <c r="IKI25" i="28" s="1"/>
  <c r="IKJ25" i="28" s="1"/>
  <c r="IKK25" i="28" s="1"/>
  <c r="IKL25" i="28" s="1"/>
  <c r="IKM25" i="28" s="1"/>
  <c r="IKN25" i="28" s="1"/>
  <c r="IKO25" i="28" s="1"/>
  <c r="IKP25" i="28" s="1"/>
  <c r="IKQ25" i="28" s="1"/>
  <c r="IKR25" i="28" s="1"/>
  <c r="IKS25" i="28" s="1"/>
  <c r="IKT25" i="28" s="1"/>
  <c r="IKU25" i="28" s="1"/>
  <c r="IKV25" i="28" s="1"/>
  <c r="IKW25" i="28" s="1"/>
  <c r="IKX25" i="28" s="1"/>
  <c r="IKY25" i="28" s="1"/>
  <c r="IKZ25" i="28" s="1"/>
  <c r="ILA25" i="28" s="1"/>
  <c r="ILB25" i="28" s="1"/>
  <c r="ILC25" i="28" s="1"/>
  <c r="ILD25" i="28" s="1"/>
  <c r="ILE25" i="28" s="1"/>
  <c r="ILF25" i="28" s="1"/>
  <c r="ILG25" i="28" s="1"/>
  <c r="ILH25" i="28" s="1"/>
  <c r="ILI25" i="28" s="1"/>
  <c r="ILJ25" i="28" s="1"/>
  <c r="ILK25" i="28" s="1"/>
  <c r="ILL25" i="28" s="1"/>
  <c r="ILM25" i="28" s="1"/>
  <c r="ILN25" i="28" s="1"/>
  <c r="ILO25" i="28" s="1"/>
  <c r="ILP25" i="28" s="1"/>
  <c r="ILQ25" i="28" s="1"/>
  <c r="ILR25" i="28" s="1"/>
  <c r="ILS25" i="28" s="1"/>
  <c r="ILT25" i="28" s="1"/>
  <c r="ILU25" i="28" s="1"/>
  <c r="ILV25" i="28" s="1"/>
  <c r="ILW25" i="28" s="1"/>
  <c r="ILX25" i="28" s="1"/>
  <c r="ILY25" i="28" s="1"/>
  <c r="ILZ25" i="28" s="1"/>
  <c r="IMA25" i="28" s="1"/>
  <c r="IMB25" i="28" s="1"/>
  <c r="IMC25" i="28" s="1"/>
  <c r="IMD25" i="28" s="1"/>
  <c r="IME25" i="28" s="1"/>
  <c r="IMF25" i="28" s="1"/>
  <c r="IMG25" i="28" s="1"/>
  <c r="IMH25" i="28" s="1"/>
  <c r="IMI25" i="28" s="1"/>
  <c r="IMJ25" i="28" s="1"/>
  <c r="IMK25" i="28" s="1"/>
  <c r="IML25" i="28" s="1"/>
  <c r="IMM25" i="28" s="1"/>
  <c r="IMN25" i="28" s="1"/>
  <c r="IMO25" i="28" s="1"/>
  <c r="IMP25" i="28" s="1"/>
  <c r="IMQ25" i="28" s="1"/>
  <c r="IMR25" i="28" s="1"/>
  <c r="IMS25" i="28" s="1"/>
  <c r="IMT25" i="28" s="1"/>
  <c r="IMU25" i="28" s="1"/>
  <c r="IMV25" i="28" s="1"/>
  <c r="IMW25" i="28" s="1"/>
  <c r="IMX25" i="28" s="1"/>
  <c r="IMY25" i="28" s="1"/>
  <c r="IMZ25" i="28" s="1"/>
  <c r="INA25" i="28" s="1"/>
  <c r="INB25" i="28" s="1"/>
  <c r="INC25" i="28" s="1"/>
  <c r="IND25" i="28" s="1"/>
  <c r="INE25" i="28" s="1"/>
  <c r="INF25" i="28" s="1"/>
  <c r="ING25" i="28" s="1"/>
  <c r="INH25" i="28" s="1"/>
  <c r="INI25" i="28" s="1"/>
  <c r="INJ25" i="28" s="1"/>
  <c r="INK25" i="28" s="1"/>
  <c r="INL25" i="28" s="1"/>
  <c r="INM25" i="28" s="1"/>
  <c r="INN25" i="28" s="1"/>
  <c r="INO25" i="28" s="1"/>
  <c r="INP25" i="28" s="1"/>
  <c r="INQ25" i="28" s="1"/>
  <c r="INR25" i="28" s="1"/>
  <c r="INS25" i="28" s="1"/>
  <c r="INT25" i="28" s="1"/>
  <c r="INU25" i="28" s="1"/>
  <c r="INV25" i="28" s="1"/>
  <c r="INW25" i="28" s="1"/>
  <c r="INX25" i="28" s="1"/>
  <c r="INY25" i="28" s="1"/>
  <c r="INZ25" i="28" s="1"/>
  <c r="IOA25" i="28" s="1"/>
  <c r="IOB25" i="28" s="1"/>
  <c r="IOC25" i="28" s="1"/>
  <c r="IOD25" i="28" s="1"/>
  <c r="IOE25" i="28" s="1"/>
  <c r="IOF25" i="28" s="1"/>
  <c r="IOG25" i="28" s="1"/>
  <c r="IOH25" i="28" s="1"/>
  <c r="IOI25" i="28" s="1"/>
  <c r="IOJ25" i="28" s="1"/>
  <c r="IOK25" i="28" s="1"/>
  <c r="IOL25" i="28" s="1"/>
  <c r="IOM25" i="28" s="1"/>
  <c r="ION25" i="28" s="1"/>
  <c r="IOO25" i="28" s="1"/>
  <c r="IOP25" i="28" s="1"/>
  <c r="IOQ25" i="28" s="1"/>
  <c r="IOR25" i="28" s="1"/>
  <c r="IOS25" i="28" s="1"/>
  <c r="IOT25" i="28" s="1"/>
  <c r="IOU25" i="28" s="1"/>
  <c r="IOV25" i="28" s="1"/>
  <c r="IOW25" i="28" s="1"/>
  <c r="IOX25" i="28" s="1"/>
  <c r="IOY25" i="28" s="1"/>
  <c r="IOZ25" i="28" s="1"/>
  <c r="IPA25" i="28" s="1"/>
  <c r="IPB25" i="28" s="1"/>
  <c r="IPC25" i="28" s="1"/>
  <c r="IPD25" i="28" s="1"/>
  <c r="IPE25" i="28" s="1"/>
  <c r="IPF25" i="28" s="1"/>
  <c r="IPG25" i="28" s="1"/>
  <c r="IPH25" i="28" s="1"/>
  <c r="IPI25" i="28" s="1"/>
  <c r="IPJ25" i="28" s="1"/>
  <c r="IPK25" i="28" s="1"/>
  <c r="IPL25" i="28" s="1"/>
  <c r="IPM25" i="28" s="1"/>
  <c r="IPN25" i="28" s="1"/>
  <c r="IPO25" i="28" s="1"/>
  <c r="IPP25" i="28" s="1"/>
  <c r="IPQ25" i="28" s="1"/>
  <c r="IPR25" i="28" s="1"/>
  <c r="IPS25" i="28" s="1"/>
  <c r="IPT25" i="28" s="1"/>
  <c r="IPU25" i="28" s="1"/>
  <c r="IPV25" i="28" s="1"/>
  <c r="IPW25" i="28" s="1"/>
  <c r="IPX25" i="28" s="1"/>
  <c r="IPY25" i="28" s="1"/>
  <c r="IPZ25" i="28" s="1"/>
  <c r="IQA25" i="28" s="1"/>
  <c r="IQB25" i="28" s="1"/>
  <c r="IQC25" i="28" s="1"/>
  <c r="IQD25" i="28" s="1"/>
  <c r="IQE25" i="28" s="1"/>
  <c r="IQF25" i="28" s="1"/>
  <c r="IQG25" i="28" s="1"/>
  <c r="IQH25" i="28" s="1"/>
  <c r="IQI25" i="28" s="1"/>
  <c r="IQJ25" i="28" s="1"/>
  <c r="IQK25" i="28" s="1"/>
  <c r="IQL25" i="28" s="1"/>
  <c r="IQM25" i="28" s="1"/>
  <c r="IQN25" i="28" s="1"/>
  <c r="IQO25" i="28" s="1"/>
  <c r="IQP25" i="28" s="1"/>
  <c r="IQQ25" i="28" s="1"/>
  <c r="IQR25" i="28" s="1"/>
  <c r="IQS25" i="28" s="1"/>
  <c r="IQT25" i="28" s="1"/>
  <c r="IQU25" i="28" s="1"/>
  <c r="IQV25" i="28" s="1"/>
  <c r="IQW25" i="28" s="1"/>
  <c r="IQX25" i="28" s="1"/>
  <c r="IQY25" i="28" s="1"/>
  <c r="IQZ25" i="28" s="1"/>
  <c r="IRA25" i="28" s="1"/>
  <c r="IRB25" i="28" s="1"/>
  <c r="IRC25" i="28" s="1"/>
  <c r="IRD25" i="28" s="1"/>
  <c r="IRE25" i="28" s="1"/>
  <c r="IRF25" i="28" s="1"/>
  <c r="IRG25" i="28" s="1"/>
  <c r="IRH25" i="28" s="1"/>
  <c r="IRI25" i="28" s="1"/>
  <c r="IRJ25" i="28" s="1"/>
  <c r="IRK25" i="28" s="1"/>
  <c r="IRL25" i="28" s="1"/>
  <c r="IRM25" i="28" s="1"/>
  <c r="IRN25" i="28" s="1"/>
  <c r="IRO25" i="28" s="1"/>
  <c r="IRP25" i="28" s="1"/>
  <c r="IRQ25" i="28" s="1"/>
  <c r="IRR25" i="28" s="1"/>
  <c r="IRS25" i="28" s="1"/>
  <c r="IRT25" i="28" s="1"/>
  <c r="IRU25" i="28" s="1"/>
  <c r="IRV25" i="28" s="1"/>
  <c r="IRW25" i="28" s="1"/>
  <c r="IRX25" i="28" s="1"/>
  <c r="IRY25" i="28" s="1"/>
  <c r="IRZ25" i="28" s="1"/>
  <c r="ISA25" i="28" s="1"/>
  <c r="ISB25" i="28" s="1"/>
  <c r="ISC25" i="28" s="1"/>
  <c r="ISD25" i="28" s="1"/>
  <c r="ISE25" i="28" s="1"/>
  <c r="ISF25" i="28" s="1"/>
  <c r="ISG25" i="28" s="1"/>
  <c r="ISH25" i="28" s="1"/>
  <c r="ISI25" i="28" s="1"/>
  <c r="ISJ25" i="28" s="1"/>
  <c r="ISK25" i="28" s="1"/>
  <c r="ISL25" i="28" s="1"/>
  <c r="ISM25" i="28" s="1"/>
  <c r="ISN25" i="28" s="1"/>
  <c r="ISO25" i="28" s="1"/>
  <c r="ISP25" i="28" s="1"/>
  <c r="ISQ25" i="28" s="1"/>
  <c r="ISR25" i="28" s="1"/>
  <c r="ISS25" i="28" s="1"/>
  <c r="IST25" i="28" s="1"/>
  <c r="ISU25" i="28" s="1"/>
  <c r="ISV25" i="28" s="1"/>
  <c r="ISW25" i="28" s="1"/>
  <c r="ISX25" i="28" s="1"/>
  <c r="ISY25" i="28" s="1"/>
  <c r="ISZ25" i="28" s="1"/>
  <c r="ITA25" i="28" s="1"/>
  <c r="ITB25" i="28" s="1"/>
  <c r="ITC25" i="28" s="1"/>
  <c r="ITD25" i="28" s="1"/>
  <c r="ITE25" i="28" s="1"/>
  <c r="ITF25" i="28" s="1"/>
  <c r="ITG25" i="28" s="1"/>
  <c r="ITH25" i="28" s="1"/>
  <c r="ITI25" i="28" s="1"/>
  <c r="ITJ25" i="28" s="1"/>
  <c r="ITK25" i="28" s="1"/>
  <c r="ITL25" i="28" s="1"/>
  <c r="ITM25" i="28" s="1"/>
  <c r="ITN25" i="28" s="1"/>
  <c r="ITO25" i="28" s="1"/>
  <c r="ITP25" i="28" s="1"/>
  <c r="ITQ25" i="28" s="1"/>
  <c r="ITR25" i="28" s="1"/>
  <c r="ITS25" i="28" s="1"/>
  <c r="ITT25" i="28" s="1"/>
  <c r="ITU25" i="28" s="1"/>
  <c r="ITV25" i="28" s="1"/>
  <c r="ITW25" i="28" s="1"/>
  <c r="ITX25" i="28" s="1"/>
  <c r="ITY25" i="28" s="1"/>
  <c r="ITZ25" i="28" s="1"/>
  <c r="IUA25" i="28" s="1"/>
  <c r="IUB25" i="28" s="1"/>
  <c r="IUC25" i="28" s="1"/>
  <c r="IUD25" i="28" s="1"/>
  <c r="IUE25" i="28" s="1"/>
  <c r="IUF25" i="28" s="1"/>
  <c r="IUG25" i="28" s="1"/>
  <c r="IUH25" i="28" s="1"/>
  <c r="IUI25" i="28" s="1"/>
  <c r="IUJ25" i="28" s="1"/>
  <c r="IUK25" i="28" s="1"/>
  <c r="IUL25" i="28" s="1"/>
  <c r="IUM25" i="28" s="1"/>
  <c r="IUN25" i="28" s="1"/>
  <c r="IUO25" i="28" s="1"/>
  <c r="IUP25" i="28" s="1"/>
  <c r="IUQ25" i="28" s="1"/>
  <c r="IUR25" i="28" s="1"/>
  <c r="IUS25" i="28" s="1"/>
  <c r="IUT25" i="28" s="1"/>
  <c r="IUU25" i="28" s="1"/>
  <c r="IUV25" i="28" s="1"/>
  <c r="IUW25" i="28" s="1"/>
  <c r="IUX25" i="28" s="1"/>
  <c r="IUY25" i="28" s="1"/>
  <c r="IUZ25" i="28" s="1"/>
  <c r="IVA25" i="28" s="1"/>
  <c r="IVB25" i="28" s="1"/>
  <c r="IVC25" i="28" s="1"/>
  <c r="IVD25" i="28" s="1"/>
  <c r="IVE25" i="28" s="1"/>
  <c r="IVF25" i="28" s="1"/>
  <c r="IVG25" i="28" s="1"/>
  <c r="IVH25" i="28" s="1"/>
  <c r="IVI25" i="28" s="1"/>
  <c r="IVJ25" i="28" s="1"/>
  <c r="IVK25" i="28" s="1"/>
  <c r="IVL25" i="28" s="1"/>
  <c r="IVM25" i="28" s="1"/>
  <c r="IVN25" i="28" s="1"/>
  <c r="IVO25" i="28" s="1"/>
  <c r="IVP25" i="28" s="1"/>
  <c r="IVQ25" i="28" s="1"/>
  <c r="IVR25" i="28" s="1"/>
  <c r="IVS25" i="28" s="1"/>
  <c r="IVT25" i="28" s="1"/>
  <c r="IVU25" i="28" s="1"/>
  <c r="IVV25" i="28" s="1"/>
  <c r="IVW25" i="28" s="1"/>
  <c r="IVX25" i="28" s="1"/>
  <c r="IVY25" i="28" s="1"/>
  <c r="IVZ25" i="28" s="1"/>
  <c r="IWA25" i="28" s="1"/>
  <c r="IWB25" i="28" s="1"/>
  <c r="IWC25" i="28" s="1"/>
  <c r="IWD25" i="28" s="1"/>
  <c r="IWE25" i="28" s="1"/>
  <c r="IWF25" i="28" s="1"/>
  <c r="IWG25" i="28" s="1"/>
  <c r="IWH25" i="28" s="1"/>
  <c r="IWI25" i="28" s="1"/>
  <c r="IWJ25" i="28" s="1"/>
  <c r="IWK25" i="28" s="1"/>
  <c r="IWL25" i="28" s="1"/>
  <c r="IWM25" i="28" s="1"/>
  <c r="IWN25" i="28" s="1"/>
  <c r="IWO25" i="28" s="1"/>
  <c r="IWP25" i="28" s="1"/>
  <c r="IWQ25" i="28" s="1"/>
  <c r="IWR25" i="28" s="1"/>
  <c r="IWS25" i="28" s="1"/>
  <c r="IWT25" i="28" s="1"/>
  <c r="IWU25" i="28" s="1"/>
  <c r="IWV25" i="28" s="1"/>
  <c r="IWW25" i="28" s="1"/>
  <c r="IWX25" i="28" s="1"/>
  <c r="IWY25" i="28" s="1"/>
  <c r="IWZ25" i="28" s="1"/>
  <c r="IXA25" i="28" s="1"/>
  <c r="IXB25" i="28" s="1"/>
  <c r="IXC25" i="28" s="1"/>
  <c r="IXD25" i="28" s="1"/>
  <c r="IXE25" i="28" s="1"/>
  <c r="IXF25" i="28" s="1"/>
  <c r="IXG25" i="28" s="1"/>
  <c r="IXH25" i="28" s="1"/>
  <c r="IXI25" i="28" s="1"/>
  <c r="IXJ25" i="28" s="1"/>
  <c r="IXK25" i="28" s="1"/>
  <c r="IXL25" i="28" s="1"/>
  <c r="IXM25" i="28" s="1"/>
  <c r="IXN25" i="28" s="1"/>
  <c r="IXO25" i="28" s="1"/>
  <c r="IXP25" i="28" s="1"/>
  <c r="IXQ25" i="28" s="1"/>
  <c r="IXR25" i="28" s="1"/>
  <c r="IXS25" i="28" s="1"/>
  <c r="IXT25" i="28" s="1"/>
  <c r="IXU25" i="28" s="1"/>
  <c r="IXV25" i="28" s="1"/>
  <c r="IXW25" i="28" s="1"/>
  <c r="IXX25" i="28" s="1"/>
  <c r="IXY25" i="28" s="1"/>
  <c r="IXZ25" i="28" s="1"/>
  <c r="IYA25" i="28" s="1"/>
  <c r="IYB25" i="28" s="1"/>
  <c r="IYC25" i="28" s="1"/>
  <c r="IYD25" i="28" s="1"/>
  <c r="IYE25" i="28" s="1"/>
  <c r="IYF25" i="28" s="1"/>
  <c r="IYG25" i="28" s="1"/>
  <c r="IYH25" i="28" s="1"/>
  <c r="IYI25" i="28" s="1"/>
  <c r="IYJ25" i="28" s="1"/>
  <c r="IYK25" i="28" s="1"/>
  <c r="IYL25" i="28" s="1"/>
  <c r="IYM25" i="28" s="1"/>
  <c r="IYN25" i="28" s="1"/>
  <c r="IYO25" i="28" s="1"/>
  <c r="IYP25" i="28" s="1"/>
  <c r="IYQ25" i="28" s="1"/>
  <c r="IYR25" i="28" s="1"/>
  <c r="IYS25" i="28" s="1"/>
  <c r="IYT25" i="28" s="1"/>
  <c r="IYU25" i="28" s="1"/>
  <c r="IYV25" i="28" s="1"/>
  <c r="IYW25" i="28" s="1"/>
  <c r="IYX25" i="28" s="1"/>
  <c r="IYY25" i="28" s="1"/>
  <c r="IYZ25" i="28" s="1"/>
  <c r="IZA25" i="28" s="1"/>
  <c r="IZB25" i="28" s="1"/>
  <c r="IZC25" i="28" s="1"/>
  <c r="IZD25" i="28" s="1"/>
  <c r="IZE25" i="28" s="1"/>
  <c r="IZF25" i="28" s="1"/>
  <c r="IZG25" i="28" s="1"/>
  <c r="IZH25" i="28" s="1"/>
  <c r="IZI25" i="28" s="1"/>
  <c r="IZJ25" i="28" s="1"/>
  <c r="IZK25" i="28" s="1"/>
  <c r="IZL25" i="28" s="1"/>
  <c r="IZM25" i="28" s="1"/>
  <c r="IZN25" i="28" s="1"/>
  <c r="IZO25" i="28" s="1"/>
  <c r="IZP25" i="28" s="1"/>
  <c r="IZQ25" i="28" s="1"/>
  <c r="IZR25" i="28" s="1"/>
  <c r="IZS25" i="28" s="1"/>
  <c r="IZT25" i="28" s="1"/>
  <c r="IZU25" i="28" s="1"/>
  <c r="IZV25" i="28" s="1"/>
  <c r="IZW25" i="28" s="1"/>
  <c r="IZX25" i="28" s="1"/>
  <c r="IZY25" i="28" s="1"/>
  <c r="IZZ25" i="28" s="1"/>
  <c r="JAA25" i="28" s="1"/>
  <c r="JAB25" i="28" s="1"/>
  <c r="JAC25" i="28" s="1"/>
  <c r="JAD25" i="28" s="1"/>
  <c r="JAE25" i="28" s="1"/>
  <c r="JAF25" i="28" s="1"/>
  <c r="JAG25" i="28" s="1"/>
  <c r="JAH25" i="28" s="1"/>
  <c r="JAI25" i="28" s="1"/>
  <c r="JAJ25" i="28" s="1"/>
  <c r="JAK25" i="28" s="1"/>
  <c r="JAL25" i="28" s="1"/>
  <c r="JAM25" i="28" s="1"/>
  <c r="JAN25" i="28" s="1"/>
  <c r="JAO25" i="28" s="1"/>
  <c r="JAP25" i="28" s="1"/>
  <c r="JAQ25" i="28" s="1"/>
  <c r="JAR25" i="28" s="1"/>
  <c r="JAS25" i="28" s="1"/>
  <c r="JAT25" i="28" s="1"/>
  <c r="JAU25" i="28" s="1"/>
  <c r="JAV25" i="28" s="1"/>
  <c r="JAW25" i="28" s="1"/>
  <c r="JAX25" i="28" s="1"/>
  <c r="JAY25" i="28" s="1"/>
  <c r="JAZ25" i="28" s="1"/>
  <c r="JBA25" i="28" s="1"/>
  <c r="JBB25" i="28" s="1"/>
  <c r="JBC25" i="28" s="1"/>
  <c r="JBD25" i="28" s="1"/>
  <c r="JBE25" i="28" s="1"/>
  <c r="JBF25" i="28" s="1"/>
  <c r="JBG25" i="28" s="1"/>
  <c r="JBH25" i="28" s="1"/>
  <c r="JBI25" i="28" s="1"/>
  <c r="JBJ25" i="28" s="1"/>
  <c r="JBK25" i="28" s="1"/>
  <c r="JBL25" i="28" s="1"/>
  <c r="JBM25" i="28" s="1"/>
  <c r="JBN25" i="28" s="1"/>
  <c r="JBO25" i="28" s="1"/>
  <c r="JBP25" i="28" s="1"/>
  <c r="JBQ25" i="28" s="1"/>
  <c r="JBR25" i="28" s="1"/>
  <c r="JBS25" i="28" s="1"/>
  <c r="JBT25" i="28" s="1"/>
  <c r="JBU25" i="28" s="1"/>
  <c r="JBV25" i="28" s="1"/>
  <c r="JBW25" i="28" s="1"/>
  <c r="JBX25" i="28" s="1"/>
  <c r="JBY25" i="28" s="1"/>
  <c r="JBZ25" i="28" s="1"/>
  <c r="JCA25" i="28" s="1"/>
  <c r="JCB25" i="28" s="1"/>
  <c r="JCC25" i="28" s="1"/>
  <c r="JCD25" i="28" s="1"/>
  <c r="JCE25" i="28" s="1"/>
  <c r="JCF25" i="28" s="1"/>
  <c r="JCG25" i="28" s="1"/>
  <c r="JCH25" i="28" s="1"/>
  <c r="JCI25" i="28" s="1"/>
  <c r="JCJ25" i="28" s="1"/>
  <c r="JCK25" i="28" s="1"/>
  <c r="JCL25" i="28" s="1"/>
  <c r="JCM25" i="28" s="1"/>
  <c r="JCN25" i="28" s="1"/>
  <c r="JCO25" i="28" s="1"/>
  <c r="JCP25" i="28" s="1"/>
  <c r="JCQ25" i="28" s="1"/>
  <c r="JCR25" i="28" s="1"/>
  <c r="JCS25" i="28" s="1"/>
  <c r="JCT25" i="28" s="1"/>
  <c r="JCU25" i="28" s="1"/>
  <c r="JCV25" i="28" s="1"/>
  <c r="JCW25" i="28" s="1"/>
  <c r="JCX25" i="28" s="1"/>
  <c r="JCY25" i="28" s="1"/>
  <c r="JCZ25" i="28" s="1"/>
  <c r="JDA25" i="28" s="1"/>
  <c r="JDB25" i="28" s="1"/>
  <c r="JDC25" i="28" s="1"/>
  <c r="JDD25" i="28" s="1"/>
  <c r="JDE25" i="28" s="1"/>
  <c r="JDF25" i="28" s="1"/>
  <c r="JDG25" i="28" s="1"/>
  <c r="JDH25" i="28" s="1"/>
  <c r="JDI25" i="28" s="1"/>
  <c r="JDJ25" i="28" s="1"/>
  <c r="JDK25" i="28" s="1"/>
  <c r="JDL25" i="28" s="1"/>
  <c r="JDM25" i="28" s="1"/>
  <c r="JDN25" i="28" s="1"/>
  <c r="JDO25" i="28" s="1"/>
  <c r="JDP25" i="28" s="1"/>
  <c r="JDQ25" i="28" s="1"/>
  <c r="JDR25" i="28" s="1"/>
  <c r="JDS25" i="28" s="1"/>
  <c r="JDT25" i="28" s="1"/>
  <c r="JDU25" i="28" s="1"/>
  <c r="JDV25" i="28" s="1"/>
  <c r="JDW25" i="28" s="1"/>
  <c r="JDX25" i="28" s="1"/>
  <c r="JDY25" i="28" s="1"/>
  <c r="JDZ25" i="28" s="1"/>
  <c r="JEA25" i="28" s="1"/>
  <c r="JEB25" i="28" s="1"/>
  <c r="JEC25" i="28" s="1"/>
  <c r="JED25" i="28" s="1"/>
  <c r="JEE25" i="28" s="1"/>
  <c r="JEF25" i="28" s="1"/>
  <c r="JEG25" i="28" s="1"/>
  <c r="JEH25" i="28" s="1"/>
  <c r="JEI25" i="28" s="1"/>
  <c r="JEJ25" i="28" s="1"/>
  <c r="JEK25" i="28" s="1"/>
  <c r="JEL25" i="28" s="1"/>
  <c r="JEM25" i="28" s="1"/>
  <c r="JEN25" i="28" s="1"/>
  <c r="JEO25" i="28" s="1"/>
  <c r="JEP25" i="28" s="1"/>
  <c r="JEQ25" i="28" s="1"/>
  <c r="JER25" i="28" s="1"/>
  <c r="JES25" i="28" s="1"/>
  <c r="JET25" i="28" s="1"/>
  <c r="JEU25" i="28" s="1"/>
  <c r="JEV25" i="28" s="1"/>
  <c r="JEW25" i="28" s="1"/>
  <c r="JEX25" i="28" s="1"/>
  <c r="JEY25" i="28" s="1"/>
  <c r="JEZ25" i="28" s="1"/>
  <c r="JFA25" i="28" s="1"/>
  <c r="JFB25" i="28" s="1"/>
  <c r="JFC25" i="28" s="1"/>
  <c r="JFD25" i="28" s="1"/>
  <c r="JFE25" i="28" s="1"/>
  <c r="JFF25" i="28" s="1"/>
  <c r="JFG25" i="28" s="1"/>
  <c r="JFH25" i="28" s="1"/>
  <c r="JFI25" i="28" s="1"/>
  <c r="JFJ25" i="28" s="1"/>
  <c r="JFK25" i="28" s="1"/>
  <c r="JFL25" i="28" s="1"/>
  <c r="JFM25" i="28" s="1"/>
  <c r="JFN25" i="28" s="1"/>
  <c r="JFO25" i="28" s="1"/>
  <c r="JFP25" i="28" s="1"/>
  <c r="JFQ25" i="28" s="1"/>
  <c r="JFR25" i="28" s="1"/>
  <c r="JFS25" i="28" s="1"/>
  <c r="JFT25" i="28" s="1"/>
  <c r="JFU25" i="28" s="1"/>
  <c r="JFV25" i="28" s="1"/>
  <c r="JFW25" i="28" s="1"/>
  <c r="JFX25" i="28" s="1"/>
  <c r="JFY25" i="28" s="1"/>
  <c r="JFZ25" i="28" s="1"/>
  <c r="JGA25" i="28" s="1"/>
  <c r="JGB25" i="28" s="1"/>
  <c r="JGC25" i="28" s="1"/>
  <c r="JGD25" i="28" s="1"/>
  <c r="JGE25" i="28" s="1"/>
  <c r="JGF25" i="28" s="1"/>
  <c r="JGG25" i="28" s="1"/>
  <c r="JGH25" i="28" s="1"/>
  <c r="JGI25" i="28" s="1"/>
  <c r="JGJ25" i="28" s="1"/>
  <c r="JGK25" i="28" s="1"/>
  <c r="JGL25" i="28" s="1"/>
  <c r="JGM25" i="28" s="1"/>
  <c r="JGN25" i="28" s="1"/>
  <c r="JGO25" i="28" s="1"/>
  <c r="JGP25" i="28" s="1"/>
  <c r="JGQ25" i="28" s="1"/>
  <c r="JGR25" i="28" s="1"/>
  <c r="JGS25" i="28" s="1"/>
  <c r="JGT25" i="28" s="1"/>
  <c r="JGU25" i="28" s="1"/>
  <c r="JGV25" i="28" s="1"/>
  <c r="JGW25" i="28" s="1"/>
  <c r="JGX25" i="28" s="1"/>
  <c r="JGY25" i="28" s="1"/>
  <c r="JGZ25" i="28" s="1"/>
  <c r="JHA25" i="28" s="1"/>
  <c r="JHB25" i="28" s="1"/>
  <c r="JHC25" i="28" s="1"/>
  <c r="JHD25" i="28" s="1"/>
  <c r="JHE25" i="28" s="1"/>
  <c r="JHF25" i="28" s="1"/>
  <c r="JHG25" i="28" s="1"/>
  <c r="JHH25" i="28" s="1"/>
  <c r="JHI25" i="28" s="1"/>
  <c r="JHJ25" i="28" s="1"/>
  <c r="JHK25" i="28" s="1"/>
  <c r="JHL25" i="28" s="1"/>
  <c r="JHM25" i="28" s="1"/>
  <c r="JHN25" i="28" s="1"/>
  <c r="JHO25" i="28" s="1"/>
  <c r="JHP25" i="28" s="1"/>
  <c r="JHQ25" i="28" s="1"/>
  <c r="JHR25" i="28" s="1"/>
  <c r="JHS25" i="28" s="1"/>
  <c r="JHT25" i="28" s="1"/>
  <c r="JHU25" i="28" s="1"/>
  <c r="JHV25" i="28" s="1"/>
  <c r="JHW25" i="28" s="1"/>
  <c r="JHX25" i="28" s="1"/>
  <c r="JHY25" i="28" s="1"/>
  <c r="JHZ25" i="28" s="1"/>
  <c r="JIA25" i="28" s="1"/>
  <c r="JIB25" i="28" s="1"/>
  <c r="JIC25" i="28" s="1"/>
  <c r="JID25" i="28" s="1"/>
  <c r="JIE25" i="28" s="1"/>
  <c r="JIF25" i="28" s="1"/>
  <c r="JIG25" i="28" s="1"/>
  <c r="JIH25" i="28" s="1"/>
  <c r="JII25" i="28" s="1"/>
  <c r="JIJ25" i="28" s="1"/>
  <c r="JIK25" i="28" s="1"/>
  <c r="JIL25" i="28" s="1"/>
  <c r="JIM25" i="28" s="1"/>
  <c r="JIN25" i="28" s="1"/>
  <c r="JIO25" i="28" s="1"/>
  <c r="JIP25" i="28" s="1"/>
  <c r="JIQ25" i="28" s="1"/>
  <c r="JIR25" i="28" s="1"/>
  <c r="JIS25" i="28" s="1"/>
  <c r="JIT25" i="28" s="1"/>
  <c r="JIU25" i="28" s="1"/>
  <c r="JIV25" i="28" s="1"/>
  <c r="JIW25" i="28" s="1"/>
  <c r="JIX25" i="28" s="1"/>
  <c r="JIY25" i="28" s="1"/>
  <c r="JIZ25" i="28" s="1"/>
  <c r="JJA25" i="28" s="1"/>
  <c r="JJB25" i="28" s="1"/>
  <c r="JJC25" i="28" s="1"/>
  <c r="JJD25" i="28" s="1"/>
  <c r="JJE25" i="28" s="1"/>
  <c r="JJF25" i="28" s="1"/>
  <c r="JJG25" i="28" s="1"/>
  <c r="JJH25" i="28" s="1"/>
  <c r="JJI25" i="28" s="1"/>
  <c r="JJJ25" i="28" s="1"/>
  <c r="JJK25" i="28" s="1"/>
  <c r="JJL25" i="28" s="1"/>
  <c r="JJM25" i="28" s="1"/>
  <c r="JJN25" i="28" s="1"/>
  <c r="JJO25" i="28" s="1"/>
  <c r="JJP25" i="28" s="1"/>
  <c r="JJQ25" i="28" s="1"/>
  <c r="JJR25" i="28" s="1"/>
  <c r="JJS25" i="28" s="1"/>
  <c r="JJT25" i="28" s="1"/>
  <c r="JJU25" i="28" s="1"/>
  <c r="JJV25" i="28" s="1"/>
  <c r="JJW25" i="28" s="1"/>
  <c r="JJX25" i="28" s="1"/>
  <c r="JJY25" i="28" s="1"/>
  <c r="JJZ25" i="28" s="1"/>
  <c r="JKA25" i="28" s="1"/>
  <c r="JKB25" i="28" s="1"/>
  <c r="JKC25" i="28" s="1"/>
  <c r="JKD25" i="28" s="1"/>
  <c r="JKE25" i="28" s="1"/>
  <c r="JKF25" i="28" s="1"/>
  <c r="JKG25" i="28" s="1"/>
  <c r="JKH25" i="28" s="1"/>
  <c r="JKI25" i="28" s="1"/>
  <c r="JKJ25" i="28" s="1"/>
  <c r="JKK25" i="28" s="1"/>
  <c r="JKL25" i="28" s="1"/>
  <c r="JKM25" i="28" s="1"/>
  <c r="JKN25" i="28" s="1"/>
  <c r="JKO25" i="28" s="1"/>
  <c r="JKP25" i="28" s="1"/>
  <c r="JKQ25" i="28" s="1"/>
  <c r="JKR25" i="28" s="1"/>
  <c r="JKS25" i="28" s="1"/>
  <c r="JKT25" i="28" s="1"/>
  <c r="JKU25" i="28" s="1"/>
  <c r="JKV25" i="28" s="1"/>
  <c r="JKW25" i="28" s="1"/>
  <c r="JKX25" i="28" s="1"/>
  <c r="JKY25" i="28" s="1"/>
  <c r="JKZ25" i="28" s="1"/>
  <c r="JLA25" i="28" s="1"/>
  <c r="JLB25" i="28" s="1"/>
  <c r="JLC25" i="28" s="1"/>
  <c r="JLD25" i="28" s="1"/>
  <c r="JLE25" i="28" s="1"/>
  <c r="JLF25" i="28" s="1"/>
  <c r="JLG25" i="28" s="1"/>
  <c r="JLH25" i="28" s="1"/>
  <c r="JLI25" i="28" s="1"/>
  <c r="JLJ25" i="28" s="1"/>
  <c r="JLK25" i="28" s="1"/>
  <c r="JLL25" i="28" s="1"/>
  <c r="JLM25" i="28" s="1"/>
  <c r="JLN25" i="28" s="1"/>
  <c r="JLO25" i="28" s="1"/>
  <c r="JLP25" i="28" s="1"/>
  <c r="JLQ25" i="28" s="1"/>
  <c r="JLR25" i="28" s="1"/>
  <c r="JLS25" i="28" s="1"/>
  <c r="JLT25" i="28" s="1"/>
  <c r="JLU25" i="28" s="1"/>
  <c r="JLV25" i="28" s="1"/>
  <c r="JLW25" i="28" s="1"/>
  <c r="JLX25" i="28" s="1"/>
  <c r="JLY25" i="28" s="1"/>
  <c r="JLZ25" i="28" s="1"/>
  <c r="JMA25" i="28" s="1"/>
  <c r="JMB25" i="28" s="1"/>
  <c r="JMC25" i="28" s="1"/>
  <c r="JMD25" i="28" s="1"/>
  <c r="JME25" i="28" s="1"/>
  <c r="JMF25" i="28" s="1"/>
  <c r="JMG25" i="28" s="1"/>
  <c r="JMH25" i="28" s="1"/>
  <c r="JMI25" i="28" s="1"/>
  <c r="JMJ25" i="28" s="1"/>
  <c r="JMK25" i="28" s="1"/>
  <c r="JML25" i="28" s="1"/>
  <c r="JMM25" i="28" s="1"/>
  <c r="JMN25" i="28" s="1"/>
  <c r="JMO25" i="28" s="1"/>
  <c r="JMP25" i="28" s="1"/>
  <c r="JMQ25" i="28" s="1"/>
  <c r="JMR25" i="28" s="1"/>
  <c r="JMS25" i="28" s="1"/>
  <c r="JMT25" i="28" s="1"/>
  <c r="JMU25" i="28" s="1"/>
  <c r="JMV25" i="28" s="1"/>
  <c r="JMW25" i="28" s="1"/>
  <c r="JMX25" i="28" s="1"/>
  <c r="JMY25" i="28" s="1"/>
  <c r="JMZ25" i="28" s="1"/>
  <c r="JNA25" i="28" s="1"/>
  <c r="JNB25" i="28" s="1"/>
  <c r="JNC25" i="28" s="1"/>
  <c r="JND25" i="28" s="1"/>
  <c r="JNE25" i="28" s="1"/>
  <c r="JNF25" i="28" s="1"/>
  <c r="JNG25" i="28" s="1"/>
  <c r="JNH25" i="28" s="1"/>
  <c r="JNI25" i="28" s="1"/>
  <c r="JNJ25" i="28" s="1"/>
  <c r="JNK25" i="28" s="1"/>
  <c r="JNL25" i="28" s="1"/>
  <c r="JNM25" i="28" s="1"/>
  <c r="JNN25" i="28" s="1"/>
  <c r="JNO25" i="28" s="1"/>
  <c r="JNP25" i="28" s="1"/>
  <c r="JNQ25" i="28" s="1"/>
  <c r="JNR25" i="28" s="1"/>
  <c r="JNS25" i="28" s="1"/>
  <c r="JNT25" i="28" s="1"/>
  <c r="JNU25" i="28" s="1"/>
  <c r="JNV25" i="28" s="1"/>
  <c r="JNW25" i="28" s="1"/>
  <c r="JNX25" i="28" s="1"/>
  <c r="JNY25" i="28" s="1"/>
  <c r="JNZ25" i="28" s="1"/>
  <c r="JOA25" i="28" s="1"/>
  <c r="JOB25" i="28" s="1"/>
  <c r="JOC25" i="28" s="1"/>
  <c r="JOD25" i="28" s="1"/>
  <c r="JOE25" i="28" s="1"/>
  <c r="JOF25" i="28" s="1"/>
  <c r="JOG25" i="28" s="1"/>
  <c r="JOH25" i="28" s="1"/>
  <c r="JOI25" i="28" s="1"/>
  <c r="JOJ25" i="28" s="1"/>
  <c r="JOK25" i="28" s="1"/>
  <c r="JOL25" i="28" s="1"/>
  <c r="JOM25" i="28" s="1"/>
  <c r="JON25" i="28" s="1"/>
  <c r="JOO25" i="28" s="1"/>
  <c r="JOP25" i="28" s="1"/>
  <c r="JOQ25" i="28" s="1"/>
  <c r="JOR25" i="28" s="1"/>
  <c r="JOS25" i="28" s="1"/>
  <c r="JOT25" i="28" s="1"/>
  <c r="JOU25" i="28" s="1"/>
  <c r="JOV25" i="28" s="1"/>
  <c r="JOW25" i="28" s="1"/>
  <c r="JOX25" i="28" s="1"/>
  <c r="JOY25" i="28" s="1"/>
  <c r="JOZ25" i="28" s="1"/>
  <c r="JPA25" i="28" s="1"/>
  <c r="JPB25" i="28" s="1"/>
  <c r="JPC25" i="28" s="1"/>
  <c r="JPD25" i="28" s="1"/>
  <c r="JPE25" i="28" s="1"/>
  <c r="JPF25" i="28" s="1"/>
  <c r="JPG25" i="28" s="1"/>
  <c r="JPH25" i="28" s="1"/>
  <c r="JPI25" i="28" s="1"/>
  <c r="JPJ25" i="28" s="1"/>
  <c r="JPK25" i="28" s="1"/>
  <c r="JPL25" i="28" s="1"/>
  <c r="JPM25" i="28" s="1"/>
  <c r="JPN25" i="28" s="1"/>
  <c r="JPO25" i="28" s="1"/>
  <c r="JPP25" i="28" s="1"/>
  <c r="JPQ25" i="28" s="1"/>
  <c r="JPR25" i="28" s="1"/>
  <c r="JPS25" i="28" s="1"/>
  <c r="JPT25" i="28" s="1"/>
  <c r="JPU25" i="28" s="1"/>
  <c r="JPV25" i="28" s="1"/>
  <c r="JPW25" i="28" s="1"/>
  <c r="JPX25" i="28" s="1"/>
  <c r="JPY25" i="28" s="1"/>
  <c r="JPZ25" i="28" s="1"/>
  <c r="JQA25" i="28" s="1"/>
  <c r="JQB25" i="28" s="1"/>
  <c r="JQC25" i="28" s="1"/>
  <c r="JQD25" i="28" s="1"/>
  <c r="JQE25" i="28" s="1"/>
  <c r="JQF25" i="28" s="1"/>
  <c r="JQG25" i="28" s="1"/>
  <c r="JQH25" i="28" s="1"/>
  <c r="JQI25" i="28" s="1"/>
  <c r="JQJ25" i="28" s="1"/>
  <c r="JQK25" i="28" s="1"/>
  <c r="JQL25" i="28" s="1"/>
  <c r="JQM25" i="28" s="1"/>
  <c r="JQN25" i="28" s="1"/>
  <c r="JQO25" i="28" s="1"/>
  <c r="JQP25" i="28" s="1"/>
  <c r="JQQ25" i="28" s="1"/>
  <c r="JQR25" i="28" s="1"/>
  <c r="JQS25" i="28" s="1"/>
  <c r="JQT25" i="28" s="1"/>
  <c r="JQU25" i="28" s="1"/>
  <c r="JQV25" i="28" s="1"/>
  <c r="JQW25" i="28" s="1"/>
  <c r="JQX25" i="28" s="1"/>
  <c r="JQY25" i="28" s="1"/>
  <c r="JQZ25" i="28" s="1"/>
  <c r="JRA25" i="28" s="1"/>
  <c r="JRB25" i="28" s="1"/>
  <c r="JRC25" i="28" s="1"/>
  <c r="JRD25" i="28" s="1"/>
  <c r="JRE25" i="28" s="1"/>
  <c r="JRF25" i="28" s="1"/>
  <c r="JRG25" i="28" s="1"/>
  <c r="JRH25" i="28" s="1"/>
  <c r="JRI25" i="28" s="1"/>
  <c r="JRJ25" i="28" s="1"/>
  <c r="JRK25" i="28" s="1"/>
  <c r="JRL25" i="28" s="1"/>
  <c r="JRM25" i="28" s="1"/>
  <c r="JRN25" i="28" s="1"/>
  <c r="JRO25" i="28" s="1"/>
  <c r="JRP25" i="28" s="1"/>
  <c r="JRQ25" i="28" s="1"/>
  <c r="JRR25" i="28" s="1"/>
  <c r="JRS25" i="28" s="1"/>
  <c r="JRT25" i="28" s="1"/>
  <c r="JRU25" i="28" s="1"/>
  <c r="JRV25" i="28" s="1"/>
  <c r="JRW25" i="28" s="1"/>
  <c r="JRX25" i="28" s="1"/>
  <c r="JRY25" i="28" s="1"/>
  <c r="JRZ25" i="28" s="1"/>
  <c r="JSA25" i="28" s="1"/>
  <c r="JSB25" i="28" s="1"/>
  <c r="JSC25" i="28" s="1"/>
  <c r="JSD25" i="28" s="1"/>
  <c r="JSE25" i="28" s="1"/>
  <c r="JSF25" i="28" s="1"/>
  <c r="JSG25" i="28" s="1"/>
  <c r="JSH25" i="28" s="1"/>
  <c r="JSI25" i="28" s="1"/>
  <c r="JSJ25" i="28" s="1"/>
  <c r="JSK25" i="28" s="1"/>
  <c r="JSL25" i="28" s="1"/>
  <c r="JSM25" i="28" s="1"/>
  <c r="JSN25" i="28" s="1"/>
  <c r="JSO25" i="28" s="1"/>
  <c r="JSP25" i="28" s="1"/>
  <c r="JSQ25" i="28" s="1"/>
  <c r="JSR25" i="28" s="1"/>
  <c r="JSS25" i="28" s="1"/>
  <c r="JST25" i="28" s="1"/>
  <c r="JSU25" i="28" s="1"/>
  <c r="JSV25" i="28" s="1"/>
  <c r="JSW25" i="28" s="1"/>
  <c r="JSX25" i="28" s="1"/>
  <c r="JSY25" i="28" s="1"/>
  <c r="JSZ25" i="28" s="1"/>
  <c r="JTA25" i="28" s="1"/>
  <c r="JTB25" i="28" s="1"/>
  <c r="JTC25" i="28" s="1"/>
  <c r="JTD25" i="28" s="1"/>
  <c r="JTE25" i="28" s="1"/>
  <c r="JTF25" i="28" s="1"/>
  <c r="JTG25" i="28" s="1"/>
  <c r="JTH25" i="28" s="1"/>
  <c r="JTI25" i="28" s="1"/>
  <c r="JTJ25" i="28" s="1"/>
  <c r="JTK25" i="28" s="1"/>
  <c r="JTL25" i="28" s="1"/>
  <c r="JTM25" i="28" s="1"/>
  <c r="JTN25" i="28" s="1"/>
  <c r="JTO25" i="28" s="1"/>
  <c r="JTP25" i="28" s="1"/>
  <c r="JTQ25" i="28" s="1"/>
  <c r="JTR25" i="28" s="1"/>
  <c r="JTS25" i="28" s="1"/>
  <c r="JTT25" i="28" s="1"/>
  <c r="JTU25" i="28" s="1"/>
  <c r="JTV25" i="28" s="1"/>
  <c r="JTW25" i="28" s="1"/>
  <c r="JTX25" i="28" s="1"/>
  <c r="JTY25" i="28" s="1"/>
  <c r="JTZ25" i="28" s="1"/>
  <c r="JUA25" i="28" s="1"/>
  <c r="JUB25" i="28" s="1"/>
  <c r="JUC25" i="28" s="1"/>
  <c r="JUD25" i="28" s="1"/>
  <c r="JUE25" i="28" s="1"/>
  <c r="JUF25" i="28" s="1"/>
  <c r="JUG25" i="28" s="1"/>
  <c r="JUH25" i="28" s="1"/>
  <c r="JUI25" i="28" s="1"/>
  <c r="JUJ25" i="28" s="1"/>
  <c r="JUK25" i="28" s="1"/>
  <c r="JUL25" i="28" s="1"/>
  <c r="JUM25" i="28" s="1"/>
  <c r="JUN25" i="28" s="1"/>
  <c r="JUO25" i="28" s="1"/>
  <c r="JUP25" i="28" s="1"/>
  <c r="JUQ25" i="28" s="1"/>
  <c r="JUR25" i="28" s="1"/>
  <c r="JUS25" i="28" s="1"/>
  <c r="JUT25" i="28" s="1"/>
  <c r="JUU25" i="28" s="1"/>
  <c r="JUV25" i="28" s="1"/>
  <c r="JUW25" i="28" s="1"/>
  <c r="JUX25" i="28" s="1"/>
  <c r="JUY25" i="28" s="1"/>
  <c r="JUZ25" i="28" s="1"/>
  <c r="JVA25" i="28" s="1"/>
  <c r="JVB25" i="28" s="1"/>
  <c r="JVC25" i="28" s="1"/>
  <c r="JVD25" i="28" s="1"/>
  <c r="JVE25" i="28" s="1"/>
  <c r="JVF25" i="28" s="1"/>
  <c r="JVG25" i="28" s="1"/>
  <c r="JVH25" i="28" s="1"/>
  <c r="JVI25" i="28" s="1"/>
  <c r="JVJ25" i="28" s="1"/>
  <c r="JVK25" i="28" s="1"/>
  <c r="JVL25" i="28" s="1"/>
  <c r="JVM25" i="28" s="1"/>
  <c r="JVN25" i="28" s="1"/>
  <c r="JVO25" i="28" s="1"/>
  <c r="JVP25" i="28" s="1"/>
  <c r="JVQ25" i="28" s="1"/>
  <c r="JVR25" i="28" s="1"/>
  <c r="JVS25" i="28" s="1"/>
  <c r="JVT25" i="28" s="1"/>
  <c r="JVU25" i="28" s="1"/>
  <c r="JVV25" i="28" s="1"/>
  <c r="JVW25" i="28" s="1"/>
  <c r="JVX25" i="28" s="1"/>
  <c r="JVY25" i="28" s="1"/>
  <c r="JVZ25" i="28" s="1"/>
  <c r="JWA25" i="28" s="1"/>
  <c r="JWB25" i="28" s="1"/>
  <c r="JWC25" i="28" s="1"/>
  <c r="JWD25" i="28" s="1"/>
  <c r="JWE25" i="28" s="1"/>
  <c r="JWF25" i="28" s="1"/>
  <c r="JWG25" i="28" s="1"/>
  <c r="JWH25" i="28" s="1"/>
  <c r="JWI25" i="28" s="1"/>
  <c r="JWJ25" i="28" s="1"/>
  <c r="JWK25" i="28" s="1"/>
  <c r="JWL25" i="28" s="1"/>
  <c r="JWM25" i="28" s="1"/>
  <c r="JWN25" i="28" s="1"/>
  <c r="JWO25" i="28" s="1"/>
  <c r="JWP25" i="28" s="1"/>
  <c r="JWQ25" i="28" s="1"/>
  <c r="JWR25" i="28" s="1"/>
  <c r="JWS25" i="28" s="1"/>
  <c r="JWT25" i="28" s="1"/>
  <c r="JWU25" i="28" s="1"/>
  <c r="JWV25" i="28" s="1"/>
  <c r="JWW25" i="28" s="1"/>
  <c r="JWX25" i="28" s="1"/>
  <c r="JWY25" i="28" s="1"/>
  <c r="JWZ25" i="28" s="1"/>
  <c r="JXA25" i="28" s="1"/>
  <c r="JXB25" i="28" s="1"/>
  <c r="JXC25" i="28" s="1"/>
  <c r="JXD25" i="28" s="1"/>
  <c r="JXE25" i="28" s="1"/>
  <c r="JXF25" i="28" s="1"/>
  <c r="JXG25" i="28" s="1"/>
  <c r="JXH25" i="28" s="1"/>
  <c r="JXI25" i="28" s="1"/>
  <c r="JXJ25" i="28" s="1"/>
  <c r="JXK25" i="28" s="1"/>
  <c r="JXL25" i="28" s="1"/>
  <c r="JXM25" i="28" s="1"/>
  <c r="JXN25" i="28" s="1"/>
  <c r="JXO25" i="28" s="1"/>
  <c r="JXP25" i="28" s="1"/>
  <c r="JXQ25" i="28" s="1"/>
  <c r="JXR25" i="28" s="1"/>
  <c r="JXS25" i="28" s="1"/>
  <c r="JXT25" i="28" s="1"/>
  <c r="JXU25" i="28" s="1"/>
  <c r="JXV25" i="28" s="1"/>
  <c r="JXW25" i="28" s="1"/>
  <c r="JXX25" i="28" s="1"/>
  <c r="JXY25" i="28" s="1"/>
  <c r="JXZ25" i="28" s="1"/>
  <c r="JYA25" i="28" s="1"/>
  <c r="JYB25" i="28" s="1"/>
  <c r="JYC25" i="28" s="1"/>
  <c r="JYD25" i="28" s="1"/>
  <c r="JYE25" i="28" s="1"/>
  <c r="JYF25" i="28" s="1"/>
  <c r="JYG25" i="28" s="1"/>
  <c r="JYH25" i="28" s="1"/>
  <c r="JYI25" i="28" s="1"/>
  <c r="JYJ25" i="28" s="1"/>
  <c r="JYK25" i="28" s="1"/>
  <c r="JYL25" i="28" s="1"/>
  <c r="JYM25" i="28" s="1"/>
  <c r="JYN25" i="28" s="1"/>
  <c r="JYO25" i="28" s="1"/>
  <c r="JYP25" i="28" s="1"/>
  <c r="JYQ25" i="28" s="1"/>
  <c r="JYR25" i="28" s="1"/>
  <c r="JYS25" i="28" s="1"/>
  <c r="JYT25" i="28" s="1"/>
  <c r="JYU25" i="28" s="1"/>
  <c r="JYV25" i="28" s="1"/>
  <c r="JYW25" i="28" s="1"/>
  <c r="JYX25" i="28" s="1"/>
  <c r="JYY25" i="28" s="1"/>
  <c r="JYZ25" i="28" s="1"/>
  <c r="JZA25" i="28" s="1"/>
  <c r="JZB25" i="28" s="1"/>
  <c r="JZC25" i="28" s="1"/>
  <c r="JZD25" i="28" s="1"/>
  <c r="JZE25" i="28" s="1"/>
  <c r="JZF25" i="28" s="1"/>
  <c r="JZG25" i="28" s="1"/>
  <c r="JZH25" i="28" s="1"/>
  <c r="JZI25" i="28" s="1"/>
  <c r="JZJ25" i="28" s="1"/>
  <c r="JZK25" i="28" s="1"/>
  <c r="JZL25" i="28" s="1"/>
  <c r="JZM25" i="28" s="1"/>
  <c r="JZN25" i="28" s="1"/>
  <c r="JZO25" i="28" s="1"/>
  <c r="JZP25" i="28" s="1"/>
  <c r="JZQ25" i="28" s="1"/>
  <c r="JZR25" i="28" s="1"/>
  <c r="JZS25" i="28" s="1"/>
  <c r="JZT25" i="28" s="1"/>
  <c r="JZU25" i="28" s="1"/>
  <c r="JZV25" i="28" s="1"/>
  <c r="JZW25" i="28" s="1"/>
  <c r="JZX25" i="28" s="1"/>
  <c r="JZY25" i="28" s="1"/>
  <c r="JZZ25" i="28" s="1"/>
  <c r="KAA25" i="28" s="1"/>
  <c r="KAB25" i="28" s="1"/>
  <c r="KAC25" i="28" s="1"/>
  <c r="KAD25" i="28" s="1"/>
  <c r="KAE25" i="28" s="1"/>
  <c r="KAF25" i="28" s="1"/>
  <c r="KAG25" i="28" s="1"/>
  <c r="KAH25" i="28" s="1"/>
  <c r="KAI25" i="28" s="1"/>
  <c r="KAJ25" i="28" s="1"/>
  <c r="KAK25" i="28" s="1"/>
  <c r="KAL25" i="28" s="1"/>
  <c r="KAM25" i="28" s="1"/>
  <c r="KAN25" i="28" s="1"/>
  <c r="KAO25" i="28" s="1"/>
  <c r="KAP25" i="28" s="1"/>
  <c r="KAQ25" i="28" s="1"/>
  <c r="KAR25" i="28" s="1"/>
  <c r="KAS25" i="28" s="1"/>
  <c r="KAT25" i="28" s="1"/>
  <c r="KAU25" i="28" s="1"/>
  <c r="KAV25" i="28" s="1"/>
  <c r="KAW25" i="28" s="1"/>
  <c r="KAX25" i="28" s="1"/>
  <c r="KAY25" i="28" s="1"/>
  <c r="KAZ25" i="28" s="1"/>
  <c r="KBA25" i="28" s="1"/>
  <c r="KBB25" i="28" s="1"/>
  <c r="KBC25" i="28" s="1"/>
  <c r="KBD25" i="28" s="1"/>
  <c r="KBE25" i="28" s="1"/>
  <c r="KBF25" i="28" s="1"/>
  <c r="KBG25" i="28" s="1"/>
  <c r="KBH25" i="28" s="1"/>
  <c r="KBI25" i="28" s="1"/>
  <c r="KBJ25" i="28" s="1"/>
  <c r="KBK25" i="28" s="1"/>
  <c r="KBL25" i="28" s="1"/>
  <c r="KBM25" i="28" s="1"/>
  <c r="KBN25" i="28" s="1"/>
  <c r="KBO25" i="28" s="1"/>
  <c r="KBP25" i="28" s="1"/>
  <c r="KBQ25" i="28" s="1"/>
  <c r="KBR25" i="28" s="1"/>
  <c r="KBS25" i="28" s="1"/>
  <c r="KBT25" i="28" s="1"/>
  <c r="KBU25" i="28" s="1"/>
  <c r="KBV25" i="28" s="1"/>
  <c r="KBW25" i="28" s="1"/>
  <c r="KBX25" i="28" s="1"/>
  <c r="KBY25" i="28" s="1"/>
  <c r="KBZ25" i="28" s="1"/>
  <c r="KCA25" i="28" s="1"/>
  <c r="KCB25" i="28" s="1"/>
  <c r="KCC25" i="28" s="1"/>
  <c r="KCD25" i="28" s="1"/>
  <c r="KCE25" i="28" s="1"/>
  <c r="KCF25" i="28" s="1"/>
  <c r="KCG25" i="28" s="1"/>
  <c r="KCH25" i="28" s="1"/>
  <c r="KCI25" i="28" s="1"/>
  <c r="KCJ25" i="28" s="1"/>
  <c r="KCK25" i="28" s="1"/>
  <c r="KCL25" i="28" s="1"/>
  <c r="KCM25" i="28" s="1"/>
  <c r="KCN25" i="28" s="1"/>
  <c r="KCO25" i="28" s="1"/>
  <c r="KCP25" i="28" s="1"/>
  <c r="KCQ25" i="28" s="1"/>
  <c r="KCR25" i="28" s="1"/>
  <c r="KCS25" i="28" s="1"/>
  <c r="KCT25" i="28" s="1"/>
  <c r="KCU25" i="28" s="1"/>
  <c r="KCV25" i="28" s="1"/>
  <c r="KCW25" i="28" s="1"/>
  <c r="KCX25" i="28" s="1"/>
  <c r="KCY25" i="28" s="1"/>
  <c r="KCZ25" i="28" s="1"/>
  <c r="KDA25" i="28" s="1"/>
  <c r="KDB25" i="28" s="1"/>
  <c r="KDC25" i="28" s="1"/>
  <c r="KDD25" i="28" s="1"/>
  <c r="KDE25" i="28" s="1"/>
  <c r="KDF25" i="28" s="1"/>
  <c r="KDG25" i="28" s="1"/>
  <c r="KDH25" i="28" s="1"/>
  <c r="KDI25" i="28" s="1"/>
  <c r="KDJ25" i="28" s="1"/>
  <c r="KDK25" i="28" s="1"/>
  <c r="KDL25" i="28" s="1"/>
  <c r="KDM25" i="28" s="1"/>
  <c r="KDN25" i="28" s="1"/>
  <c r="KDO25" i="28" s="1"/>
  <c r="KDP25" i="28" s="1"/>
  <c r="KDQ25" i="28" s="1"/>
  <c r="KDR25" i="28" s="1"/>
  <c r="KDS25" i="28" s="1"/>
  <c r="KDT25" i="28" s="1"/>
  <c r="KDU25" i="28" s="1"/>
  <c r="KDV25" i="28" s="1"/>
  <c r="KDW25" i="28" s="1"/>
  <c r="KDX25" i="28" s="1"/>
  <c r="KDY25" i="28" s="1"/>
  <c r="KDZ25" i="28" s="1"/>
  <c r="KEA25" i="28" s="1"/>
  <c r="KEB25" i="28" s="1"/>
  <c r="KEC25" i="28" s="1"/>
  <c r="KED25" i="28" s="1"/>
  <c r="KEE25" i="28" s="1"/>
  <c r="KEF25" i="28" s="1"/>
  <c r="KEG25" i="28" s="1"/>
  <c r="KEH25" i="28" s="1"/>
  <c r="KEI25" i="28" s="1"/>
  <c r="KEJ25" i="28" s="1"/>
  <c r="KEK25" i="28" s="1"/>
  <c r="KEL25" i="28" s="1"/>
  <c r="KEM25" i="28" s="1"/>
  <c r="KEN25" i="28" s="1"/>
  <c r="KEO25" i="28" s="1"/>
  <c r="KEP25" i="28" s="1"/>
  <c r="KEQ25" i="28" s="1"/>
  <c r="KER25" i="28" s="1"/>
  <c r="KES25" i="28" s="1"/>
  <c r="KET25" i="28" s="1"/>
  <c r="KEU25" i="28" s="1"/>
  <c r="KEV25" i="28" s="1"/>
  <c r="KEW25" i="28" s="1"/>
  <c r="KEX25" i="28" s="1"/>
  <c r="KEY25" i="28" s="1"/>
  <c r="KEZ25" i="28" s="1"/>
  <c r="KFA25" i="28" s="1"/>
  <c r="KFB25" i="28" s="1"/>
  <c r="KFC25" i="28" s="1"/>
  <c r="KFD25" i="28" s="1"/>
  <c r="KFE25" i="28" s="1"/>
  <c r="KFF25" i="28" s="1"/>
  <c r="KFG25" i="28" s="1"/>
  <c r="KFH25" i="28" s="1"/>
  <c r="KFI25" i="28" s="1"/>
  <c r="KFJ25" i="28" s="1"/>
  <c r="KFK25" i="28" s="1"/>
  <c r="KFL25" i="28" s="1"/>
  <c r="KFM25" i="28" s="1"/>
  <c r="KFN25" i="28" s="1"/>
  <c r="KFO25" i="28" s="1"/>
  <c r="KFP25" i="28" s="1"/>
  <c r="KFQ25" i="28" s="1"/>
  <c r="KFR25" i="28" s="1"/>
  <c r="KFS25" i="28" s="1"/>
  <c r="KFT25" i="28" s="1"/>
  <c r="KFU25" i="28" s="1"/>
  <c r="KFV25" i="28" s="1"/>
  <c r="KFW25" i="28" s="1"/>
  <c r="KFX25" i="28" s="1"/>
  <c r="KFY25" i="28" s="1"/>
  <c r="KFZ25" i="28" s="1"/>
  <c r="KGA25" i="28" s="1"/>
  <c r="KGB25" i="28" s="1"/>
  <c r="KGC25" i="28" s="1"/>
  <c r="KGD25" i="28" s="1"/>
  <c r="KGE25" i="28" s="1"/>
  <c r="KGF25" i="28" s="1"/>
  <c r="KGG25" i="28" s="1"/>
  <c r="KGH25" i="28" s="1"/>
  <c r="KGI25" i="28" s="1"/>
  <c r="KGJ25" i="28" s="1"/>
  <c r="KGK25" i="28" s="1"/>
  <c r="KGL25" i="28" s="1"/>
  <c r="KGM25" i="28" s="1"/>
  <c r="KGN25" i="28" s="1"/>
  <c r="KGO25" i="28" s="1"/>
  <c r="KGP25" i="28" s="1"/>
  <c r="KGQ25" i="28" s="1"/>
  <c r="KGR25" i="28" s="1"/>
  <c r="KGS25" i="28" s="1"/>
  <c r="KGT25" i="28" s="1"/>
  <c r="KGU25" i="28" s="1"/>
  <c r="KGV25" i="28" s="1"/>
  <c r="KGW25" i="28" s="1"/>
  <c r="KGX25" i="28" s="1"/>
  <c r="KGY25" i="28" s="1"/>
  <c r="KGZ25" i="28" s="1"/>
  <c r="KHA25" i="28" s="1"/>
  <c r="KHB25" i="28" s="1"/>
  <c r="KHC25" i="28" s="1"/>
  <c r="KHD25" i="28" s="1"/>
  <c r="KHE25" i="28" s="1"/>
  <c r="KHF25" i="28" s="1"/>
  <c r="KHG25" i="28" s="1"/>
  <c r="KHH25" i="28" s="1"/>
  <c r="KHI25" i="28" s="1"/>
  <c r="KHJ25" i="28" s="1"/>
  <c r="KHK25" i="28" s="1"/>
  <c r="KHL25" i="28" s="1"/>
  <c r="KHM25" i="28" s="1"/>
  <c r="KHN25" i="28" s="1"/>
  <c r="KHO25" i="28" s="1"/>
  <c r="KHP25" i="28" s="1"/>
  <c r="KHQ25" i="28" s="1"/>
  <c r="KHR25" i="28" s="1"/>
  <c r="KHS25" i="28" s="1"/>
  <c r="KHT25" i="28" s="1"/>
  <c r="KHU25" i="28" s="1"/>
  <c r="KHV25" i="28" s="1"/>
  <c r="KHW25" i="28" s="1"/>
  <c r="KHX25" i="28" s="1"/>
  <c r="KHY25" i="28" s="1"/>
  <c r="KHZ25" i="28" s="1"/>
  <c r="KIA25" i="28" s="1"/>
  <c r="KIB25" i="28" s="1"/>
  <c r="KIC25" i="28" s="1"/>
  <c r="KID25" i="28" s="1"/>
  <c r="KIE25" i="28" s="1"/>
  <c r="KIF25" i="28" s="1"/>
  <c r="KIG25" i="28" s="1"/>
  <c r="KIH25" i="28" s="1"/>
  <c r="KII25" i="28" s="1"/>
  <c r="KIJ25" i="28" s="1"/>
  <c r="KIK25" i="28" s="1"/>
  <c r="KIL25" i="28" s="1"/>
  <c r="KIM25" i="28" s="1"/>
  <c r="KIN25" i="28" s="1"/>
  <c r="KIO25" i="28" s="1"/>
  <c r="KIP25" i="28" s="1"/>
  <c r="KIQ25" i="28" s="1"/>
  <c r="KIR25" i="28" s="1"/>
  <c r="KIS25" i="28" s="1"/>
  <c r="KIT25" i="28" s="1"/>
  <c r="KIU25" i="28" s="1"/>
  <c r="KIV25" i="28" s="1"/>
  <c r="KIW25" i="28" s="1"/>
  <c r="KIX25" i="28" s="1"/>
  <c r="KIY25" i="28" s="1"/>
  <c r="KIZ25" i="28" s="1"/>
  <c r="KJA25" i="28" s="1"/>
  <c r="KJB25" i="28" s="1"/>
  <c r="KJC25" i="28" s="1"/>
  <c r="KJD25" i="28" s="1"/>
  <c r="KJE25" i="28" s="1"/>
  <c r="KJF25" i="28" s="1"/>
  <c r="KJG25" i="28" s="1"/>
  <c r="KJH25" i="28" s="1"/>
  <c r="KJI25" i="28" s="1"/>
  <c r="KJJ25" i="28" s="1"/>
  <c r="KJK25" i="28" s="1"/>
  <c r="KJL25" i="28" s="1"/>
  <c r="KJM25" i="28" s="1"/>
  <c r="KJN25" i="28" s="1"/>
  <c r="KJO25" i="28" s="1"/>
  <c r="KJP25" i="28" s="1"/>
  <c r="KJQ25" i="28" s="1"/>
  <c r="KJR25" i="28" s="1"/>
  <c r="KJS25" i="28" s="1"/>
  <c r="KJT25" i="28" s="1"/>
  <c r="KJU25" i="28" s="1"/>
  <c r="KJV25" i="28" s="1"/>
  <c r="KJW25" i="28" s="1"/>
  <c r="KJX25" i="28" s="1"/>
  <c r="KJY25" i="28" s="1"/>
  <c r="KJZ25" i="28" s="1"/>
  <c r="KKA25" i="28" s="1"/>
  <c r="KKB25" i="28" s="1"/>
  <c r="KKC25" i="28" s="1"/>
  <c r="KKD25" i="28" s="1"/>
  <c r="KKE25" i="28" s="1"/>
  <c r="KKF25" i="28" s="1"/>
  <c r="KKG25" i="28" s="1"/>
  <c r="KKH25" i="28" s="1"/>
  <c r="KKI25" i="28" s="1"/>
  <c r="KKJ25" i="28" s="1"/>
  <c r="KKK25" i="28" s="1"/>
  <c r="KKL25" i="28" s="1"/>
  <c r="KKM25" i="28" s="1"/>
  <c r="KKN25" i="28" s="1"/>
  <c r="KKO25" i="28" s="1"/>
  <c r="KKP25" i="28" s="1"/>
  <c r="KKQ25" i="28" s="1"/>
  <c r="KKR25" i="28" s="1"/>
  <c r="KKS25" i="28" s="1"/>
  <c r="KKT25" i="28" s="1"/>
  <c r="KKU25" i="28" s="1"/>
  <c r="KKV25" i="28" s="1"/>
  <c r="KKW25" i="28" s="1"/>
  <c r="KKX25" i="28" s="1"/>
  <c r="KKY25" i="28" s="1"/>
  <c r="KKZ25" i="28" s="1"/>
  <c r="KLA25" i="28" s="1"/>
  <c r="KLB25" i="28" s="1"/>
  <c r="KLC25" i="28" s="1"/>
  <c r="KLD25" i="28" s="1"/>
  <c r="KLE25" i="28" s="1"/>
  <c r="KLF25" i="28" s="1"/>
  <c r="KLG25" i="28" s="1"/>
  <c r="KLH25" i="28" s="1"/>
  <c r="KLI25" i="28" s="1"/>
  <c r="KLJ25" i="28" s="1"/>
  <c r="KLK25" i="28" s="1"/>
  <c r="KLL25" i="28" s="1"/>
  <c r="KLM25" i="28" s="1"/>
  <c r="KLN25" i="28" s="1"/>
  <c r="KLO25" i="28" s="1"/>
  <c r="KLP25" i="28" s="1"/>
  <c r="KLQ25" i="28" s="1"/>
  <c r="KLR25" i="28" s="1"/>
  <c r="KLS25" i="28" s="1"/>
  <c r="KLT25" i="28" s="1"/>
  <c r="KLU25" i="28" s="1"/>
  <c r="KLV25" i="28" s="1"/>
  <c r="KLW25" i="28" s="1"/>
  <c r="KLX25" i="28" s="1"/>
  <c r="KLY25" i="28" s="1"/>
  <c r="KLZ25" i="28" s="1"/>
  <c r="KMA25" i="28" s="1"/>
  <c r="KMB25" i="28" s="1"/>
  <c r="KMC25" i="28" s="1"/>
  <c r="KMD25" i="28" s="1"/>
  <c r="KME25" i="28" s="1"/>
  <c r="KMF25" i="28" s="1"/>
  <c r="KMG25" i="28" s="1"/>
  <c r="KMH25" i="28" s="1"/>
  <c r="KMI25" i="28" s="1"/>
  <c r="KMJ25" i="28" s="1"/>
  <c r="KMK25" i="28" s="1"/>
  <c r="KML25" i="28" s="1"/>
  <c r="KMM25" i="28" s="1"/>
  <c r="KMN25" i="28" s="1"/>
  <c r="KMO25" i="28" s="1"/>
  <c r="KMP25" i="28" s="1"/>
  <c r="KMQ25" i="28" s="1"/>
  <c r="KMR25" i="28" s="1"/>
  <c r="KMS25" i="28" s="1"/>
  <c r="KMT25" i="28" s="1"/>
  <c r="KMU25" i="28" s="1"/>
  <c r="KMV25" i="28" s="1"/>
  <c r="KMW25" i="28" s="1"/>
  <c r="KMX25" i="28" s="1"/>
  <c r="KMY25" i="28" s="1"/>
  <c r="KMZ25" i="28" s="1"/>
  <c r="KNA25" i="28" s="1"/>
  <c r="KNB25" i="28" s="1"/>
  <c r="KNC25" i="28" s="1"/>
  <c r="KND25" i="28" s="1"/>
  <c r="KNE25" i="28" s="1"/>
  <c r="KNF25" i="28" s="1"/>
  <c r="KNG25" i="28" s="1"/>
  <c r="KNH25" i="28" s="1"/>
  <c r="KNI25" i="28" s="1"/>
  <c r="KNJ25" i="28" s="1"/>
  <c r="KNK25" i="28" s="1"/>
  <c r="KNL25" i="28" s="1"/>
  <c r="KNM25" i="28" s="1"/>
  <c r="KNN25" i="28" s="1"/>
  <c r="KNO25" i="28" s="1"/>
  <c r="KNP25" i="28" s="1"/>
  <c r="KNQ25" i="28" s="1"/>
  <c r="KNR25" i="28" s="1"/>
  <c r="KNS25" i="28" s="1"/>
  <c r="KNT25" i="28" s="1"/>
  <c r="KNU25" i="28" s="1"/>
  <c r="KNV25" i="28" s="1"/>
  <c r="KNW25" i="28" s="1"/>
  <c r="KNX25" i="28" s="1"/>
  <c r="KNY25" i="28" s="1"/>
  <c r="KNZ25" i="28" s="1"/>
  <c r="KOA25" i="28" s="1"/>
  <c r="KOB25" i="28" s="1"/>
  <c r="KOC25" i="28" s="1"/>
  <c r="KOD25" i="28" s="1"/>
  <c r="KOE25" i="28" s="1"/>
  <c r="KOF25" i="28" s="1"/>
  <c r="KOG25" i="28" s="1"/>
  <c r="KOH25" i="28" s="1"/>
  <c r="KOI25" i="28" s="1"/>
  <c r="KOJ25" i="28" s="1"/>
  <c r="KOK25" i="28" s="1"/>
  <c r="KOL25" i="28" s="1"/>
  <c r="KOM25" i="28" s="1"/>
  <c r="KON25" i="28" s="1"/>
  <c r="KOO25" i="28" s="1"/>
  <c r="KOP25" i="28" s="1"/>
  <c r="KOQ25" i="28" s="1"/>
  <c r="KOR25" i="28" s="1"/>
  <c r="KOS25" i="28" s="1"/>
  <c r="KOT25" i="28" s="1"/>
  <c r="KOU25" i="28" s="1"/>
  <c r="KOV25" i="28" s="1"/>
  <c r="KOW25" i="28" s="1"/>
  <c r="KOX25" i="28" s="1"/>
  <c r="KOY25" i="28" s="1"/>
  <c r="KOZ25" i="28" s="1"/>
  <c r="KPA25" i="28" s="1"/>
  <c r="KPB25" i="28" s="1"/>
  <c r="KPC25" i="28" s="1"/>
  <c r="KPD25" i="28" s="1"/>
  <c r="KPE25" i="28" s="1"/>
  <c r="KPF25" i="28" s="1"/>
  <c r="KPG25" i="28" s="1"/>
  <c r="KPH25" i="28" s="1"/>
  <c r="KPI25" i="28" s="1"/>
  <c r="KPJ25" i="28" s="1"/>
  <c r="KPK25" i="28" s="1"/>
  <c r="KPL25" i="28" s="1"/>
  <c r="KPM25" i="28" s="1"/>
  <c r="KPN25" i="28" s="1"/>
  <c r="KPO25" i="28" s="1"/>
  <c r="KPP25" i="28" s="1"/>
  <c r="KPQ25" i="28" s="1"/>
  <c r="KPR25" i="28" s="1"/>
  <c r="KPS25" i="28" s="1"/>
  <c r="KPT25" i="28" s="1"/>
  <c r="KPU25" i="28" s="1"/>
  <c r="KPV25" i="28" s="1"/>
  <c r="KPW25" i="28" s="1"/>
  <c r="KPX25" i="28" s="1"/>
  <c r="KPY25" i="28" s="1"/>
  <c r="KPZ25" i="28" s="1"/>
  <c r="KQA25" i="28" s="1"/>
  <c r="KQB25" i="28" s="1"/>
  <c r="KQC25" i="28" s="1"/>
  <c r="KQD25" i="28" s="1"/>
  <c r="KQE25" i="28" s="1"/>
  <c r="KQF25" i="28" s="1"/>
  <c r="KQG25" i="28" s="1"/>
  <c r="KQH25" i="28" s="1"/>
  <c r="KQI25" i="28" s="1"/>
  <c r="KQJ25" i="28" s="1"/>
  <c r="KQK25" i="28" s="1"/>
  <c r="KQL25" i="28" s="1"/>
  <c r="KQM25" i="28" s="1"/>
  <c r="KQN25" i="28" s="1"/>
  <c r="KQO25" i="28" s="1"/>
  <c r="KQP25" i="28" s="1"/>
  <c r="KQQ25" i="28" s="1"/>
  <c r="KQR25" i="28" s="1"/>
  <c r="KQS25" i="28" s="1"/>
  <c r="KQT25" i="28" s="1"/>
  <c r="KQU25" i="28" s="1"/>
  <c r="KQV25" i="28" s="1"/>
  <c r="KQW25" i="28" s="1"/>
  <c r="KQX25" i="28" s="1"/>
  <c r="KQY25" i="28" s="1"/>
  <c r="KQZ25" i="28" s="1"/>
  <c r="KRA25" i="28" s="1"/>
  <c r="KRB25" i="28" s="1"/>
  <c r="KRC25" i="28" s="1"/>
  <c r="KRD25" i="28" s="1"/>
  <c r="KRE25" i="28" s="1"/>
  <c r="KRF25" i="28" s="1"/>
  <c r="KRG25" i="28" s="1"/>
  <c r="KRH25" i="28" s="1"/>
  <c r="KRI25" i="28" s="1"/>
  <c r="KRJ25" i="28" s="1"/>
  <c r="KRK25" i="28" s="1"/>
  <c r="KRL25" i="28" s="1"/>
  <c r="KRM25" i="28" s="1"/>
  <c r="KRN25" i="28" s="1"/>
  <c r="KRO25" i="28" s="1"/>
  <c r="KRP25" i="28" s="1"/>
  <c r="KRQ25" i="28" s="1"/>
  <c r="KRR25" i="28" s="1"/>
  <c r="KRS25" i="28" s="1"/>
  <c r="KRT25" i="28" s="1"/>
  <c r="KRU25" i="28" s="1"/>
  <c r="KRV25" i="28" s="1"/>
  <c r="KRW25" i="28" s="1"/>
  <c r="KRX25" i="28" s="1"/>
  <c r="KRY25" i="28" s="1"/>
  <c r="KRZ25" i="28" s="1"/>
  <c r="KSA25" i="28" s="1"/>
  <c r="KSB25" i="28" s="1"/>
  <c r="KSC25" i="28" s="1"/>
  <c r="KSD25" i="28" s="1"/>
  <c r="KSE25" i="28" s="1"/>
  <c r="KSF25" i="28" s="1"/>
  <c r="KSG25" i="28" s="1"/>
  <c r="KSH25" i="28" s="1"/>
  <c r="KSI25" i="28" s="1"/>
  <c r="KSJ25" i="28" s="1"/>
  <c r="KSK25" i="28" s="1"/>
  <c r="KSL25" i="28" s="1"/>
  <c r="KSM25" i="28" s="1"/>
  <c r="KSN25" i="28" s="1"/>
  <c r="KSO25" i="28" s="1"/>
  <c r="KSP25" i="28" s="1"/>
  <c r="KSQ25" i="28" s="1"/>
  <c r="KSR25" i="28" s="1"/>
  <c r="KSS25" i="28" s="1"/>
  <c r="KST25" i="28" s="1"/>
  <c r="KSU25" i="28" s="1"/>
  <c r="KSV25" i="28" s="1"/>
  <c r="KSW25" i="28" s="1"/>
  <c r="KSX25" i="28" s="1"/>
  <c r="KSY25" i="28" s="1"/>
  <c r="KSZ25" i="28" s="1"/>
  <c r="KTA25" i="28" s="1"/>
  <c r="KTB25" i="28" s="1"/>
  <c r="KTC25" i="28" s="1"/>
  <c r="KTD25" i="28" s="1"/>
  <c r="KTE25" i="28" s="1"/>
  <c r="KTF25" i="28" s="1"/>
  <c r="KTG25" i="28" s="1"/>
  <c r="KTH25" i="28" s="1"/>
  <c r="KTI25" i="28" s="1"/>
  <c r="KTJ25" i="28" s="1"/>
  <c r="KTK25" i="28" s="1"/>
  <c r="KTL25" i="28" s="1"/>
  <c r="KTM25" i="28" s="1"/>
  <c r="KTN25" i="28" s="1"/>
  <c r="KTO25" i="28" s="1"/>
  <c r="KTP25" i="28" s="1"/>
  <c r="KTQ25" i="28" s="1"/>
  <c r="KTR25" i="28" s="1"/>
  <c r="KTS25" i="28" s="1"/>
  <c r="KTT25" i="28" s="1"/>
  <c r="KTU25" i="28" s="1"/>
  <c r="KTV25" i="28" s="1"/>
  <c r="KTW25" i="28" s="1"/>
  <c r="KTX25" i="28" s="1"/>
  <c r="KTY25" i="28" s="1"/>
  <c r="KTZ25" i="28" s="1"/>
  <c r="KUA25" i="28" s="1"/>
  <c r="KUB25" i="28" s="1"/>
  <c r="KUC25" i="28" s="1"/>
  <c r="KUD25" i="28" s="1"/>
  <c r="KUE25" i="28" s="1"/>
  <c r="KUF25" i="28" s="1"/>
  <c r="KUG25" i="28" s="1"/>
  <c r="KUH25" i="28" s="1"/>
  <c r="KUI25" i="28" s="1"/>
  <c r="KUJ25" i="28" s="1"/>
  <c r="KUK25" i="28" s="1"/>
  <c r="KUL25" i="28" s="1"/>
  <c r="KUM25" i="28" s="1"/>
  <c r="KUN25" i="28" s="1"/>
  <c r="KUO25" i="28" s="1"/>
  <c r="KUP25" i="28" s="1"/>
  <c r="KUQ25" i="28" s="1"/>
  <c r="KUR25" i="28" s="1"/>
  <c r="KUS25" i="28" s="1"/>
  <c r="KUT25" i="28" s="1"/>
  <c r="KUU25" i="28" s="1"/>
  <c r="KUV25" i="28" s="1"/>
  <c r="KUW25" i="28" s="1"/>
  <c r="KUX25" i="28" s="1"/>
  <c r="KUY25" i="28" s="1"/>
  <c r="KUZ25" i="28" s="1"/>
  <c r="KVA25" i="28" s="1"/>
  <c r="KVB25" i="28" s="1"/>
  <c r="KVC25" i="28" s="1"/>
  <c r="KVD25" i="28" s="1"/>
  <c r="KVE25" i="28" s="1"/>
  <c r="KVF25" i="28" s="1"/>
  <c r="KVG25" i="28" s="1"/>
  <c r="KVH25" i="28" s="1"/>
  <c r="KVI25" i="28" s="1"/>
  <c r="KVJ25" i="28" s="1"/>
  <c r="KVK25" i="28" s="1"/>
  <c r="KVL25" i="28" s="1"/>
  <c r="KVM25" i="28" s="1"/>
  <c r="KVN25" i="28" s="1"/>
  <c r="KVO25" i="28" s="1"/>
  <c r="KVP25" i="28" s="1"/>
  <c r="KVQ25" i="28" s="1"/>
  <c r="KVR25" i="28" s="1"/>
  <c r="KVS25" i="28" s="1"/>
  <c r="KVT25" i="28" s="1"/>
  <c r="KVU25" i="28" s="1"/>
  <c r="KVV25" i="28" s="1"/>
  <c r="KVW25" i="28" s="1"/>
  <c r="KVX25" i="28" s="1"/>
  <c r="KVY25" i="28" s="1"/>
  <c r="KVZ25" i="28" s="1"/>
  <c r="KWA25" i="28" s="1"/>
  <c r="KWB25" i="28" s="1"/>
  <c r="KWC25" i="28" s="1"/>
  <c r="KWD25" i="28" s="1"/>
  <c r="KWE25" i="28" s="1"/>
  <c r="KWF25" i="28" s="1"/>
  <c r="KWG25" i="28" s="1"/>
  <c r="KWH25" i="28" s="1"/>
  <c r="KWI25" i="28" s="1"/>
  <c r="KWJ25" i="28" s="1"/>
  <c r="KWK25" i="28" s="1"/>
  <c r="KWL25" i="28" s="1"/>
  <c r="KWM25" i="28" s="1"/>
  <c r="KWN25" i="28" s="1"/>
  <c r="KWO25" i="28" s="1"/>
  <c r="KWP25" i="28" s="1"/>
  <c r="KWQ25" i="28" s="1"/>
  <c r="KWR25" i="28" s="1"/>
  <c r="KWS25" i="28" s="1"/>
  <c r="KWT25" i="28" s="1"/>
  <c r="KWU25" i="28" s="1"/>
  <c r="KWV25" i="28" s="1"/>
  <c r="KWW25" i="28" s="1"/>
  <c r="KWX25" i="28" s="1"/>
  <c r="KWY25" i="28" s="1"/>
  <c r="KWZ25" i="28" s="1"/>
  <c r="KXA25" i="28" s="1"/>
  <c r="KXB25" i="28" s="1"/>
  <c r="KXC25" i="28" s="1"/>
  <c r="KXD25" i="28" s="1"/>
  <c r="KXE25" i="28" s="1"/>
  <c r="KXF25" i="28" s="1"/>
  <c r="KXG25" i="28" s="1"/>
  <c r="KXH25" i="28" s="1"/>
  <c r="KXI25" i="28" s="1"/>
  <c r="KXJ25" i="28" s="1"/>
  <c r="KXK25" i="28" s="1"/>
  <c r="KXL25" i="28" s="1"/>
  <c r="KXM25" i="28" s="1"/>
  <c r="KXN25" i="28" s="1"/>
  <c r="KXO25" i="28" s="1"/>
  <c r="KXP25" i="28" s="1"/>
  <c r="KXQ25" i="28" s="1"/>
  <c r="KXR25" i="28" s="1"/>
  <c r="KXS25" i="28" s="1"/>
  <c r="KXT25" i="28" s="1"/>
  <c r="KXU25" i="28" s="1"/>
  <c r="KXV25" i="28" s="1"/>
  <c r="KXW25" i="28" s="1"/>
  <c r="KXX25" i="28" s="1"/>
  <c r="KXY25" i="28" s="1"/>
  <c r="KXZ25" i="28" s="1"/>
  <c r="KYA25" i="28" s="1"/>
  <c r="KYB25" i="28" s="1"/>
  <c r="KYC25" i="28" s="1"/>
  <c r="KYD25" i="28" s="1"/>
  <c r="KYE25" i="28" s="1"/>
  <c r="KYF25" i="28" s="1"/>
  <c r="KYG25" i="28" s="1"/>
  <c r="KYH25" i="28" s="1"/>
  <c r="KYI25" i="28" s="1"/>
  <c r="KYJ25" i="28" s="1"/>
  <c r="KYK25" i="28" s="1"/>
  <c r="KYL25" i="28" s="1"/>
  <c r="KYM25" i="28" s="1"/>
  <c r="KYN25" i="28" s="1"/>
  <c r="KYO25" i="28" s="1"/>
  <c r="KYP25" i="28" s="1"/>
  <c r="KYQ25" i="28" s="1"/>
  <c r="KYR25" i="28" s="1"/>
  <c r="KYS25" i="28" s="1"/>
  <c r="KYT25" i="28" s="1"/>
  <c r="KYU25" i="28" s="1"/>
  <c r="KYV25" i="28" s="1"/>
  <c r="KYW25" i="28" s="1"/>
  <c r="KYX25" i="28" s="1"/>
  <c r="KYY25" i="28" s="1"/>
  <c r="KYZ25" i="28" s="1"/>
  <c r="KZA25" i="28" s="1"/>
  <c r="KZB25" i="28" s="1"/>
  <c r="KZC25" i="28" s="1"/>
  <c r="KZD25" i="28" s="1"/>
  <c r="KZE25" i="28" s="1"/>
  <c r="KZF25" i="28" s="1"/>
  <c r="KZG25" i="28" s="1"/>
  <c r="KZH25" i="28" s="1"/>
  <c r="KZI25" i="28" s="1"/>
  <c r="KZJ25" i="28" s="1"/>
  <c r="KZK25" i="28" s="1"/>
  <c r="KZL25" i="28" s="1"/>
  <c r="KZM25" i="28" s="1"/>
  <c r="KZN25" i="28" s="1"/>
  <c r="KZO25" i="28" s="1"/>
  <c r="KZP25" i="28" s="1"/>
  <c r="KZQ25" i="28" s="1"/>
  <c r="KZR25" i="28" s="1"/>
  <c r="KZS25" i="28" s="1"/>
  <c r="KZT25" i="28" s="1"/>
  <c r="KZU25" i="28" s="1"/>
  <c r="KZV25" i="28" s="1"/>
  <c r="KZW25" i="28" s="1"/>
  <c r="KZX25" i="28" s="1"/>
  <c r="KZY25" i="28" s="1"/>
  <c r="KZZ25" i="28" s="1"/>
  <c r="LAA25" i="28" s="1"/>
  <c r="LAB25" i="28" s="1"/>
  <c r="LAC25" i="28" s="1"/>
  <c r="LAD25" i="28" s="1"/>
  <c r="LAE25" i="28" s="1"/>
  <c r="LAF25" i="28" s="1"/>
  <c r="LAG25" i="28" s="1"/>
  <c r="LAH25" i="28" s="1"/>
  <c r="LAI25" i="28" s="1"/>
  <c r="LAJ25" i="28" s="1"/>
  <c r="LAK25" i="28" s="1"/>
  <c r="LAL25" i="28" s="1"/>
  <c r="LAM25" i="28" s="1"/>
  <c r="LAN25" i="28" s="1"/>
  <c r="LAO25" i="28" s="1"/>
  <c r="LAP25" i="28" s="1"/>
  <c r="LAQ25" i="28" s="1"/>
  <c r="LAR25" i="28" s="1"/>
  <c r="LAS25" i="28" s="1"/>
  <c r="LAT25" i="28" s="1"/>
  <c r="LAU25" i="28" s="1"/>
  <c r="LAV25" i="28" s="1"/>
  <c r="LAW25" i="28" s="1"/>
  <c r="LAX25" i="28" s="1"/>
  <c r="LAY25" i="28" s="1"/>
  <c r="LAZ25" i="28" s="1"/>
  <c r="LBA25" i="28" s="1"/>
  <c r="LBB25" i="28" s="1"/>
  <c r="LBC25" i="28" s="1"/>
  <c r="LBD25" i="28" s="1"/>
  <c r="LBE25" i="28" s="1"/>
  <c r="LBF25" i="28" s="1"/>
  <c r="LBG25" i="28" s="1"/>
  <c r="LBH25" i="28" s="1"/>
  <c r="LBI25" i="28" s="1"/>
  <c r="LBJ25" i="28" s="1"/>
  <c r="LBK25" i="28" s="1"/>
  <c r="LBL25" i="28" s="1"/>
  <c r="LBM25" i="28" s="1"/>
  <c r="LBN25" i="28" s="1"/>
  <c r="LBO25" i="28" s="1"/>
  <c r="LBP25" i="28" s="1"/>
  <c r="LBQ25" i="28" s="1"/>
  <c r="LBR25" i="28" s="1"/>
  <c r="LBS25" i="28" s="1"/>
  <c r="LBT25" i="28" s="1"/>
  <c r="LBU25" i="28" s="1"/>
  <c r="LBV25" i="28" s="1"/>
  <c r="LBW25" i="28" s="1"/>
  <c r="LBX25" i="28" s="1"/>
  <c r="LBY25" i="28" s="1"/>
  <c r="LBZ25" i="28" s="1"/>
  <c r="LCA25" i="28" s="1"/>
  <c r="LCB25" i="28" s="1"/>
  <c r="LCC25" i="28" s="1"/>
  <c r="LCD25" i="28" s="1"/>
  <c r="LCE25" i="28" s="1"/>
  <c r="LCF25" i="28" s="1"/>
  <c r="LCG25" i="28" s="1"/>
  <c r="LCH25" i="28" s="1"/>
  <c r="LCI25" i="28" s="1"/>
  <c r="LCJ25" i="28" s="1"/>
  <c r="LCK25" i="28" s="1"/>
  <c r="LCL25" i="28" s="1"/>
  <c r="LCM25" i="28" s="1"/>
  <c r="LCN25" i="28" s="1"/>
  <c r="LCO25" i="28" s="1"/>
  <c r="LCP25" i="28" s="1"/>
  <c r="LCQ25" i="28" s="1"/>
  <c r="LCR25" i="28" s="1"/>
  <c r="LCS25" i="28" s="1"/>
  <c r="LCT25" i="28" s="1"/>
  <c r="LCU25" i="28" s="1"/>
  <c r="LCV25" i="28" s="1"/>
  <c r="LCW25" i="28" s="1"/>
  <c r="LCX25" i="28" s="1"/>
  <c r="LCY25" i="28" s="1"/>
  <c r="LCZ25" i="28" s="1"/>
  <c r="LDA25" i="28" s="1"/>
  <c r="LDB25" i="28" s="1"/>
  <c r="LDC25" i="28" s="1"/>
  <c r="LDD25" i="28" s="1"/>
  <c r="LDE25" i="28" s="1"/>
  <c r="LDF25" i="28" s="1"/>
  <c r="LDG25" i="28" s="1"/>
  <c r="LDH25" i="28" s="1"/>
  <c r="LDI25" i="28" s="1"/>
  <c r="LDJ25" i="28" s="1"/>
  <c r="LDK25" i="28" s="1"/>
  <c r="LDL25" i="28" s="1"/>
  <c r="LDM25" i="28" s="1"/>
  <c r="LDN25" i="28" s="1"/>
  <c r="LDO25" i="28" s="1"/>
  <c r="LDP25" i="28" s="1"/>
  <c r="LDQ25" i="28" s="1"/>
  <c r="LDR25" i="28" s="1"/>
  <c r="LDS25" i="28" s="1"/>
  <c r="LDT25" i="28" s="1"/>
  <c r="LDU25" i="28" s="1"/>
  <c r="LDV25" i="28" s="1"/>
  <c r="LDW25" i="28" s="1"/>
  <c r="LDX25" i="28" s="1"/>
  <c r="LDY25" i="28" s="1"/>
  <c r="LDZ25" i="28" s="1"/>
  <c r="LEA25" i="28" s="1"/>
  <c r="LEB25" i="28" s="1"/>
  <c r="LEC25" i="28" s="1"/>
  <c r="LED25" i="28" s="1"/>
  <c r="LEE25" i="28" s="1"/>
  <c r="LEF25" i="28" s="1"/>
  <c r="LEG25" i="28" s="1"/>
  <c r="LEH25" i="28" s="1"/>
  <c r="LEI25" i="28" s="1"/>
  <c r="LEJ25" i="28" s="1"/>
  <c r="LEK25" i="28" s="1"/>
  <c r="LEL25" i="28" s="1"/>
  <c r="LEM25" i="28" s="1"/>
  <c r="LEN25" i="28" s="1"/>
  <c r="LEO25" i="28" s="1"/>
  <c r="LEP25" i="28" s="1"/>
  <c r="LEQ25" i="28" s="1"/>
  <c r="LER25" i="28" s="1"/>
  <c r="LES25" i="28" s="1"/>
  <c r="LET25" i="28" s="1"/>
  <c r="LEU25" i="28" s="1"/>
  <c r="LEV25" i="28" s="1"/>
  <c r="LEW25" i="28" s="1"/>
  <c r="LEX25" i="28" s="1"/>
  <c r="LEY25" i="28" s="1"/>
  <c r="LEZ25" i="28" s="1"/>
  <c r="LFA25" i="28" s="1"/>
  <c r="LFB25" i="28" s="1"/>
  <c r="LFC25" i="28" s="1"/>
  <c r="LFD25" i="28" s="1"/>
  <c r="LFE25" i="28" s="1"/>
  <c r="LFF25" i="28" s="1"/>
  <c r="LFG25" i="28" s="1"/>
  <c r="LFH25" i="28" s="1"/>
  <c r="LFI25" i="28" s="1"/>
  <c r="LFJ25" i="28" s="1"/>
  <c r="LFK25" i="28" s="1"/>
  <c r="LFL25" i="28" s="1"/>
  <c r="LFM25" i="28" s="1"/>
  <c r="LFN25" i="28" s="1"/>
  <c r="LFO25" i="28" s="1"/>
  <c r="LFP25" i="28" s="1"/>
  <c r="LFQ25" i="28" s="1"/>
  <c r="LFR25" i="28" s="1"/>
  <c r="LFS25" i="28" s="1"/>
  <c r="LFT25" i="28" s="1"/>
  <c r="LFU25" i="28" s="1"/>
  <c r="LFV25" i="28" s="1"/>
  <c r="LFW25" i="28" s="1"/>
  <c r="LFX25" i="28" s="1"/>
  <c r="LFY25" i="28" s="1"/>
  <c r="LFZ25" i="28" s="1"/>
  <c r="LGA25" i="28" s="1"/>
  <c r="LGB25" i="28" s="1"/>
  <c r="LGC25" i="28" s="1"/>
  <c r="LGD25" i="28" s="1"/>
  <c r="LGE25" i="28" s="1"/>
  <c r="LGF25" i="28" s="1"/>
  <c r="LGG25" i="28" s="1"/>
  <c r="LGH25" i="28" s="1"/>
  <c r="LGI25" i="28" s="1"/>
  <c r="LGJ25" i="28" s="1"/>
  <c r="LGK25" i="28" s="1"/>
  <c r="LGL25" i="28" s="1"/>
  <c r="LGM25" i="28" s="1"/>
  <c r="LGN25" i="28" s="1"/>
  <c r="LGO25" i="28" s="1"/>
  <c r="LGP25" i="28" s="1"/>
  <c r="LGQ25" i="28" s="1"/>
  <c r="LGR25" i="28" s="1"/>
  <c r="LGS25" i="28" s="1"/>
  <c r="LGT25" i="28" s="1"/>
  <c r="LGU25" i="28" s="1"/>
  <c r="LGV25" i="28" s="1"/>
  <c r="LGW25" i="28" s="1"/>
  <c r="LGX25" i="28" s="1"/>
  <c r="LGY25" i="28" s="1"/>
  <c r="LGZ25" i="28" s="1"/>
  <c r="LHA25" i="28" s="1"/>
  <c r="LHB25" i="28" s="1"/>
  <c r="LHC25" i="28" s="1"/>
  <c r="LHD25" i="28" s="1"/>
  <c r="LHE25" i="28" s="1"/>
  <c r="LHF25" i="28" s="1"/>
  <c r="LHG25" i="28" s="1"/>
  <c r="LHH25" i="28" s="1"/>
  <c r="LHI25" i="28" s="1"/>
  <c r="LHJ25" i="28" s="1"/>
  <c r="LHK25" i="28" s="1"/>
  <c r="LHL25" i="28" s="1"/>
  <c r="LHM25" i="28" s="1"/>
  <c r="LHN25" i="28" s="1"/>
  <c r="LHO25" i="28" s="1"/>
  <c r="LHP25" i="28" s="1"/>
  <c r="LHQ25" i="28" s="1"/>
  <c r="LHR25" i="28" s="1"/>
  <c r="LHS25" i="28" s="1"/>
  <c r="LHT25" i="28" s="1"/>
  <c r="LHU25" i="28" s="1"/>
  <c r="LHV25" i="28" s="1"/>
  <c r="LHW25" i="28" s="1"/>
  <c r="LHX25" i="28" s="1"/>
  <c r="LHY25" i="28" s="1"/>
  <c r="LHZ25" i="28" s="1"/>
  <c r="LIA25" i="28" s="1"/>
  <c r="LIB25" i="28" s="1"/>
  <c r="LIC25" i="28" s="1"/>
  <c r="LID25" i="28" s="1"/>
  <c r="LIE25" i="28" s="1"/>
  <c r="LIF25" i="28" s="1"/>
  <c r="LIG25" i="28" s="1"/>
  <c r="LIH25" i="28" s="1"/>
  <c r="LII25" i="28" s="1"/>
  <c r="LIJ25" i="28" s="1"/>
  <c r="LIK25" i="28" s="1"/>
  <c r="LIL25" i="28" s="1"/>
  <c r="LIM25" i="28" s="1"/>
  <c r="LIN25" i="28" s="1"/>
  <c r="LIO25" i="28" s="1"/>
  <c r="LIP25" i="28" s="1"/>
  <c r="LIQ25" i="28" s="1"/>
  <c r="LIR25" i="28" s="1"/>
  <c r="LIS25" i="28" s="1"/>
  <c r="LIT25" i="28" s="1"/>
  <c r="LIU25" i="28" s="1"/>
  <c r="LIV25" i="28" s="1"/>
  <c r="LIW25" i="28" s="1"/>
  <c r="LIX25" i="28" s="1"/>
  <c r="LIY25" i="28" s="1"/>
  <c r="LIZ25" i="28" s="1"/>
  <c r="LJA25" i="28" s="1"/>
  <c r="LJB25" i="28" s="1"/>
  <c r="LJC25" i="28" s="1"/>
  <c r="LJD25" i="28" s="1"/>
  <c r="LJE25" i="28" s="1"/>
  <c r="LJF25" i="28" s="1"/>
  <c r="LJG25" i="28" s="1"/>
  <c r="LJH25" i="28" s="1"/>
  <c r="LJI25" i="28" s="1"/>
  <c r="LJJ25" i="28" s="1"/>
  <c r="LJK25" i="28" s="1"/>
  <c r="LJL25" i="28" s="1"/>
  <c r="LJM25" i="28" s="1"/>
  <c r="LJN25" i="28" s="1"/>
  <c r="LJO25" i="28" s="1"/>
  <c r="LJP25" i="28" s="1"/>
  <c r="LJQ25" i="28" s="1"/>
  <c r="LJR25" i="28" s="1"/>
  <c r="LJS25" i="28" s="1"/>
  <c r="LJT25" i="28" s="1"/>
  <c r="LJU25" i="28" s="1"/>
  <c r="LJV25" i="28" s="1"/>
  <c r="LJW25" i="28" s="1"/>
  <c r="LJX25" i="28" s="1"/>
  <c r="LJY25" i="28" s="1"/>
  <c r="LJZ25" i="28" s="1"/>
  <c r="LKA25" i="28" s="1"/>
  <c r="LKB25" i="28" s="1"/>
  <c r="LKC25" i="28" s="1"/>
  <c r="LKD25" i="28" s="1"/>
  <c r="LKE25" i="28" s="1"/>
  <c r="LKF25" i="28" s="1"/>
  <c r="LKG25" i="28" s="1"/>
  <c r="LKH25" i="28" s="1"/>
  <c r="LKI25" i="28" s="1"/>
  <c r="LKJ25" i="28" s="1"/>
  <c r="LKK25" i="28" s="1"/>
  <c r="LKL25" i="28" s="1"/>
  <c r="LKM25" i="28" s="1"/>
  <c r="LKN25" i="28" s="1"/>
  <c r="LKO25" i="28" s="1"/>
  <c r="LKP25" i="28" s="1"/>
  <c r="LKQ25" i="28" s="1"/>
  <c r="LKR25" i="28" s="1"/>
  <c r="LKS25" i="28" s="1"/>
  <c r="LKT25" i="28" s="1"/>
  <c r="LKU25" i="28" s="1"/>
  <c r="LKV25" i="28" s="1"/>
  <c r="LKW25" i="28" s="1"/>
  <c r="LKX25" i="28" s="1"/>
  <c r="LKY25" i="28" s="1"/>
  <c r="LKZ25" i="28" s="1"/>
  <c r="LLA25" i="28" s="1"/>
  <c r="LLB25" i="28" s="1"/>
  <c r="LLC25" i="28" s="1"/>
  <c r="LLD25" i="28" s="1"/>
  <c r="LLE25" i="28" s="1"/>
  <c r="LLF25" i="28" s="1"/>
  <c r="LLG25" i="28" s="1"/>
  <c r="LLH25" i="28" s="1"/>
  <c r="LLI25" i="28" s="1"/>
  <c r="LLJ25" i="28" s="1"/>
  <c r="LLK25" i="28" s="1"/>
  <c r="LLL25" i="28" s="1"/>
  <c r="LLM25" i="28" s="1"/>
  <c r="LLN25" i="28" s="1"/>
  <c r="LLO25" i="28" s="1"/>
  <c r="LLP25" i="28" s="1"/>
  <c r="LLQ25" i="28" s="1"/>
  <c r="LLR25" i="28" s="1"/>
  <c r="LLS25" i="28" s="1"/>
  <c r="LLT25" i="28" s="1"/>
  <c r="LLU25" i="28" s="1"/>
  <c r="LLV25" i="28" s="1"/>
  <c r="LLW25" i="28" s="1"/>
  <c r="LLX25" i="28" s="1"/>
  <c r="LLY25" i="28" s="1"/>
  <c r="LLZ25" i="28" s="1"/>
  <c r="LMA25" i="28" s="1"/>
  <c r="LMB25" i="28" s="1"/>
  <c r="LMC25" i="28" s="1"/>
  <c r="LMD25" i="28" s="1"/>
  <c r="LME25" i="28" s="1"/>
  <c r="LMF25" i="28" s="1"/>
  <c r="LMG25" i="28" s="1"/>
  <c r="LMH25" i="28" s="1"/>
  <c r="LMI25" i="28" s="1"/>
  <c r="LMJ25" i="28" s="1"/>
  <c r="LMK25" i="28" s="1"/>
  <c r="LML25" i="28" s="1"/>
  <c r="LMM25" i="28" s="1"/>
  <c r="LMN25" i="28" s="1"/>
  <c r="LMO25" i="28" s="1"/>
  <c r="LMP25" i="28" s="1"/>
  <c r="LMQ25" i="28" s="1"/>
  <c r="LMR25" i="28" s="1"/>
  <c r="LMS25" i="28" s="1"/>
  <c r="LMT25" i="28" s="1"/>
  <c r="LMU25" i="28" s="1"/>
  <c r="LMV25" i="28" s="1"/>
  <c r="LMW25" i="28" s="1"/>
  <c r="LMX25" i="28" s="1"/>
  <c r="LMY25" i="28" s="1"/>
  <c r="LMZ25" i="28" s="1"/>
  <c r="LNA25" i="28" s="1"/>
  <c r="LNB25" i="28" s="1"/>
  <c r="LNC25" i="28" s="1"/>
  <c r="LND25" i="28" s="1"/>
  <c r="LNE25" i="28" s="1"/>
  <c r="LNF25" i="28" s="1"/>
  <c r="LNG25" i="28" s="1"/>
  <c r="LNH25" i="28" s="1"/>
  <c r="LNI25" i="28" s="1"/>
  <c r="LNJ25" i="28" s="1"/>
  <c r="LNK25" i="28" s="1"/>
  <c r="LNL25" i="28" s="1"/>
  <c r="LNM25" i="28" s="1"/>
  <c r="LNN25" i="28" s="1"/>
  <c r="LNO25" i="28" s="1"/>
  <c r="LNP25" i="28" s="1"/>
  <c r="LNQ25" i="28" s="1"/>
  <c r="LNR25" i="28" s="1"/>
  <c r="LNS25" i="28" s="1"/>
  <c r="LNT25" i="28" s="1"/>
  <c r="LNU25" i="28" s="1"/>
  <c r="LNV25" i="28" s="1"/>
  <c r="LNW25" i="28" s="1"/>
  <c r="LNX25" i="28" s="1"/>
  <c r="LNY25" i="28" s="1"/>
  <c r="LNZ25" i="28" s="1"/>
  <c r="LOA25" i="28" s="1"/>
  <c r="LOB25" i="28" s="1"/>
  <c r="LOC25" i="28" s="1"/>
  <c r="LOD25" i="28" s="1"/>
  <c r="LOE25" i="28" s="1"/>
  <c r="LOF25" i="28" s="1"/>
  <c r="LOG25" i="28" s="1"/>
  <c r="LOH25" i="28" s="1"/>
  <c r="LOI25" i="28" s="1"/>
  <c r="LOJ25" i="28" s="1"/>
  <c r="LOK25" i="28" s="1"/>
  <c r="LOL25" i="28" s="1"/>
  <c r="LOM25" i="28" s="1"/>
  <c r="LON25" i="28" s="1"/>
  <c r="LOO25" i="28" s="1"/>
  <c r="LOP25" i="28" s="1"/>
  <c r="LOQ25" i="28" s="1"/>
  <c r="LOR25" i="28" s="1"/>
  <c r="LOS25" i="28" s="1"/>
  <c r="LOT25" i="28" s="1"/>
  <c r="LOU25" i="28" s="1"/>
  <c r="LOV25" i="28" s="1"/>
  <c r="LOW25" i="28" s="1"/>
  <c r="LOX25" i="28" s="1"/>
  <c r="LOY25" i="28" s="1"/>
  <c r="LOZ25" i="28" s="1"/>
  <c r="LPA25" i="28" s="1"/>
  <c r="LPB25" i="28" s="1"/>
  <c r="LPC25" i="28" s="1"/>
  <c r="LPD25" i="28" s="1"/>
  <c r="LPE25" i="28" s="1"/>
  <c r="LPF25" i="28" s="1"/>
  <c r="LPG25" i="28" s="1"/>
  <c r="LPH25" i="28" s="1"/>
  <c r="LPI25" i="28" s="1"/>
  <c r="LPJ25" i="28" s="1"/>
  <c r="LPK25" i="28" s="1"/>
  <c r="LPL25" i="28" s="1"/>
  <c r="LPM25" i="28" s="1"/>
  <c r="LPN25" i="28" s="1"/>
  <c r="LPO25" i="28" s="1"/>
  <c r="LPP25" i="28" s="1"/>
  <c r="LPQ25" i="28" s="1"/>
  <c r="LPR25" i="28" s="1"/>
  <c r="LPS25" i="28" s="1"/>
  <c r="LPT25" i="28" s="1"/>
  <c r="LPU25" i="28" s="1"/>
  <c r="LPV25" i="28" s="1"/>
  <c r="LPW25" i="28" s="1"/>
  <c r="LPX25" i="28" s="1"/>
  <c r="LPY25" i="28" s="1"/>
  <c r="LPZ25" i="28" s="1"/>
  <c r="LQA25" i="28" s="1"/>
  <c r="LQB25" i="28" s="1"/>
  <c r="LQC25" i="28" s="1"/>
  <c r="LQD25" i="28" s="1"/>
  <c r="LQE25" i="28" s="1"/>
  <c r="LQF25" i="28" s="1"/>
  <c r="LQG25" i="28" s="1"/>
  <c r="LQH25" i="28" s="1"/>
  <c r="LQI25" i="28" s="1"/>
  <c r="LQJ25" i="28" s="1"/>
  <c r="LQK25" i="28" s="1"/>
  <c r="LQL25" i="28" s="1"/>
  <c r="LQM25" i="28" s="1"/>
  <c r="LQN25" i="28" s="1"/>
  <c r="LQO25" i="28" s="1"/>
  <c r="LQP25" i="28" s="1"/>
  <c r="LQQ25" i="28" s="1"/>
  <c r="LQR25" i="28" s="1"/>
  <c r="LQS25" i="28" s="1"/>
  <c r="LQT25" i="28" s="1"/>
  <c r="LQU25" i="28" s="1"/>
  <c r="LQV25" i="28" s="1"/>
  <c r="LQW25" i="28" s="1"/>
  <c r="LQX25" i="28" s="1"/>
  <c r="LQY25" i="28" s="1"/>
  <c r="LQZ25" i="28" s="1"/>
  <c r="LRA25" i="28" s="1"/>
  <c r="LRB25" i="28" s="1"/>
  <c r="LRC25" i="28" s="1"/>
  <c r="LRD25" i="28" s="1"/>
  <c r="LRE25" i="28" s="1"/>
  <c r="LRF25" i="28" s="1"/>
  <c r="LRG25" i="28" s="1"/>
  <c r="LRH25" i="28" s="1"/>
  <c r="LRI25" i="28" s="1"/>
  <c r="LRJ25" i="28" s="1"/>
  <c r="LRK25" i="28" s="1"/>
  <c r="LRL25" i="28" s="1"/>
  <c r="LRM25" i="28" s="1"/>
  <c r="LRN25" i="28" s="1"/>
  <c r="LRO25" i="28" s="1"/>
  <c r="LRP25" i="28" s="1"/>
  <c r="LRQ25" i="28" s="1"/>
  <c r="LRR25" i="28" s="1"/>
  <c r="LRS25" i="28" s="1"/>
  <c r="LRT25" i="28" s="1"/>
  <c r="LRU25" i="28" s="1"/>
  <c r="LRV25" i="28" s="1"/>
  <c r="LRW25" i="28" s="1"/>
  <c r="LRX25" i="28" s="1"/>
  <c r="LRY25" i="28" s="1"/>
  <c r="LRZ25" i="28" s="1"/>
  <c r="LSA25" i="28" s="1"/>
  <c r="LSB25" i="28" s="1"/>
  <c r="LSC25" i="28" s="1"/>
  <c r="LSD25" i="28" s="1"/>
  <c r="LSE25" i="28" s="1"/>
  <c r="LSF25" i="28" s="1"/>
  <c r="LSG25" i="28" s="1"/>
  <c r="LSH25" i="28" s="1"/>
  <c r="LSI25" i="28" s="1"/>
  <c r="LSJ25" i="28" s="1"/>
  <c r="LSK25" i="28" s="1"/>
  <c r="LSL25" i="28" s="1"/>
  <c r="LSM25" i="28" s="1"/>
  <c r="LSN25" i="28" s="1"/>
  <c r="LSO25" i="28" s="1"/>
  <c r="LSP25" i="28" s="1"/>
  <c r="LSQ25" i="28" s="1"/>
  <c r="LSR25" i="28" s="1"/>
  <c r="LSS25" i="28" s="1"/>
  <c r="LST25" i="28" s="1"/>
  <c r="LSU25" i="28" s="1"/>
  <c r="LSV25" i="28" s="1"/>
  <c r="LSW25" i="28" s="1"/>
  <c r="LSX25" i="28" s="1"/>
  <c r="LSY25" i="28" s="1"/>
  <c r="LSZ25" i="28" s="1"/>
  <c r="LTA25" i="28" s="1"/>
  <c r="LTB25" i="28" s="1"/>
  <c r="LTC25" i="28" s="1"/>
  <c r="LTD25" i="28" s="1"/>
  <c r="LTE25" i="28" s="1"/>
  <c r="LTF25" i="28" s="1"/>
  <c r="LTG25" i="28" s="1"/>
  <c r="LTH25" i="28" s="1"/>
  <c r="LTI25" i="28" s="1"/>
  <c r="LTJ25" i="28" s="1"/>
  <c r="LTK25" i="28" s="1"/>
  <c r="LTL25" i="28" s="1"/>
  <c r="LTM25" i="28" s="1"/>
  <c r="LTN25" i="28" s="1"/>
  <c r="LTO25" i="28" s="1"/>
  <c r="LTP25" i="28" s="1"/>
  <c r="LTQ25" i="28" s="1"/>
  <c r="LTR25" i="28" s="1"/>
  <c r="LTS25" i="28" s="1"/>
  <c r="LTT25" i="28" s="1"/>
  <c r="LTU25" i="28" s="1"/>
  <c r="LTV25" i="28" s="1"/>
  <c r="LTW25" i="28" s="1"/>
  <c r="LTX25" i="28" s="1"/>
  <c r="LTY25" i="28" s="1"/>
  <c r="LTZ25" i="28" s="1"/>
  <c r="LUA25" i="28" s="1"/>
  <c r="LUB25" i="28" s="1"/>
  <c r="LUC25" i="28" s="1"/>
  <c r="LUD25" i="28" s="1"/>
  <c r="LUE25" i="28" s="1"/>
  <c r="LUF25" i="28" s="1"/>
  <c r="LUG25" i="28" s="1"/>
  <c r="LUH25" i="28" s="1"/>
  <c r="LUI25" i="28" s="1"/>
  <c r="LUJ25" i="28" s="1"/>
  <c r="LUK25" i="28" s="1"/>
  <c r="LUL25" i="28" s="1"/>
  <c r="LUM25" i="28" s="1"/>
  <c r="LUN25" i="28" s="1"/>
  <c r="LUO25" i="28" s="1"/>
  <c r="LUP25" i="28" s="1"/>
  <c r="LUQ25" i="28" s="1"/>
  <c r="LUR25" i="28" s="1"/>
  <c r="LUS25" i="28" s="1"/>
  <c r="LUT25" i="28" s="1"/>
  <c r="LUU25" i="28" s="1"/>
  <c r="LUV25" i="28" s="1"/>
  <c r="LUW25" i="28" s="1"/>
  <c r="LUX25" i="28" s="1"/>
  <c r="LUY25" i="28" s="1"/>
  <c r="LUZ25" i="28" s="1"/>
  <c r="LVA25" i="28" s="1"/>
  <c r="LVB25" i="28" s="1"/>
  <c r="LVC25" i="28" s="1"/>
  <c r="LVD25" i="28" s="1"/>
  <c r="LVE25" i="28" s="1"/>
  <c r="LVF25" i="28" s="1"/>
  <c r="LVG25" i="28" s="1"/>
  <c r="LVH25" i="28" s="1"/>
  <c r="LVI25" i="28" s="1"/>
  <c r="LVJ25" i="28" s="1"/>
  <c r="LVK25" i="28" s="1"/>
  <c r="LVL25" i="28" s="1"/>
  <c r="LVM25" i="28" s="1"/>
  <c r="LVN25" i="28" s="1"/>
  <c r="LVO25" i="28" s="1"/>
  <c r="LVP25" i="28" s="1"/>
  <c r="LVQ25" i="28" s="1"/>
  <c r="LVR25" i="28" s="1"/>
  <c r="LVS25" i="28" s="1"/>
  <c r="LVT25" i="28" s="1"/>
  <c r="LVU25" i="28" s="1"/>
  <c r="LVV25" i="28" s="1"/>
  <c r="LVW25" i="28" s="1"/>
  <c r="LVX25" i="28" s="1"/>
  <c r="LVY25" i="28" s="1"/>
  <c r="LVZ25" i="28" s="1"/>
  <c r="LWA25" i="28" s="1"/>
  <c r="LWB25" i="28" s="1"/>
  <c r="LWC25" i="28" s="1"/>
  <c r="LWD25" i="28" s="1"/>
  <c r="LWE25" i="28" s="1"/>
  <c r="LWF25" i="28" s="1"/>
  <c r="LWG25" i="28" s="1"/>
  <c r="LWH25" i="28" s="1"/>
  <c r="LWI25" i="28" s="1"/>
  <c r="LWJ25" i="28" s="1"/>
  <c r="LWK25" i="28" s="1"/>
  <c r="LWL25" i="28" s="1"/>
  <c r="LWM25" i="28" s="1"/>
  <c r="LWN25" i="28" s="1"/>
  <c r="LWO25" i="28" s="1"/>
  <c r="LWP25" i="28" s="1"/>
  <c r="LWQ25" i="28" s="1"/>
  <c r="LWR25" i="28" s="1"/>
  <c r="LWS25" i="28" s="1"/>
  <c r="LWT25" i="28" s="1"/>
  <c r="LWU25" i="28" s="1"/>
  <c r="LWV25" i="28" s="1"/>
  <c r="LWW25" i="28" s="1"/>
  <c r="LWX25" i="28" s="1"/>
  <c r="LWY25" i="28" s="1"/>
  <c r="LWZ25" i="28" s="1"/>
  <c r="LXA25" i="28" s="1"/>
  <c r="LXB25" i="28" s="1"/>
  <c r="LXC25" i="28" s="1"/>
  <c r="LXD25" i="28" s="1"/>
  <c r="LXE25" i="28" s="1"/>
  <c r="LXF25" i="28" s="1"/>
  <c r="LXG25" i="28" s="1"/>
  <c r="LXH25" i="28" s="1"/>
  <c r="LXI25" i="28" s="1"/>
  <c r="LXJ25" i="28" s="1"/>
  <c r="LXK25" i="28" s="1"/>
  <c r="LXL25" i="28" s="1"/>
  <c r="LXM25" i="28" s="1"/>
  <c r="LXN25" i="28" s="1"/>
  <c r="LXO25" i="28" s="1"/>
  <c r="LXP25" i="28" s="1"/>
  <c r="LXQ25" i="28" s="1"/>
  <c r="LXR25" i="28" s="1"/>
  <c r="LXS25" i="28" s="1"/>
  <c r="LXT25" i="28" s="1"/>
  <c r="LXU25" i="28" s="1"/>
  <c r="LXV25" i="28" s="1"/>
  <c r="LXW25" i="28" s="1"/>
  <c r="LXX25" i="28" s="1"/>
  <c r="LXY25" i="28" s="1"/>
  <c r="LXZ25" i="28" s="1"/>
  <c r="LYA25" i="28" s="1"/>
  <c r="LYB25" i="28" s="1"/>
  <c r="LYC25" i="28" s="1"/>
  <c r="LYD25" i="28" s="1"/>
  <c r="LYE25" i="28" s="1"/>
  <c r="LYF25" i="28" s="1"/>
  <c r="LYG25" i="28" s="1"/>
  <c r="LYH25" i="28" s="1"/>
  <c r="LYI25" i="28" s="1"/>
  <c r="LYJ25" i="28" s="1"/>
  <c r="LYK25" i="28" s="1"/>
  <c r="LYL25" i="28" s="1"/>
  <c r="LYM25" i="28" s="1"/>
  <c r="LYN25" i="28" s="1"/>
  <c r="LYO25" i="28" s="1"/>
  <c r="LYP25" i="28" s="1"/>
  <c r="LYQ25" i="28" s="1"/>
  <c r="LYR25" i="28" s="1"/>
  <c r="LYS25" i="28" s="1"/>
  <c r="LYT25" i="28" s="1"/>
  <c r="LYU25" i="28" s="1"/>
  <c r="LYV25" i="28" s="1"/>
  <c r="LYW25" i="28" s="1"/>
  <c r="LYX25" i="28" s="1"/>
  <c r="LYY25" i="28" s="1"/>
  <c r="LYZ25" i="28" s="1"/>
  <c r="LZA25" i="28" s="1"/>
  <c r="LZB25" i="28" s="1"/>
  <c r="LZC25" i="28" s="1"/>
  <c r="LZD25" i="28" s="1"/>
  <c r="LZE25" i="28" s="1"/>
  <c r="LZF25" i="28" s="1"/>
  <c r="LZG25" i="28" s="1"/>
  <c r="LZH25" i="28" s="1"/>
  <c r="LZI25" i="28" s="1"/>
  <c r="LZJ25" i="28" s="1"/>
  <c r="LZK25" i="28" s="1"/>
  <c r="LZL25" i="28" s="1"/>
  <c r="LZM25" i="28" s="1"/>
  <c r="LZN25" i="28" s="1"/>
  <c r="LZO25" i="28" s="1"/>
  <c r="LZP25" i="28" s="1"/>
  <c r="LZQ25" i="28" s="1"/>
  <c r="LZR25" i="28" s="1"/>
  <c r="LZS25" i="28" s="1"/>
  <c r="LZT25" i="28" s="1"/>
  <c r="LZU25" i="28" s="1"/>
  <c r="LZV25" i="28" s="1"/>
  <c r="LZW25" i="28" s="1"/>
  <c r="LZX25" i="28" s="1"/>
  <c r="LZY25" i="28" s="1"/>
  <c r="LZZ25" i="28" s="1"/>
  <c r="MAA25" i="28" s="1"/>
  <c r="MAB25" i="28" s="1"/>
  <c r="MAC25" i="28" s="1"/>
  <c r="MAD25" i="28" s="1"/>
  <c r="MAE25" i="28" s="1"/>
  <c r="MAF25" i="28" s="1"/>
  <c r="MAG25" i="28" s="1"/>
  <c r="MAH25" i="28" s="1"/>
  <c r="MAI25" i="28" s="1"/>
  <c r="MAJ25" i="28" s="1"/>
  <c r="MAK25" i="28" s="1"/>
  <c r="MAL25" i="28" s="1"/>
  <c r="MAM25" i="28" s="1"/>
  <c r="MAN25" i="28" s="1"/>
  <c r="MAO25" i="28" s="1"/>
  <c r="MAP25" i="28" s="1"/>
  <c r="MAQ25" i="28" s="1"/>
  <c r="MAR25" i="28" s="1"/>
  <c r="MAS25" i="28" s="1"/>
  <c r="MAT25" i="28" s="1"/>
  <c r="MAU25" i="28" s="1"/>
  <c r="MAV25" i="28" s="1"/>
  <c r="MAW25" i="28" s="1"/>
  <c r="MAX25" i="28" s="1"/>
  <c r="MAY25" i="28" s="1"/>
  <c r="MAZ25" i="28" s="1"/>
  <c r="MBA25" i="28" s="1"/>
  <c r="MBB25" i="28" s="1"/>
  <c r="MBC25" i="28" s="1"/>
  <c r="MBD25" i="28" s="1"/>
  <c r="MBE25" i="28" s="1"/>
  <c r="MBF25" i="28" s="1"/>
  <c r="MBG25" i="28" s="1"/>
  <c r="MBH25" i="28" s="1"/>
  <c r="MBI25" i="28" s="1"/>
  <c r="MBJ25" i="28" s="1"/>
  <c r="MBK25" i="28" s="1"/>
  <c r="MBL25" i="28" s="1"/>
  <c r="MBM25" i="28" s="1"/>
  <c r="MBN25" i="28" s="1"/>
  <c r="MBO25" i="28" s="1"/>
  <c r="MBP25" i="28" s="1"/>
  <c r="MBQ25" i="28" s="1"/>
  <c r="MBR25" i="28" s="1"/>
  <c r="MBS25" i="28" s="1"/>
  <c r="MBT25" i="28" s="1"/>
  <c r="MBU25" i="28" s="1"/>
  <c r="MBV25" i="28" s="1"/>
  <c r="MBW25" i="28" s="1"/>
  <c r="MBX25" i="28" s="1"/>
  <c r="MBY25" i="28" s="1"/>
  <c r="MBZ25" i="28" s="1"/>
  <c r="MCA25" i="28" s="1"/>
  <c r="MCB25" i="28" s="1"/>
  <c r="MCC25" i="28" s="1"/>
  <c r="MCD25" i="28" s="1"/>
  <c r="MCE25" i="28" s="1"/>
  <c r="MCF25" i="28" s="1"/>
  <c r="MCG25" i="28" s="1"/>
  <c r="MCH25" i="28" s="1"/>
  <c r="MCI25" i="28" s="1"/>
  <c r="MCJ25" i="28" s="1"/>
  <c r="MCK25" i="28" s="1"/>
  <c r="MCL25" i="28" s="1"/>
  <c r="MCM25" i="28" s="1"/>
  <c r="MCN25" i="28" s="1"/>
  <c r="MCO25" i="28" s="1"/>
  <c r="MCP25" i="28" s="1"/>
  <c r="MCQ25" i="28" s="1"/>
  <c r="MCR25" i="28" s="1"/>
  <c r="MCS25" i="28" s="1"/>
  <c r="MCT25" i="28" s="1"/>
  <c r="MCU25" i="28" s="1"/>
  <c r="MCV25" i="28" s="1"/>
  <c r="MCW25" i="28" s="1"/>
  <c r="MCX25" i="28" s="1"/>
  <c r="MCY25" i="28" s="1"/>
  <c r="MCZ25" i="28" s="1"/>
  <c r="MDA25" i="28" s="1"/>
  <c r="MDB25" i="28" s="1"/>
  <c r="MDC25" i="28" s="1"/>
  <c r="MDD25" i="28" s="1"/>
  <c r="MDE25" i="28" s="1"/>
  <c r="MDF25" i="28" s="1"/>
  <c r="MDG25" i="28" s="1"/>
  <c r="MDH25" i="28" s="1"/>
  <c r="MDI25" i="28" s="1"/>
  <c r="MDJ25" i="28" s="1"/>
  <c r="MDK25" i="28" s="1"/>
  <c r="MDL25" i="28" s="1"/>
  <c r="MDM25" i="28" s="1"/>
  <c r="MDN25" i="28" s="1"/>
  <c r="MDO25" i="28" s="1"/>
  <c r="MDP25" i="28" s="1"/>
  <c r="MDQ25" i="28" s="1"/>
  <c r="MDR25" i="28" s="1"/>
  <c r="MDS25" i="28" s="1"/>
  <c r="MDT25" i="28" s="1"/>
  <c r="MDU25" i="28" s="1"/>
  <c r="MDV25" i="28" s="1"/>
  <c r="MDW25" i="28" s="1"/>
  <c r="MDX25" i="28" s="1"/>
  <c r="MDY25" i="28" s="1"/>
  <c r="MDZ25" i="28" s="1"/>
  <c r="MEA25" i="28" s="1"/>
  <c r="MEB25" i="28" s="1"/>
  <c r="MEC25" i="28" s="1"/>
  <c r="MED25" i="28" s="1"/>
  <c r="MEE25" i="28" s="1"/>
  <c r="MEF25" i="28" s="1"/>
  <c r="MEG25" i="28" s="1"/>
  <c r="MEH25" i="28" s="1"/>
  <c r="MEI25" i="28" s="1"/>
  <c r="MEJ25" i="28" s="1"/>
  <c r="MEK25" i="28" s="1"/>
  <c r="MEL25" i="28" s="1"/>
  <c r="MEM25" i="28" s="1"/>
  <c r="MEN25" i="28" s="1"/>
  <c r="MEO25" i="28" s="1"/>
  <c r="MEP25" i="28" s="1"/>
  <c r="MEQ25" i="28" s="1"/>
  <c r="MER25" i="28" s="1"/>
  <c r="MES25" i="28" s="1"/>
  <c r="MET25" i="28" s="1"/>
  <c r="MEU25" i="28" s="1"/>
  <c r="MEV25" i="28" s="1"/>
  <c r="MEW25" i="28" s="1"/>
  <c r="MEX25" i="28" s="1"/>
  <c r="MEY25" i="28" s="1"/>
  <c r="MEZ25" i="28" s="1"/>
  <c r="MFA25" i="28" s="1"/>
  <c r="MFB25" i="28" s="1"/>
  <c r="MFC25" i="28" s="1"/>
  <c r="MFD25" i="28" s="1"/>
  <c r="MFE25" i="28" s="1"/>
  <c r="MFF25" i="28" s="1"/>
  <c r="MFG25" i="28" s="1"/>
  <c r="MFH25" i="28" s="1"/>
  <c r="MFI25" i="28" s="1"/>
  <c r="MFJ25" i="28" s="1"/>
  <c r="MFK25" i="28" s="1"/>
  <c r="MFL25" i="28" s="1"/>
  <c r="MFM25" i="28" s="1"/>
  <c r="MFN25" i="28" s="1"/>
  <c r="MFO25" i="28" s="1"/>
  <c r="MFP25" i="28" s="1"/>
  <c r="MFQ25" i="28" s="1"/>
  <c r="MFR25" i="28" s="1"/>
  <c r="MFS25" i="28" s="1"/>
  <c r="MFT25" i="28" s="1"/>
  <c r="MFU25" i="28" s="1"/>
  <c r="MFV25" i="28" s="1"/>
  <c r="MFW25" i="28" s="1"/>
  <c r="MFX25" i="28" s="1"/>
  <c r="MFY25" i="28" s="1"/>
  <c r="MFZ25" i="28" s="1"/>
  <c r="MGA25" i="28" s="1"/>
  <c r="MGB25" i="28" s="1"/>
  <c r="MGC25" i="28" s="1"/>
  <c r="MGD25" i="28" s="1"/>
  <c r="MGE25" i="28" s="1"/>
  <c r="MGF25" i="28" s="1"/>
  <c r="MGG25" i="28" s="1"/>
  <c r="MGH25" i="28" s="1"/>
  <c r="MGI25" i="28" s="1"/>
  <c r="MGJ25" i="28" s="1"/>
  <c r="MGK25" i="28" s="1"/>
  <c r="MGL25" i="28" s="1"/>
  <c r="MGM25" i="28" s="1"/>
  <c r="MGN25" i="28" s="1"/>
  <c r="MGO25" i="28" s="1"/>
  <c r="MGP25" i="28" s="1"/>
  <c r="MGQ25" i="28" s="1"/>
  <c r="MGR25" i="28" s="1"/>
  <c r="MGS25" i="28" s="1"/>
  <c r="MGT25" i="28" s="1"/>
  <c r="MGU25" i="28" s="1"/>
  <c r="MGV25" i="28" s="1"/>
  <c r="MGW25" i="28" s="1"/>
  <c r="MGX25" i="28" s="1"/>
  <c r="MGY25" i="28" s="1"/>
  <c r="MGZ25" i="28" s="1"/>
  <c r="MHA25" i="28" s="1"/>
  <c r="MHB25" i="28" s="1"/>
  <c r="MHC25" i="28" s="1"/>
  <c r="MHD25" i="28" s="1"/>
  <c r="MHE25" i="28" s="1"/>
  <c r="MHF25" i="28" s="1"/>
  <c r="MHG25" i="28" s="1"/>
  <c r="MHH25" i="28" s="1"/>
  <c r="MHI25" i="28" s="1"/>
  <c r="MHJ25" i="28" s="1"/>
  <c r="MHK25" i="28" s="1"/>
  <c r="MHL25" i="28" s="1"/>
  <c r="MHM25" i="28" s="1"/>
  <c r="MHN25" i="28" s="1"/>
  <c r="MHO25" i="28" s="1"/>
  <c r="MHP25" i="28" s="1"/>
  <c r="MHQ25" i="28" s="1"/>
  <c r="MHR25" i="28" s="1"/>
  <c r="MHS25" i="28" s="1"/>
  <c r="MHT25" i="28" s="1"/>
  <c r="MHU25" i="28" s="1"/>
  <c r="MHV25" i="28" s="1"/>
  <c r="MHW25" i="28" s="1"/>
  <c r="MHX25" i="28" s="1"/>
  <c r="MHY25" i="28" s="1"/>
  <c r="MHZ25" i="28" s="1"/>
  <c r="MIA25" i="28" s="1"/>
  <c r="MIB25" i="28" s="1"/>
  <c r="MIC25" i="28" s="1"/>
  <c r="MID25" i="28" s="1"/>
  <c r="MIE25" i="28" s="1"/>
  <c r="MIF25" i="28" s="1"/>
  <c r="MIG25" i="28" s="1"/>
  <c r="MIH25" i="28" s="1"/>
  <c r="MII25" i="28" s="1"/>
  <c r="MIJ25" i="28" s="1"/>
  <c r="MIK25" i="28" s="1"/>
  <c r="MIL25" i="28" s="1"/>
  <c r="MIM25" i="28" s="1"/>
  <c r="MIN25" i="28" s="1"/>
  <c r="MIO25" i="28" s="1"/>
  <c r="MIP25" i="28" s="1"/>
  <c r="MIQ25" i="28" s="1"/>
  <c r="MIR25" i="28" s="1"/>
  <c r="MIS25" i="28" s="1"/>
  <c r="MIT25" i="28" s="1"/>
  <c r="MIU25" i="28" s="1"/>
  <c r="MIV25" i="28" s="1"/>
  <c r="MIW25" i="28" s="1"/>
  <c r="MIX25" i="28" s="1"/>
  <c r="MIY25" i="28" s="1"/>
  <c r="MIZ25" i="28" s="1"/>
  <c r="MJA25" i="28" s="1"/>
  <c r="MJB25" i="28" s="1"/>
  <c r="MJC25" i="28" s="1"/>
  <c r="MJD25" i="28" s="1"/>
  <c r="MJE25" i="28" s="1"/>
  <c r="MJF25" i="28" s="1"/>
  <c r="MJG25" i="28" s="1"/>
  <c r="MJH25" i="28" s="1"/>
  <c r="MJI25" i="28" s="1"/>
  <c r="MJJ25" i="28" s="1"/>
  <c r="MJK25" i="28" s="1"/>
  <c r="MJL25" i="28" s="1"/>
  <c r="MJM25" i="28" s="1"/>
  <c r="MJN25" i="28" s="1"/>
  <c r="MJO25" i="28" s="1"/>
  <c r="MJP25" i="28" s="1"/>
  <c r="MJQ25" i="28" s="1"/>
  <c r="MJR25" i="28" s="1"/>
  <c r="MJS25" i="28" s="1"/>
  <c r="MJT25" i="28" s="1"/>
  <c r="MJU25" i="28" s="1"/>
  <c r="MJV25" i="28" s="1"/>
  <c r="MJW25" i="28" s="1"/>
  <c r="MJX25" i="28" s="1"/>
  <c r="MJY25" i="28" s="1"/>
  <c r="MJZ25" i="28" s="1"/>
  <c r="MKA25" i="28" s="1"/>
  <c r="MKB25" i="28" s="1"/>
  <c r="MKC25" i="28" s="1"/>
  <c r="MKD25" i="28" s="1"/>
  <c r="MKE25" i="28" s="1"/>
  <c r="MKF25" i="28" s="1"/>
  <c r="MKG25" i="28" s="1"/>
  <c r="MKH25" i="28" s="1"/>
  <c r="MKI25" i="28" s="1"/>
  <c r="MKJ25" i="28" s="1"/>
  <c r="MKK25" i="28" s="1"/>
  <c r="MKL25" i="28" s="1"/>
  <c r="MKM25" i="28" s="1"/>
  <c r="MKN25" i="28" s="1"/>
  <c r="MKO25" i="28" s="1"/>
  <c r="MKP25" i="28" s="1"/>
  <c r="MKQ25" i="28" s="1"/>
  <c r="MKR25" i="28" s="1"/>
  <c r="MKS25" i="28" s="1"/>
  <c r="MKT25" i="28" s="1"/>
  <c r="MKU25" i="28" s="1"/>
  <c r="MKV25" i="28" s="1"/>
  <c r="MKW25" i="28" s="1"/>
  <c r="MKX25" i="28" s="1"/>
  <c r="MKY25" i="28" s="1"/>
  <c r="MKZ25" i="28" s="1"/>
  <c r="MLA25" i="28" s="1"/>
  <c r="MLB25" i="28" s="1"/>
  <c r="MLC25" i="28" s="1"/>
  <c r="MLD25" i="28" s="1"/>
  <c r="MLE25" i="28" s="1"/>
  <c r="MLF25" i="28" s="1"/>
  <c r="MLG25" i="28" s="1"/>
  <c r="MLH25" i="28" s="1"/>
  <c r="MLI25" i="28" s="1"/>
  <c r="MLJ25" i="28" s="1"/>
  <c r="MLK25" i="28" s="1"/>
  <c r="MLL25" i="28" s="1"/>
  <c r="MLM25" i="28" s="1"/>
  <c r="MLN25" i="28" s="1"/>
  <c r="MLO25" i="28" s="1"/>
  <c r="MLP25" i="28" s="1"/>
  <c r="MLQ25" i="28" s="1"/>
  <c r="MLR25" i="28" s="1"/>
  <c r="MLS25" i="28" s="1"/>
  <c r="MLT25" i="28" s="1"/>
  <c r="MLU25" i="28" s="1"/>
  <c r="MLV25" i="28" s="1"/>
  <c r="MLW25" i="28" s="1"/>
  <c r="MLX25" i="28" s="1"/>
  <c r="MLY25" i="28" s="1"/>
  <c r="MLZ25" i="28" s="1"/>
  <c r="MMA25" i="28" s="1"/>
  <c r="MMB25" i="28" s="1"/>
  <c r="MMC25" i="28" s="1"/>
  <c r="MMD25" i="28" s="1"/>
  <c r="MME25" i="28" s="1"/>
  <c r="MMF25" i="28" s="1"/>
  <c r="MMG25" i="28" s="1"/>
  <c r="MMH25" i="28" s="1"/>
  <c r="MMI25" i="28" s="1"/>
  <c r="MMJ25" i="28" s="1"/>
  <c r="MMK25" i="28" s="1"/>
  <c r="MML25" i="28" s="1"/>
  <c r="MMM25" i="28" s="1"/>
  <c r="MMN25" i="28" s="1"/>
  <c r="MMO25" i="28" s="1"/>
  <c r="MMP25" i="28" s="1"/>
  <c r="MMQ25" i="28" s="1"/>
  <c r="MMR25" i="28" s="1"/>
  <c r="MMS25" i="28" s="1"/>
  <c r="MMT25" i="28" s="1"/>
  <c r="MMU25" i="28" s="1"/>
  <c r="MMV25" i="28" s="1"/>
  <c r="MMW25" i="28" s="1"/>
  <c r="MMX25" i="28" s="1"/>
  <c r="MMY25" i="28" s="1"/>
  <c r="MMZ25" i="28" s="1"/>
  <c r="MNA25" i="28" s="1"/>
  <c r="MNB25" i="28" s="1"/>
  <c r="MNC25" i="28" s="1"/>
  <c r="MND25" i="28" s="1"/>
  <c r="MNE25" i="28" s="1"/>
  <c r="MNF25" i="28" s="1"/>
  <c r="MNG25" i="28" s="1"/>
  <c r="MNH25" i="28" s="1"/>
  <c r="MNI25" i="28" s="1"/>
  <c r="MNJ25" i="28" s="1"/>
  <c r="MNK25" i="28" s="1"/>
  <c r="MNL25" i="28" s="1"/>
  <c r="MNM25" i="28" s="1"/>
  <c r="MNN25" i="28" s="1"/>
  <c r="MNO25" i="28" s="1"/>
  <c r="MNP25" i="28" s="1"/>
  <c r="MNQ25" i="28" s="1"/>
  <c r="MNR25" i="28" s="1"/>
  <c r="MNS25" i="28" s="1"/>
  <c r="MNT25" i="28" s="1"/>
  <c r="MNU25" i="28" s="1"/>
  <c r="MNV25" i="28" s="1"/>
  <c r="MNW25" i="28" s="1"/>
  <c r="MNX25" i="28" s="1"/>
  <c r="MNY25" i="28" s="1"/>
  <c r="MNZ25" i="28" s="1"/>
  <c r="MOA25" i="28" s="1"/>
  <c r="MOB25" i="28" s="1"/>
  <c r="MOC25" i="28" s="1"/>
  <c r="MOD25" i="28" s="1"/>
  <c r="MOE25" i="28" s="1"/>
  <c r="MOF25" i="28" s="1"/>
  <c r="MOG25" i="28" s="1"/>
  <c r="MOH25" i="28" s="1"/>
  <c r="MOI25" i="28" s="1"/>
  <c r="MOJ25" i="28" s="1"/>
  <c r="MOK25" i="28" s="1"/>
  <c r="MOL25" i="28" s="1"/>
  <c r="MOM25" i="28" s="1"/>
  <c r="MON25" i="28" s="1"/>
  <c r="MOO25" i="28" s="1"/>
  <c r="MOP25" i="28" s="1"/>
  <c r="MOQ25" i="28" s="1"/>
  <c r="MOR25" i="28" s="1"/>
  <c r="MOS25" i="28" s="1"/>
  <c r="MOT25" i="28" s="1"/>
  <c r="MOU25" i="28" s="1"/>
  <c r="MOV25" i="28" s="1"/>
  <c r="MOW25" i="28" s="1"/>
  <c r="MOX25" i="28" s="1"/>
  <c r="MOY25" i="28" s="1"/>
  <c r="MOZ25" i="28" s="1"/>
  <c r="MPA25" i="28" s="1"/>
  <c r="MPB25" i="28" s="1"/>
  <c r="MPC25" i="28" s="1"/>
  <c r="MPD25" i="28" s="1"/>
  <c r="MPE25" i="28" s="1"/>
  <c r="MPF25" i="28" s="1"/>
  <c r="MPG25" i="28" s="1"/>
  <c r="MPH25" i="28" s="1"/>
  <c r="MPI25" i="28" s="1"/>
  <c r="MPJ25" i="28" s="1"/>
  <c r="MPK25" i="28" s="1"/>
  <c r="MPL25" i="28" s="1"/>
  <c r="MPM25" i="28" s="1"/>
  <c r="MPN25" i="28" s="1"/>
  <c r="MPO25" i="28" s="1"/>
  <c r="MPP25" i="28" s="1"/>
  <c r="MPQ25" i="28" s="1"/>
  <c r="MPR25" i="28" s="1"/>
  <c r="MPS25" i="28" s="1"/>
  <c r="MPT25" i="28" s="1"/>
  <c r="MPU25" i="28" s="1"/>
  <c r="MPV25" i="28" s="1"/>
  <c r="MPW25" i="28" s="1"/>
  <c r="MPX25" i="28" s="1"/>
  <c r="MPY25" i="28" s="1"/>
  <c r="MPZ25" i="28" s="1"/>
  <c r="MQA25" i="28" s="1"/>
  <c r="MQB25" i="28" s="1"/>
  <c r="MQC25" i="28" s="1"/>
  <c r="MQD25" i="28" s="1"/>
  <c r="MQE25" i="28" s="1"/>
  <c r="MQF25" i="28" s="1"/>
  <c r="MQG25" i="28" s="1"/>
  <c r="MQH25" i="28" s="1"/>
  <c r="MQI25" i="28" s="1"/>
  <c r="MQJ25" i="28" s="1"/>
  <c r="MQK25" i="28" s="1"/>
  <c r="MQL25" i="28" s="1"/>
  <c r="MQM25" i="28" s="1"/>
  <c r="MQN25" i="28" s="1"/>
  <c r="MQO25" i="28" s="1"/>
  <c r="MQP25" i="28" s="1"/>
  <c r="MQQ25" i="28" s="1"/>
  <c r="MQR25" i="28" s="1"/>
  <c r="MQS25" i="28" s="1"/>
  <c r="MQT25" i="28" s="1"/>
  <c r="MQU25" i="28" s="1"/>
  <c r="MQV25" i="28" s="1"/>
  <c r="MQW25" i="28" s="1"/>
  <c r="MQX25" i="28" s="1"/>
  <c r="MQY25" i="28" s="1"/>
  <c r="MQZ25" i="28" s="1"/>
  <c r="MRA25" i="28" s="1"/>
  <c r="MRB25" i="28" s="1"/>
  <c r="MRC25" i="28" s="1"/>
  <c r="MRD25" i="28" s="1"/>
  <c r="MRE25" i="28" s="1"/>
  <c r="MRF25" i="28" s="1"/>
  <c r="MRG25" i="28" s="1"/>
  <c r="MRH25" i="28" s="1"/>
  <c r="MRI25" i="28" s="1"/>
  <c r="MRJ25" i="28" s="1"/>
  <c r="MRK25" i="28" s="1"/>
  <c r="MRL25" i="28" s="1"/>
  <c r="MRM25" i="28" s="1"/>
  <c r="MRN25" i="28" s="1"/>
  <c r="MRO25" i="28" s="1"/>
  <c r="MRP25" i="28" s="1"/>
  <c r="MRQ25" i="28" s="1"/>
  <c r="MRR25" i="28" s="1"/>
  <c r="MRS25" i="28" s="1"/>
  <c r="MRT25" i="28" s="1"/>
  <c r="MRU25" i="28" s="1"/>
  <c r="MRV25" i="28" s="1"/>
  <c r="MRW25" i="28" s="1"/>
  <c r="MRX25" i="28" s="1"/>
  <c r="MRY25" i="28" s="1"/>
  <c r="MRZ25" i="28" s="1"/>
  <c r="MSA25" i="28" s="1"/>
  <c r="MSB25" i="28" s="1"/>
  <c r="MSC25" i="28" s="1"/>
  <c r="MSD25" i="28" s="1"/>
  <c r="MSE25" i="28" s="1"/>
  <c r="MSF25" i="28" s="1"/>
  <c r="MSG25" i="28" s="1"/>
  <c r="MSH25" i="28" s="1"/>
  <c r="MSI25" i="28" s="1"/>
  <c r="MSJ25" i="28" s="1"/>
  <c r="MSK25" i="28" s="1"/>
  <c r="MSL25" i="28" s="1"/>
  <c r="MSM25" i="28" s="1"/>
  <c r="MSN25" i="28" s="1"/>
  <c r="MSO25" i="28" s="1"/>
  <c r="MSP25" i="28" s="1"/>
  <c r="MSQ25" i="28" s="1"/>
  <c r="MSR25" i="28" s="1"/>
  <c r="MSS25" i="28" s="1"/>
  <c r="MST25" i="28" s="1"/>
  <c r="MSU25" i="28" s="1"/>
  <c r="MSV25" i="28" s="1"/>
  <c r="MSW25" i="28" s="1"/>
  <c r="MSX25" i="28" s="1"/>
  <c r="MSY25" i="28" s="1"/>
  <c r="MSZ25" i="28" s="1"/>
  <c r="MTA25" i="28" s="1"/>
  <c r="MTB25" i="28" s="1"/>
  <c r="MTC25" i="28" s="1"/>
  <c r="MTD25" i="28" s="1"/>
  <c r="MTE25" i="28" s="1"/>
  <c r="MTF25" i="28" s="1"/>
  <c r="MTG25" i="28" s="1"/>
  <c r="MTH25" i="28" s="1"/>
  <c r="MTI25" i="28" s="1"/>
  <c r="MTJ25" i="28" s="1"/>
  <c r="MTK25" i="28" s="1"/>
  <c r="MTL25" i="28" s="1"/>
  <c r="MTM25" i="28" s="1"/>
  <c r="MTN25" i="28" s="1"/>
  <c r="MTO25" i="28" s="1"/>
  <c r="MTP25" i="28" s="1"/>
  <c r="MTQ25" i="28" s="1"/>
  <c r="MTR25" i="28" s="1"/>
  <c r="MTS25" i="28" s="1"/>
  <c r="MTT25" i="28" s="1"/>
  <c r="MTU25" i="28" s="1"/>
  <c r="MTV25" i="28" s="1"/>
  <c r="MTW25" i="28" s="1"/>
  <c r="MTX25" i="28" s="1"/>
  <c r="MTY25" i="28" s="1"/>
  <c r="MTZ25" i="28" s="1"/>
  <c r="MUA25" i="28" s="1"/>
  <c r="MUB25" i="28" s="1"/>
  <c r="MUC25" i="28" s="1"/>
  <c r="MUD25" i="28" s="1"/>
  <c r="MUE25" i="28" s="1"/>
  <c r="MUF25" i="28" s="1"/>
  <c r="MUG25" i="28" s="1"/>
  <c r="MUH25" i="28" s="1"/>
  <c r="MUI25" i="28" s="1"/>
  <c r="MUJ25" i="28" s="1"/>
  <c r="MUK25" i="28" s="1"/>
  <c r="MUL25" i="28" s="1"/>
  <c r="MUM25" i="28" s="1"/>
  <c r="MUN25" i="28" s="1"/>
  <c r="MUO25" i="28" s="1"/>
  <c r="MUP25" i="28" s="1"/>
  <c r="MUQ25" i="28" s="1"/>
  <c r="MUR25" i="28" s="1"/>
  <c r="MUS25" i="28" s="1"/>
  <c r="MUT25" i="28" s="1"/>
  <c r="MUU25" i="28" s="1"/>
  <c r="MUV25" i="28" s="1"/>
  <c r="MUW25" i="28" s="1"/>
  <c r="MUX25" i="28" s="1"/>
  <c r="MUY25" i="28" s="1"/>
  <c r="MUZ25" i="28" s="1"/>
  <c r="MVA25" i="28" s="1"/>
  <c r="MVB25" i="28" s="1"/>
  <c r="MVC25" i="28" s="1"/>
  <c r="MVD25" i="28" s="1"/>
  <c r="MVE25" i="28" s="1"/>
  <c r="MVF25" i="28" s="1"/>
  <c r="MVG25" i="28" s="1"/>
  <c r="MVH25" i="28" s="1"/>
  <c r="MVI25" i="28" s="1"/>
  <c r="MVJ25" i="28" s="1"/>
  <c r="MVK25" i="28" s="1"/>
  <c r="MVL25" i="28" s="1"/>
  <c r="MVM25" i="28" s="1"/>
  <c r="MVN25" i="28" s="1"/>
  <c r="MVO25" i="28" s="1"/>
  <c r="MVP25" i="28" s="1"/>
  <c r="MVQ25" i="28" s="1"/>
  <c r="MVR25" i="28" s="1"/>
  <c r="MVS25" i="28" s="1"/>
  <c r="MVT25" i="28" s="1"/>
  <c r="MVU25" i="28" s="1"/>
  <c r="MVV25" i="28" s="1"/>
  <c r="MVW25" i="28" s="1"/>
  <c r="MVX25" i="28" s="1"/>
  <c r="MVY25" i="28" s="1"/>
  <c r="MVZ25" i="28" s="1"/>
  <c r="MWA25" i="28" s="1"/>
  <c r="MWB25" i="28" s="1"/>
  <c r="MWC25" i="28" s="1"/>
  <c r="MWD25" i="28" s="1"/>
  <c r="MWE25" i="28" s="1"/>
  <c r="MWF25" i="28" s="1"/>
  <c r="MWG25" i="28" s="1"/>
  <c r="MWH25" i="28" s="1"/>
  <c r="MWI25" i="28" s="1"/>
  <c r="MWJ25" i="28" s="1"/>
  <c r="MWK25" i="28" s="1"/>
  <c r="MWL25" i="28" s="1"/>
  <c r="MWM25" i="28" s="1"/>
  <c r="MWN25" i="28" s="1"/>
  <c r="MWO25" i="28" s="1"/>
  <c r="MWP25" i="28" s="1"/>
  <c r="MWQ25" i="28" s="1"/>
  <c r="MWR25" i="28" s="1"/>
  <c r="MWS25" i="28" s="1"/>
  <c r="MWT25" i="28" s="1"/>
  <c r="MWU25" i="28" s="1"/>
  <c r="MWV25" i="28" s="1"/>
  <c r="MWW25" i="28" s="1"/>
  <c r="MWX25" i="28" s="1"/>
  <c r="MWY25" i="28" s="1"/>
  <c r="MWZ25" i="28" s="1"/>
  <c r="MXA25" i="28" s="1"/>
  <c r="MXB25" i="28" s="1"/>
  <c r="MXC25" i="28" s="1"/>
  <c r="MXD25" i="28" s="1"/>
  <c r="MXE25" i="28" s="1"/>
  <c r="MXF25" i="28" s="1"/>
  <c r="MXG25" i="28" s="1"/>
  <c r="MXH25" i="28" s="1"/>
  <c r="MXI25" i="28" s="1"/>
  <c r="MXJ25" i="28" s="1"/>
  <c r="MXK25" i="28" s="1"/>
  <c r="MXL25" i="28" s="1"/>
  <c r="MXM25" i="28" s="1"/>
  <c r="MXN25" i="28" s="1"/>
  <c r="MXO25" i="28" s="1"/>
  <c r="MXP25" i="28" s="1"/>
  <c r="MXQ25" i="28" s="1"/>
  <c r="MXR25" i="28" s="1"/>
  <c r="MXS25" i="28" s="1"/>
  <c r="MXT25" i="28" s="1"/>
  <c r="MXU25" i="28" s="1"/>
  <c r="MXV25" i="28" s="1"/>
  <c r="MXW25" i="28" s="1"/>
  <c r="MXX25" i="28" s="1"/>
  <c r="MXY25" i="28" s="1"/>
  <c r="MXZ25" i="28" s="1"/>
  <c r="MYA25" i="28" s="1"/>
  <c r="MYB25" i="28" s="1"/>
  <c r="MYC25" i="28" s="1"/>
  <c r="MYD25" i="28" s="1"/>
  <c r="MYE25" i="28" s="1"/>
  <c r="MYF25" i="28" s="1"/>
  <c r="MYG25" i="28" s="1"/>
  <c r="MYH25" i="28" s="1"/>
  <c r="MYI25" i="28" s="1"/>
  <c r="MYJ25" i="28" s="1"/>
  <c r="MYK25" i="28" s="1"/>
  <c r="MYL25" i="28" s="1"/>
  <c r="MYM25" i="28" s="1"/>
  <c r="MYN25" i="28" s="1"/>
  <c r="MYO25" i="28" s="1"/>
  <c r="MYP25" i="28" s="1"/>
  <c r="MYQ25" i="28" s="1"/>
  <c r="MYR25" i="28" s="1"/>
  <c r="MYS25" i="28" s="1"/>
  <c r="MYT25" i="28" s="1"/>
  <c r="MYU25" i="28" s="1"/>
  <c r="MYV25" i="28" s="1"/>
  <c r="MYW25" i="28" s="1"/>
  <c r="MYX25" i="28" s="1"/>
  <c r="MYY25" i="28" s="1"/>
  <c r="MYZ25" i="28" s="1"/>
  <c r="MZA25" i="28" s="1"/>
  <c r="MZB25" i="28" s="1"/>
  <c r="MZC25" i="28" s="1"/>
  <c r="MZD25" i="28" s="1"/>
  <c r="MZE25" i="28" s="1"/>
  <c r="MZF25" i="28" s="1"/>
  <c r="MZG25" i="28" s="1"/>
  <c r="MZH25" i="28" s="1"/>
  <c r="MZI25" i="28" s="1"/>
  <c r="MZJ25" i="28" s="1"/>
  <c r="MZK25" i="28" s="1"/>
  <c r="MZL25" i="28" s="1"/>
  <c r="MZM25" i="28" s="1"/>
  <c r="MZN25" i="28" s="1"/>
  <c r="MZO25" i="28" s="1"/>
  <c r="MZP25" i="28" s="1"/>
  <c r="MZQ25" i="28" s="1"/>
  <c r="MZR25" i="28" s="1"/>
  <c r="MZS25" i="28" s="1"/>
  <c r="MZT25" i="28" s="1"/>
  <c r="MZU25" i="28" s="1"/>
  <c r="MZV25" i="28" s="1"/>
  <c r="MZW25" i="28" s="1"/>
  <c r="MZX25" i="28" s="1"/>
  <c r="MZY25" i="28" s="1"/>
  <c r="MZZ25" i="28" s="1"/>
  <c r="NAA25" i="28" s="1"/>
  <c r="NAB25" i="28" s="1"/>
  <c r="NAC25" i="28" s="1"/>
  <c r="NAD25" i="28" s="1"/>
  <c r="NAE25" i="28" s="1"/>
  <c r="NAF25" i="28" s="1"/>
  <c r="NAG25" i="28" s="1"/>
  <c r="NAH25" i="28" s="1"/>
  <c r="NAI25" i="28" s="1"/>
  <c r="NAJ25" i="28" s="1"/>
  <c r="NAK25" i="28" s="1"/>
  <c r="NAL25" i="28" s="1"/>
  <c r="NAM25" i="28" s="1"/>
  <c r="NAN25" i="28" s="1"/>
  <c r="NAO25" i="28" s="1"/>
  <c r="NAP25" i="28" s="1"/>
  <c r="NAQ25" i="28" s="1"/>
  <c r="NAR25" i="28" s="1"/>
  <c r="NAS25" i="28" s="1"/>
  <c r="NAT25" i="28" s="1"/>
  <c r="NAU25" i="28" s="1"/>
  <c r="NAV25" i="28" s="1"/>
  <c r="NAW25" i="28" s="1"/>
  <c r="NAX25" i="28" s="1"/>
  <c r="NAY25" i="28" s="1"/>
  <c r="NAZ25" i="28" s="1"/>
  <c r="NBA25" i="28" s="1"/>
  <c r="NBB25" i="28" s="1"/>
  <c r="NBC25" i="28" s="1"/>
  <c r="NBD25" i="28" s="1"/>
  <c r="NBE25" i="28" s="1"/>
  <c r="NBF25" i="28" s="1"/>
  <c r="NBG25" i="28" s="1"/>
  <c r="NBH25" i="28" s="1"/>
  <c r="NBI25" i="28" s="1"/>
  <c r="NBJ25" i="28" s="1"/>
  <c r="NBK25" i="28" s="1"/>
  <c r="NBL25" i="28" s="1"/>
  <c r="NBM25" i="28" s="1"/>
  <c r="NBN25" i="28" s="1"/>
  <c r="NBO25" i="28" s="1"/>
  <c r="NBP25" i="28" s="1"/>
  <c r="NBQ25" i="28" s="1"/>
  <c r="NBR25" i="28" s="1"/>
  <c r="NBS25" i="28" s="1"/>
  <c r="NBT25" i="28" s="1"/>
  <c r="NBU25" i="28" s="1"/>
  <c r="NBV25" i="28" s="1"/>
  <c r="NBW25" i="28" s="1"/>
  <c r="NBX25" i="28" s="1"/>
  <c r="NBY25" i="28" s="1"/>
  <c r="NBZ25" i="28" s="1"/>
  <c r="NCA25" i="28" s="1"/>
  <c r="NCB25" i="28" s="1"/>
  <c r="NCC25" i="28" s="1"/>
  <c r="NCD25" i="28" s="1"/>
  <c r="NCE25" i="28" s="1"/>
  <c r="NCF25" i="28" s="1"/>
  <c r="NCG25" i="28" s="1"/>
  <c r="NCH25" i="28" s="1"/>
  <c r="NCI25" i="28" s="1"/>
  <c r="NCJ25" i="28" s="1"/>
  <c r="NCK25" i="28" s="1"/>
  <c r="NCL25" i="28" s="1"/>
  <c r="NCM25" i="28" s="1"/>
  <c r="NCN25" i="28" s="1"/>
  <c r="NCO25" i="28" s="1"/>
  <c r="NCP25" i="28" s="1"/>
  <c r="NCQ25" i="28" s="1"/>
  <c r="NCR25" i="28" s="1"/>
  <c r="NCS25" i="28" s="1"/>
  <c r="NCT25" i="28" s="1"/>
  <c r="NCU25" i="28" s="1"/>
  <c r="NCV25" i="28" s="1"/>
  <c r="NCW25" i="28" s="1"/>
  <c r="NCX25" i="28" s="1"/>
  <c r="NCY25" i="28" s="1"/>
  <c r="NCZ25" i="28" s="1"/>
  <c r="NDA25" i="28" s="1"/>
  <c r="NDB25" i="28" s="1"/>
  <c r="NDC25" i="28" s="1"/>
  <c r="NDD25" i="28" s="1"/>
  <c r="NDE25" i="28" s="1"/>
  <c r="NDF25" i="28" s="1"/>
  <c r="NDG25" i="28" s="1"/>
  <c r="NDH25" i="28" s="1"/>
  <c r="NDI25" i="28" s="1"/>
  <c r="NDJ25" i="28" s="1"/>
  <c r="NDK25" i="28" s="1"/>
  <c r="NDL25" i="28" s="1"/>
  <c r="NDM25" i="28" s="1"/>
  <c r="NDN25" i="28" s="1"/>
  <c r="NDO25" i="28" s="1"/>
  <c r="NDP25" i="28" s="1"/>
  <c r="NDQ25" i="28" s="1"/>
  <c r="NDR25" i="28" s="1"/>
  <c r="NDS25" i="28" s="1"/>
  <c r="NDT25" i="28" s="1"/>
  <c r="NDU25" i="28" s="1"/>
  <c r="NDV25" i="28" s="1"/>
  <c r="NDW25" i="28" s="1"/>
  <c r="NDX25" i="28" s="1"/>
  <c r="NDY25" i="28" s="1"/>
  <c r="NDZ25" i="28" s="1"/>
  <c r="NEA25" i="28" s="1"/>
  <c r="NEB25" i="28" s="1"/>
  <c r="NEC25" i="28" s="1"/>
  <c r="NED25" i="28" s="1"/>
  <c r="NEE25" i="28" s="1"/>
  <c r="NEF25" i="28" s="1"/>
  <c r="NEG25" i="28" s="1"/>
  <c r="NEH25" i="28" s="1"/>
  <c r="NEI25" i="28" s="1"/>
  <c r="NEJ25" i="28" s="1"/>
  <c r="NEK25" i="28" s="1"/>
  <c r="NEL25" i="28" s="1"/>
  <c r="NEM25" i="28" s="1"/>
  <c r="NEN25" i="28" s="1"/>
  <c r="NEO25" i="28" s="1"/>
  <c r="NEP25" i="28" s="1"/>
  <c r="NEQ25" i="28" s="1"/>
  <c r="NER25" i="28" s="1"/>
  <c r="NES25" i="28" s="1"/>
  <c r="NET25" i="28" s="1"/>
  <c r="NEU25" i="28" s="1"/>
  <c r="NEV25" i="28" s="1"/>
  <c r="NEW25" i="28" s="1"/>
  <c r="NEX25" i="28" s="1"/>
  <c r="NEY25" i="28" s="1"/>
  <c r="NEZ25" i="28" s="1"/>
  <c r="NFA25" i="28" s="1"/>
  <c r="NFB25" i="28" s="1"/>
  <c r="NFC25" i="28" s="1"/>
  <c r="NFD25" i="28" s="1"/>
  <c r="NFE25" i="28" s="1"/>
  <c r="NFF25" i="28" s="1"/>
  <c r="NFG25" i="28" s="1"/>
  <c r="NFH25" i="28" s="1"/>
  <c r="NFI25" i="28" s="1"/>
  <c r="NFJ25" i="28" s="1"/>
  <c r="NFK25" i="28" s="1"/>
  <c r="NFL25" i="28" s="1"/>
  <c r="NFM25" i="28" s="1"/>
  <c r="NFN25" i="28" s="1"/>
  <c r="NFO25" i="28" s="1"/>
  <c r="NFP25" i="28" s="1"/>
  <c r="NFQ25" i="28" s="1"/>
  <c r="NFR25" i="28" s="1"/>
  <c r="NFS25" i="28" s="1"/>
  <c r="NFT25" i="28" s="1"/>
  <c r="NFU25" i="28" s="1"/>
  <c r="NFV25" i="28" s="1"/>
  <c r="NFW25" i="28" s="1"/>
  <c r="NFX25" i="28" s="1"/>
  <c r="NFY25" i="28" s="1"/>
  <c r="NFZ25" i="28" s="1"/>
  <c r="NGA25" i="28" s="1"/>
  <c r="NGB25" i="28" s="1"/>
  <c r="NGC25" i="28" s="1"/>
  <c r="NGD25" i="28" s="1"/>
  <c r="NGE25" i="28" s="1"/>
  <c r="NGF25" i="28" s="1"/>
  <c r="NGG25" i="28" s="1"/>
  <c r="NGH25" i="28" s="1"/>
  <c r="NGI25" i="28" s="1"/>
  <c r="NGJ25" i="28" s="1"/>
  <c r="NGK25" i="28" s="1"/>
  <c r="NGL25" i="28" s="1"/>
  <c r="NGM25" i="28" s="1"/>
  <c r="NGN25" i="28" s="1"/>
  <c r="NGO25" i="28" s="1"/>
  <c r="NGP25" i="28" s="1"/>
  <c r="NGQ25" i="28" s="1"/>
  <c r="NGR25" i="28" s="1"/>
  <c r="NGS25" i="28" s="1"/>
  <c r="NGT25" i="28" s="1"/>
  <c r="NGU25" i="28" s="1"/>
  <c r="NGV25" i="28" s="1"/>
  <c r="NGW25" i="28" s="1"/>
  <c r="NGX25" i="28" s="1"/>
  <c r="NGY25" i="28" s="1"/>
  <c r="NGZ25" i="28" s="1"/>
  <c r="NHA25" i="28" s="1"/>
  <c r="NHB25" i="28" s="1"/>
  <c r="NHC25" i="28" s="1"/>
  <c r="NHD25" i="28" s="1"/>
  <c r="NHE25" i="28" s="1"/>
  <c r="NHF25" i="28" s="1"/>
  <c r="NHG25" i="28" s="1"/>
  <c r="NHH25" i="28" s="1"/>
  <c r="NHI25" i="28" s="1"/>
  <c r="NHJ25" i="28" s="1"/>
  <c r="NHK25" i="28" s="1"/>
  <c r="NHL25" i="28" s="1"/>
  <c r="NHM25" i="28" s="1"/>
  <c r="NHN25" i="28" s="1"/>
  <c r="NHO25" i="28" s="1"/>
  <c r="NHP25" i="28" s="1"/>
  <c r="NHQ25" i="28" s="1"/>
  <c r="NHR25" i="28" s="1"/>
  <c r="NHS25" i="28" s="1"/>
  <c r="NHT25" i="28" s="1"/>
  <c r="NHU25" i="28" s="1"/>
  <c r="NHV25" i="28" s="1"/>
  <c r="NHW25" i="28" s="1"/>
  <c r="NHX25" i="28" s="1"/>
  <c r="NHY25" i="28" s="1"/>
  <c r="NHZ25" i="28" s="1"/>
  <c r="NIA25" i="28" s="1"/>
  <c r="NIB25" i="28" s="1"/>
  <c r="NIC25" i="28" s="1"/>
  <c r="NID25" i="28" s="1"/>
  <c r="NIE25" i="28" s="1"/>
  <c r="NIF25" i="28" s="1"/>
  <c r="NIG25" i="28" s="1"/>
  <c r="NIH25" i="28" s="1"/>
  <c r="NII25" i="28" s="1"/>
  <c r="NIJ25" i="28" s="1"/>
  <c r="NIK25" i="28" s="1"/>
  <c r="NIL25" i="28" s="1"/>
  <c r="NIM25" i="28" s="1"/>
  <c r="NIN25" i="28" s="1"/>
  <c r="NIO25" i="28" s="1"/>
  <c r="NIP25" i="28" s="1"/>
  <c r="NIQ25" i="28" s="1"/>
  <c r="NIR25" i="28" s="1"/>
  <c r="NIS25" i="28" s="1"/>
  <c r="NIT25" i="28" s="1"/>
  <c r="NIU25" i="28" s="1"/>
  <c r="NIV25" i="28" s="1"/>
  <c r="NIW25" i="28" s="1"/>
  <c r="NIX25" i="28" s="1"/>
  <c r="NIY25" i="28" s="1"/>
  <c r="NIZ25" i="28" s="1"/>
  <c r="NJA25" i="28" s="1"/>
  <c r="NJB25" i="28" s="1"/>
  <c r="NJC25" i="28" s="1"/>
  <c r="NJD25" i="28" s="1"/>
  <c r="NJE25" i="28" s="1"/>
  <c r="NJF25" i="28" s="1"/>
  <c r="NJG25" i="28" s="1"/>
  <c r="NJH25" i="28" s="1"/>
  <c r="NJI25" i="28" s="1"/>
  <c r="NJJ25" i="28" s="1"/>
  <c r="NJK25" i="28" s="1"/>
  <c r="NJL25" i="28" s="1"/>
  <c r="NJM25" i="28" s="1"/>
  <c r="NJN25" i="28" s="1"/>
  <c r="NJO25" i="28" s="1"/>
  <c r="NJP25" i="28" s="1"/>
  <c r="NJQ25" i="28" s="1"/>
  <c r="NJR25" i="28" s="1"/>
  <c r="NJS25" i="28" s="1"/>
  <c r="NJT25" i="28" s="1"/>
  <c r="NJU25" i="28" s="1"/>
  <c r="NJV25" i="28" s="1"/>
  <c r="NJW25" i="28" s="1"/>
  <c r="NJX25" i="28" s="1"/>
  <c r="NJY25" i="28" s="1"/>
  <c r="NJZ25" i="28" s="1"/>
  <c r="NKA25" i="28" s="1"/>
  <c r="NKB25" i="28" s="1"/>
  <c r="NKC25" i="28" s="1"/>
  <c r="NKD25" i="28" s="1"/>
  <c r="NKE25" i="28" s="1"/>
  <c r="NKF25" i="28" s="1"/>
  <c r="NKG25" i="28" s="1"/>
  <c r="NKH25" i="28" s="1"/>
  <c r="NKI25" i="28" s="1"/>
  <c r="NKJ25" i="28" s="1"/>
  <c r="NKK25" i="28" s="1"/>
  <c r="NKL25" i="28" s="1"/>
  <c r="NKM25" i="28" s="1"/>
  <c r="NKN25" i="28" s="1"/>
  <c r="NKO25" i="28" s="1"/>
  <c r="NKP25" i="28" s="1"/>
  <c r="NKQ25" i="28" s="1"/>
  <c r="NKR25" i="28" s="1"/>
  <c r="NKS25" i="28" s="1"/>
  <c r="NKT25" i="28" s="1"/>
  <c r="NKU25" i="28" s="1"/>
  <c r="NKV25" i="28" s="1"/>
  <c r="NKW25" i="28" s="1"/>
  <c r="NKX25" i="28" s="1"/>
  <c r="NKY25" i="28" s="1"/>
  <c r="NKZ25" i="28" s="1"/>
  <c r="NLA25" i="28" s="1"/>
  <c r="NLB25" i="28" s="1"/>
  <c r="NLC25" i="28" s="1"/>
  <c r="NLD25" i="28" s="1"/>
  <c r="NLE25" i="28" s="1"/>
  <c r="NLF25" i="28" s="1"/>
  <c r="NLG25" i="28" s="1"/>
  <c r="NLH25" i="28" s="1"/>
  <c r="NLI25" i="28" s="1"/>
  <c r="NLJ25" i="28" s="1"/>
  <c r="NLK25" i="28" s="1"/>
  <c r="NLL25" i="28" s="1"/>
  <c r="NLM25" i="28" s="1"/>
  <c r="NLN25" i="28" s="1"/>
  <c r="NLO25" i="28" s="1"/>
  <c r="NLP25" i="28" s="1"/>
  <c r="NLQ25" i="28" s="1"/>
  <c r="NLR25" i="28" s="1"/>
  <c r="NLS25" i="28" s="1"/>
  <c r="NLT25" i="28" s="1"/>
  <c r="NLU25" i="28" s="1"/>
  <c r="NLV25" i="28" s="1"/>
  <c r="NLW25" i="28" s="1"/>
  <c r="NLX25" i="28" s="1"/>
  <c r="NLY25" i="28" s="1"/>
  <c r="NLZ25" i="28" s="1"/>
  <c r="NMA25" i="28" s="1"/>
  <c r="NMB25" i="28" s="1"/>
  <c r="NMC25" i="28" s="1"/>
  <c r="NMD25" i="28" s="1"/>
  <c r="NME25" i="28" s="1"/>
  <c r="NMF25" i="28" s="1"/>
  <c r="NMG25" i="28" s="1"/>
  <c r="NMH25" i="28" s="1"/>
  <c r="NMI25" i="28" s="1"/>
  <c r="NMJ25" i="28" s="1"/>
  <c r="NMK25" i="28" s="1"/>
  <c r="NML25" i="28" s="1"/>
  <c r="NMM25" i="28" s="1"/>
  <c r="NMN25" i="28" s="1"/>
  <c r="NMO25" i="28" s="1"/>
  <c r="NMP25" i="28" s="1"/>
  <c r="NMQ25" i="28" s="1"/>
  <c r="NMR25" i="28" s="1"/>
  <c r="NMS25" i="28" s="1"/>
  <c r="NMT25" i="28" s="1"/>
  <c r="NMU25" i="28" s="1"/>
  <c r="NMV25" i="28" s="1"/>
  <c r="NMW25" i="28" s="1"/>
  <c r="NMX25" i="28" s="1"/>
  <c r="NMY25" i="28" s="1"/>
  <c r="NMZ25" i="28" s="1"/>
  <c r="NNA25" i="28" s="1"/>
  <c r="NNB25" i="28" s="1"/>
  <c r="NNC25" i="28" s="1"/>
  <c r="NND25" i="28" s="1"/>
  <c r="NNE25" i="28" s="1"/>
  <c r="NNF25" i="28" s="1"/>
  <c r="NNG25" i="28" s="1"/>
  <c r="NNH25" i="28" s="1"/>
  <c r="NNI25" i="28" s="1"/>
  <c r="NNJ25" i="28" s="1"/>
  <c r="NNK25" i="28" s="1"/>
  <c r="NNL25" i="28" s="1"/>
  <c r="NNM25" i="28" s="1"/>
  <c r="NNN25" i="28" s="1"/>
  <c r="NNO25" i="28" s="1"/>
  <c r="NNP25" i="28" s="1"/>
  <c r="NNQ25" i="28" s="1"/>
  <c r="NNR25" i="28" s="1"/>
  <c r="NNS25" i="28" s="1"/>
  <c r="NNT25" i="28" s="1"/>
  <c r="NNU25" i="28" s="1"/>
  <c r="NNV25" i="28" s="1"/>
  <c r="NNW25" i="28" s="1"/>
  <c r="NNX25" i="28" s="1"/>
  <c r="NNY25" i="28" s="1"/>
  <c r="NNZ25" i="28" s="1"/>
  <c r="NOA25" i="28" s="1"/>
  <c r="NOB25" i="28" s="1"/>
  <c r="NOC25" i="28" s="1"/>
  <c r="NOD25" i="28" s="1"/>
  <c r="NOE25" i="28" s="1"/>
  <c r="NOF25" i="28" s="1"/>
  <c r="NOG25" i="28" s="1"/>
  <c r="NOH25" i="28" s="1"/>
  <c r="NOI25" i="28" s="1"/>
  <c r="NOJ25" i="28" s="1"/>
  <c r="NOK25" i="28" s="1"/>
  <c r="NOL25" i="28" s="1"/>
  <c r="NOM25" i="28" s="1"/>
  <c r="NON25" i="28" s="1"/>
  <c r="NOO25" i="28" s="1"/>
  <c r="NOP25" i="28" s="1"/>
  <c r="NOQ25" i="28" s="1"/>
  <c r="NOR25" i="28" s="1"/>
  <c r="NOS25" i="28" s="1"/>
  <c r="NOT25" i="28" s="1"/>
  <c r="NOU25" i="28" s="1"/>
  <c r="NOV25" i="28" s="1"/>
  <c r="NOW25" i="28" s="1"/>
  <c r="NOX25" i="28" s="1"/>
  <c r="NOY25" i="28" s="1"/>
  <c r="NOZ25" i="28" s="1"/>
  <c r="NPA25" i="28" s="1"/>
  <c r="NPB25" i="28" s="1"/>
  <c r="NPC25" i="28" s="1"/>
  <c r="NPD25" i="28" s="1"/>
  <c r="NPE25" i="28" s="1"/>
  <c r="NPF25" i="28" s="1"/>
  <c r="NPG25" i="28" s="1"/>
  <c r="NPH25" i="28" s="1"/>
  <c r="NPI25" i="28" s="1"/>
  <c r="NPJ25" i="28" s="1"/>
  <c r="NPK25" i="28" s="1"/>
  <c r="NPL25" i="28" s="1"/>
  <c r="NPM25" i="28" s="1"/>
  <c r="NPN25" i="28" s="1"/>
  <c r="NPO25" i="28" s="1"/>
  <c r="NPP25" i="28" s="1"/>
  <c r="NPQ25" i="28" s="1"/>
  <c r="NPR25" i="28" s="1"/>
  <c r="NPS25" i="28" s="1"/>
  <c r="NPT25" i="28" s="1"/>
  <c r="NPU25" i="28" s="1"/>
  <c r="NPV25" i="28" s="1"/>
  <c r="NPW25" i="28" s="1"/>
  <c r="NPX25" i="28" s="1"/>
  <c r="NPY25" i="28" s="1"/>
  <c r="NPZ25" i="28" s="1"/>
  <c r="NQA25" i="28" s="1"/>
  <c r="NQB25" i="28" s="1"/>
  <c r="NQC25" i="28" s="1"/>
  <c r="NQD25" i="28" s="1"/>
  <c r="NQE25" i="28" s="1"/>
  <c r="NQF25" i="28" s="1"/>
  <c r="NQG25" i="28" s="1"/>
  <c r="NQH25" i="28" s="1"/>
  <c r="NQI25" i="28" s="1"/>
  <c r="NQJ25" i="28" s="1"/>
  <c r="NQK25" i="28" s="1"/>
  <c r="NQL25" i="28" s="1"/>
  <c r="NQM25" i="28" s="1"/>
  <c r="NQN25" i="28" s="1"/>
  <c r="NQO25" i="28" s="1"/>
  <c r="NQP25" i="28" s="1"/>
  <c r="NQQ25" i="28" s="1"/>
  <c r="NQR25" i="28" s="1"/>
  <c r="NQS25" i="28" s="1"/>
  <c r="NQT25" i="28" s="1"/>
  <c r="NQU25" i="28" s="1"/>
  <c r="NQV25" i="28" s="1"/>
  <c r="NQW25" i="28" s="1"/>
  <c r="NQX25" i="28" s="1"/>
  <c r="NQY25" i="28" s="1"/>
  <c r="NQZ25" i="28" s="1"/>
  <c r="NRA25" i="28" s="1"/>
  <c r="NRB25" i="28" s="1"/>
  <c r="NRC25" i="28" s="1"/>
  <c r="NRD25" i="28" s="1"/>
  <c r="NRE25" i="28" s="1"/>
  <c r="NRF25" i="28" s="1"/>
  <c r="NRG25" i="28" s="1"/>
  <c r="NRH25" i="28" s="1"/>
  <c r="NRI25" i="28" s="1"/>
  <c r="NRJ25" i="28" s="1"/>
  <c r="NRK25" i="28" s="1"/>
  <c r="NRL25" i="28" s="1"/>
  <c r="NRM25" i="28" s="1"/>
  <c r="NRN25" i="28" s="1"/>
  <c r="NRO25" i="28" s="1"/>
  <c r="NRP25" i="28" s="1"/>
  <c r="NRQ25" i="28" s="1"/>
  <c r="NRR25" i="28" s="1"/>
  <c r="NRS25" i="28" s="1"/>
  <c r="NRT25" i="28" s="1"/>
  <c r="NRU25" i="28" s="1"/>
  <c r="NRV25" i="28" s="1"/>
  <c r="NRW25" i="28" s="1"/>
  <c r="NRX25" i="28" s="1"/>
  <c r="NRY25" i="28" s="1"/>
  <c r="NRZ25" i="28" s="1"/>
  <c r="NSA25" i="28" s="1"/>
  <c r="NSB25" i="28" s="1"/>
  <c r="NSC25" i="28" s="1"/>
  <c r="NSD25" i="28" s="1"/>
  <c r="NSE25" i="28" s="1"/>
  <c r="NSF25" i="28" s="1"/>
  <c r="NSG25" i="28" s="1"/>
  <c r="NSH25" i="28" s="1"/>
  <c r="NSI25" i="28" s="1"/>
  <c r="NSJ25" i="28" s="1"/>
  <c r="NSK25" i="28" s="1"/>
  <c r="NSL25" i="28" s="1"/>
  <c r="NSM25" i="28" s="1"/>
  <c r="NSN25" i="28" s="1"/>
  <c r="NSO25" i="28" s="1"/>
  <c r="NSP25" i="28" s="1"/>
  <c r="NSQ25" i="28" s="1"/>
  <c r="NSR25" i="28" s="1"/>
  <c r="NSS25" i="28" s="1"/>
  <c r="NST25" i="28" s="1"/>
  <c r="NSU25" i="28" s="1"/>
  <c r="NSV25" i="28" s="1"/>
  <c r="NSW25" i="28" s="1"/>
  <c r="NSX25" i="28" s="1"/>
  <c r="NSY25" i="28" s="1"/>
  <c r="NSZ25" i="28" s="1"/>
  <c r="NTA25" i="28" s="1"/>
  <c r="NTB25" i="28" s="1"/>
  <c r="NTC25" i="28" s="1"/>
  <c r="NTD25" i="28" s="1"/>
  <c r="NTE25" i="28" s="1"/>
  <c r="NTF25" i="28" s="1"/>
  <c r="NTG25" i="28" s="1"/>
  <c r="NTH25" i="28" s="1"/>
  <c r="NTI25" i="28" s="1"/>
  <c r="NTJ25" i="28" s="1"/>
  <c r="NTK25" i="28" s="1"/>
  <c r="NTL25" i="28" s="1"/>
  <c r="NTM25" i="28" s="1"/>
  <c r="NTN25" i="28" s="1"/>
  <c r="NTO25" i="28" s="1"/>
  <c r="NTP25" i="28" s="1"/>
  <c r="NTQ25" i="28" s="1"/>
  <c r="NTR25" i="28" s="1"/>
  <c r="NTS25" i="28" s="1"/>
  <c r="NTT25" i="28" s="1"/>
  <c r="NTU25" i="28" s="1"/>
  <c r="NTV25" i="28" s="1"/>
  <c r="NTW25" i="28" s="1"/>
  <c r="NTX25" i="28" s="1"/>
  <c r="NTY25" i="28" s="1"/>
  <c r="NTZ25" i="28" s="1"/>
  <c r="NUA25" i="28" s="1"/>
  <c r="NUB25" i="28" s="1"/>
  <c r="NUC25" i="28" s="1"/>
  <c r="NUD25" i="28" s="1"/>
  <c r="NUE25" i="28" s="1"/>
  <c r="NUF25" i="28" s="1"/>
  <c r="NUG25" i="28" s="1"/>
  <c r="NUH25" i="28" s="1"/>
  <c r="NUI25" i="28" s="1"/>
  <c r="NUJ25" i="28" s="1"/>
  <c r="NUK25" i="28" s="1"/>
  <c r="NUL25" i="28" s="1"/>
  <c r="NUM25" i="28" s="1"/>
  <c r="NUN25" i="28" s="1"/>
  <c r="NUO25" i="28" s="1"/>
  <c r="NUP25" i="28" s="1"/>
  <c r="NUQ25" i="28" s="1"/>
  <c r="NUR25" i="28" s="1"/>
  <c r="NUS25" i="28" s="1"/>
  <c r="NUT25" i="28" s="1"/>
  <c r="NUU25" i="28" s="1"/>
  <c r="NUV25" i="28" s="1"/>
  <c r="NUW25" i="28" s="1"/>
  <c r="NUX25" i="28" s="1"/>
  <c r="NUY25" i="28" s="1"/>
  <c r="NUZ25" i="28" s="1"/>
  <c r="NVA25" i="28" s="1"/>
  <c r="NVB25" i="28" s="1"/>
  <c r="NVC25" i="28" s="1"/>
  <c r="NVD25" i="28" s="1"/>
  <c r="NVE25" i="28" s="1"/>
  <c r="NVF25" i="28" s="1"/>
  <c r="NVG25" i="28" s="1"/>
  <c r="NVH25" i="28" s="1"/>
  <c r="NVI25" i="28" s="1"/>
  <c r="NVJ25" i="28" s="1"/>
  <c r="NVK25" i="28" s="1"/>
  <c r="NVL25" i="28" s="1"/>
  <c r="NVM25" i="28" s="1"/>
  <c r="NVN25" i="28" s="1"/>
  <c r="NVO25" i="28" s="1"/>
  <c r="NVP25" i="28" s="1"/>
  <c r="NVQ25" i="28" s="1"/>
  <c r="NVR25" i="28" s="1"/>
  <c r="NVS25" i="28" s="1"/>
  <c r="NVT25" i="28" s="1"/>
  <c r="NVU25" i="28" s="1"/>
  <c r="NVV25" i="28" s="1"/>
  <c r="NVW25" i="28" s="1"/>
  <c r="NVX25" i="28" s="1"/>
  <c r="NVY25" i="28" s="1"/>
  <c r="NVZ25" i="28" s="1"/>
  <c r="NWA25" i="28" s="1"/>
  <c r="NWB25" i="28" s="1"/>
  <c r="NWC25" i="28" s="1"/>
  <c r="NWD25" i="28" s="1"/>
  <c r="NWE25" i="28" s="1"/>
  <c r="NWF25" i="28" s="1"/>
  <c r="NWG25" i="28" s="1"/>
  <c r="NWH25" i="28" s="1"/>
  <c r="NWI25" i="28" s="1"/>
  <c r="NWJ25" i="28" s="1"/>
  <c r="NWK25" i="28" s="1"/>
  <c r="NWL25" i="28" s="1"/>
  <c r="NWM25" i="28" s="1"/>
  <c r="NWN25" i="28" s="1"/>
  <c r="NWO25" i="28" s="1"/>
  <c r="NWP25" i="28" s="1"/>
  <c r="NWQ25" i="28" s="1"/>
  <c r="NWR25" i="28" s="1"/>
  <c r="NWS25" i="28" s="1"/>
  <c r="NWT25" i="28" s="1"/>
  <c r="NWU25" i="28" s="1"/>
  <c r="NWV25" i="28" s="1"/>
  <c r="NWW25" i="28" s="1"/>
  <c r="NWX25" i="28" s="1"/>
  <c r="NWY25" i="28" s="1"/>
  <c r="NWZ25" i="28" s="1"/>
  <c r="NXA25" i="28" s="1"/>
  <c r="NXB25" i="28" s="1"/>
  <c r="NXC25" i="28" s="1"/>
  <c r="NXD25" i="28" s="1"/>
  <c r="NXE25" i="28" s="1"/>
  <c r="NXF25" i="28" s="1"/>
  <c r="NXG25" i="28" s="1"/>
  <c r="NXH25" i="28" s="1"/>
  <c r="NXI25" i="28" s="1"/>
  <c r="NXJ25" i="28" s="1"/>
  <c r="NXK25" i="28" s="1"/>
  <c r="NXL25" i="28" s="1"/>
  <c r="NXM25" i="28" s="1"/>
  <c r="NXN25" i="28" s="1"/>
  <c r="NXO25" i="28" s="1"/>
  <c r="NXP25" i="28" s="1"/>
  <c r="NXQ25" i="28" s="1"/>
  <c r="NXR25" i="28" s="1"/>
  <c r="NXS25" i="28" s="1"/>
  <c r="NXT25" i="28" s="1"/>
  <c r="NXU25" i="28" s="1"/>
  <c r="NXV25" i="28" s="1"/>
  <c r="NXW25" i="28" s="1"/>
  <c r="NXX25" i="28" s="1"/>
  <c r="NXY25" i="28" s="1"/>
  <c r="NXZ25" i="28" s="1"/>
  <c r="NYA25" i="28" s="1"/>
  <c r="NYB25" i="28" s="1"/>
  <c r="NYC25" i="28" s="1"/>
  <c r="NYD25" i="28" s="1"/>
  <c r="NYE25" i="28" s="1"/>
  <c r="NYF25" i="28" s="1"/>
  <c r="NYG25" i="28" s="1"/>
  <c r="NYH25" i="28" s="1"/>
  <c r="NYI25" i="28" s="1"/>
  <c r="NYJ25" i="28" s="1"/>
  <c r="NYK25" i="28" s="1"/>
  <c r="NYL25" i="28" s="1"/>
  <c r="NYM25" i="28" s="1"/>
  <c r="NYN25" i="28" s="1"/>
  <c r="NYO25" i="28" s="1"/>
  <c r="NYP25" i="28" s="1"/>
  <c r="NYQ25" i="28" s="1"/>
  <c r="NYR25" i="28" s="1"/>
  <c r="NYS25" i="28" s="1"/>
  <c r="NYT25" i="28" s="1"/>
  <c r="NYU25" i="28" s="1"/>
  <c r="NYV25" i="28" s="1"/>
  <c r="NYW25" i="28" s="1"/>
  <c r="NYX25" i="28" s="1"/>
  <c r="NYY25" i="28" s="1"/>
  <c r="NYZ25" i="28" s="1"/>
  <c r="NZA25" i="28" s="1"/>
  <c r="NZB25" i="28" s="1"/>
  <c r="NZC25" i="28" s="1"/>
  <c r="NZD25" i="28" s="1"/>
  <c r="NZE25" i="28" s="1"/>
  <c r="NZF25" i="28" s="1"/>
  <c r="NZG25" i="28" s="1"/>
  <c r="NZH25" i="28" s="1"/>
  <c r="NZI25" i="28" s="1"/>
  <c r="NZJ25" i="28" s="1"/>
  <c r="NZK25" i="28" s="1"/>
  <c r="NZL25" i="28" s="1"/>
  <c r="NZM25" i="28" s="1"/>
  <c r="NZN25" i="28" s="1"/>
  <c r="NZO25" i="28" s="1"/>
  <c r="NZP25" i="28" s="1"/>
  <c r="NZQ25" i="28" s="1"/>
  <c r="NZR25" i="28" s="1"/>
  <c r="NZS25" i="28" s="1"/>
  <c r="NZT25" i="28" s="1"/>
  <c r="NZU25" i="28" s="1"/>
  <c r="NZV25" i="28" s="1"/>
  <c r="NZW25" i="28" s="1"/>
  <c r="NZX25" i="28" s="1"/>
  <c r="NZY25" i="28" s="1"/>
  <c r="NZZ25" i="28" s="1"/>
  <c r="OAA25" i="28" s="1"/>
  <c r="OAB25" i="28" s="1"/>
  <c r="OAC25" i="28" s="1"/>
  <c r="OAD25" i="28" s="1"/>
  <c r="OAE25" i="28" s="1"/>
  <c r="OAF25" i="28" s="1"/>
  <c r="OAG25" i="28" s="1"/>
  <c r="OAH25" i="28" s="1"/>
  <c r="OAI25" i="28" s="1"/>
  <c r="OAJ25" i="28" s="1"/>
  <c r="OAK25" i="28" s="1"/>
  <c r="OAL25" i="28" s="1"/>
  <c r="OAM25" i="28" s="1"/>
  <c r="OAN25" i="28" s="1"/>
  <c r="OAO25" i="28" s="1"/>
  <c r="OAP25" i="28" s="1"/>
  <c r="OAQ25" i="28" s="1"/>
  <c r="OAR25" i="28" s="1"/>
  <c r="OAS25" i="28" s="1"/>
  <c r="OAT25" i="28" s="1"/>
  <c r="OAU25" i="28" s="1"/>
  <c r="OAV25" i="28" s="1"/>
  <c r="OAW25" i="28" s="1"/>
  <c r="OAX25" i="28" s="1"/>
  <c r="OAY25" i="28" s="1"/>
  <c r="OAZ25" i="28" s="1"/>
  <c r="OBA25" i="28" s="1"/>
  <c r="OBB25" i="28" s="1"/>
  <c r="OBC25" i="28" s="1"/>
  <c r="OBD25" i="28" s="1"/>
  <c r="OBE25" i="28" s="1"/>
  <c r="OBF25" i="28" s="1"/>
  <c r="OBG25" i="28" s="1"/>
  <c r="OBH25" i="28" s="1"/>
  <c r="OBI25" i="28" s="1"/>
  <c r="OBJ25" i="28" s="1"/>
  <c r="OBK25" i="28" s="1"/>
  <c r="OBL25" i="28" s="1"/>
  <c r="OBM25" i="28" s="1"/>
  <c r="OBN25" i="28" s="1"/>
  <c r="OBO25" i="28" s="1"/>
  <c r="OBP25" i="28" s="1"/>
  <c r="OBQ25" i="28" s="1"/>
  <c r="OBR25" i="28" s="1"/>
  <c r="OBS25" i="28" s="1"/>
  <c r="OBT25" i="28" s="1"/>
  <c r="OBU25" i="28" s="1"/>
  <c r="OBV25" i="28" s="1"/>
  <c r="OBW25" i="28" s="1"/>
  <c r="OBX25" i="28" s="1"/>
  <c r="OBY25" i="28" s="1"/>
  <c r="OBZ25" i="28" s="1"/>
  <c r="OCA25" i="28" s="1"/>
  <c r="OCB25" i="28" s="1"/>
  <c r="OCC25" i="28" s="1"/>
  <c r="OCD25" i="28" s="1"/>
  <c r="OCE25" i="28" s="1"/>
  <c r="OCF25" i="28" s="1"/>
  <c r="OCG25" i="28" s="1"/>
  <c r="OCH25" i="28" s="1"/>
  <c r="OCI25" i="28" s="1"/>
  <c r="OCJ25" i="28" s="1"/>
  <c r="OCK25" i="28" s="1"/>
  <c r="OCL25" i="28" s="1"/>
  <c r="OCM25" i="28" s="1"/>
  <c r="OCN25" i="28" s="1"/>
  <c r="OCO25" i="28" s="1"/>
  <c r="OCP25" i="28" s="1"/>
  <c r="OCQ25" i="28" s="1"/>
  <c r="OCR25" i="28" s="1"/>
  <c r="OCS25" i="28" s="1"/>
  <c r="OCT25" i="28" s="1"/>
  <c r="OCU25" i="28" s="1"/>
  <c r="OCV25" i="28" s="1"/>
  <c r="OCW25" i="28" s="1"/>
  <c r="OCX25" i="28" s="1"/>
  <c r="OCY25" i="28" s="1"/>
  <c r="OCZ25" i="28" s="1"/>
  <c r="ODA25" i="28" s="1"/>
  <c r="ODB25" i="28" s="1"/>
  <c r="ODC25" i="28" s="1"/>
  <c r="ODD25" i="28" s="1"/>
  <c r="ODE25" i="28" s="1"/>
  <c r="ODF25" i="28" s="1"/>
  <c r="ODG25" i="28" s="1"/>
  <c r="ODH25" i="28" s="1"/>
  <c r="ODI25" i="28" s="1"/>
  <c r="ODJ25" i="28" s="1"/>
  <c r="ODK25" i="28" s="1"/>
  <c r="ODL25" i="28" s="1"/>
  <c r="ODM25" i="28" s="1"/>
  <c r="ODN25" i="28" s="1"/>
  <c r="ODO25" i="28" s="1"/>
  <c r="ODP25" i="28" s="1"/>
  <c r="ODQ25" i="28" s="1"/>
  <c r="ODR25" i="28" s="1"/>
  <c r="ODS25" i="28" s="1"/>
  <c r="ODT25" i="28" s="1"/>
  <c r="ODU25" i="28" s="1"/>
  <c r="ODV25" i="28" s="1"/>
  <c r="ODW25" i="28" s="1"/>
  <c r="ODX25" i="28" s="1"/>
  <c r="ODY25" i="28" s="1"/>
  <c r="ODZ25" i="28" s="1"/>
  <c r="OEA25" i="28" s="1"/>
  <c r="OEB25" i="28" s="1"/>
  <c r="OEC25" i="28" s="1"/>
  <c r="OED25" i="28" s="1"/>
  <c r="OEE25" i="28" s="1"/>
  <c r="OEF25" i="28" s="1"/>
  <c r="OEG25" i="28" s="1"/>
  <c r="OEH25" i="28" s="1"/>
  <c r="OEI25" i="28" s="1"/>
  <c r="OEJ25" i="28" s="1"/>
  <c r="OEK25" i="28" s="1"/>
  <c r="OEL25" i="28" s="1"/>
  <c r="OEM25" i="28" s="1"/>
  <c r="OEN25" i="28" s="1"/>
  <c r="OEO25" i="28" s="1"/>
  <c r="OEP25" i="28" s="1"/>
  <c r="OEQ25" i="28" s="1"/>
  <c r="OER25" i="28" s="1"/>
  <c r="OES25" i="28" s="1"/>
  <c r="OET25" i="28" s="1"/>
  <c r="OEU25" i="28" s="1"/>
  <c r="OEV25" i="28" s="1"/>
  <c r="OEW25" i="28" s="1"/>
  <c r="OEX25" i="28" s="1"/>
  <c r="OEY25" i="28" s="1"/>
  <c r="OEZ25" i="28" s="1"/>
  <c r="OFA25" i="28" s="1"/>
  <c r="OFB25" i="28" s="1"/>
  <c r="OFC25" i="28" s="1"/>
  <c r="OFD25" i="28" s="1"/>
  <c r="OFE25" i="28" s="1"/>
  <c r="OFF25" i="28" s="1"/>
  <c r="OFG25" i="28" s="1"/>
  <c r="OFH25" i="28" s="1"/>
  <c r="OFI25" i="28" s="1"/>
  <c r="OFJ25" i="28" s="1"/>
  <c r="OFK25" i="28" s="1"/>
  <c r="OFL25" i="28" s="1"/>
  <c r="OFM25" i="28" s="1"/>
  <c r="OFN25" i="28" s="1"/>
  <c r="OFO25" i="28" s="1"/>
  <c r="OFP25" i="28" s="1"/>
  <c r="OFQ25" i="28" s="1"/>
  <c r="OFR25" i="28" s="1"/>
  <c r="OFS25" i="28" s="1"/>
  <c r="OFT25" i="28" s="1"/>
  <c r="OFU25" i="28" s="1"/>
  <c r="OFV25" i="28" s="1"/>
  <c r="OFW25" i="28" s="1"/>
  <c r="OFX25" i="28" s="1"/>
  <c r="OFY25" i="28" s="1"/>
  <c r="OFZ25" i="28" s="1"/>
  <c r="OGA25" i="28" s="1"/>
  <c r="OGB25" i="28" s="1"/>
  <c r="OGC25" i="28" s="1"/>
  <c r="OGD25" i="28" s="1"/>
  <c r="OGE25" i="28" s="1"/>
  <c r="OGF25" i="28" s="1"/>
  <c r="OGG25" i="28" s="1"/>
  <c r="OGH25" i="28" s="1"/>
  <c r="OGI25" i="28" s="1"/>
  <c r="OGJ25" i="28" s="1"/>
  <c r="OGK25" i="28" s="1"/>
  <c r="OGL25" i="28" s="1"/>
  <c r="OGM25" i="28" s="1"/>
  <c r="OGN25" i="28" s="1"/>
  <c r="OGO25" i="28" s="1"/>
  <c r="OGP25" i="28" s="1"/>
  <c r="OGQ25" i="28" s="1"/>
  <c r="OGR25" i="28" s="1"/>
  <c r="OGS25" i="28" s="1"/>
  <c r="OGT25" i="28" s="1"/>
  <c r="OGU25" i="28" s="1"/>
  <c r="OGV25" i="28" s="1"/>
  <c r="OGW25" i="28" s="1"/>
  <c r="OGX25" i="28" s="1"/>
  <c r="OGY25" i="28" s="1"/>
  <c r="OGZ25" i="28" s="1"/>
  <c r="OHA25" i="28" s="1"/>
  <c r="OHB25" i="28" s="1"/>
  <c r="OHC25" i="28" s="1"/>
  <c r="OHD25" i="28" s="1"/>
  <c r="OHE25" i="28" s="1"/>
  <c r="OHF25" i="28" s="1"/>
  <c r="OHG25" i="28" s="1"/>
  <c r="OHH25" i="28" s="1"/>
  <c r="OHI25" i="28" s="1"/>
  <c r="OHJ25" i="28" s="1"/>
  <c r="OHK25" i="28" s="1"/>
  <c r="OHL25" i="28" s="1"/>
  <c r="OHM25" i="28" s="1"/>
  <c r="OHN25" i="28" s="1"/>
  <c r="OHO25" i="28" s="1"/>
  <c r="OHP25" i="28" s="1"/>
  <c r="OHQ25" i="28" s="1"/>
  <c r="OHR25" i="28" s="1"/>
  <c r="OHS25" i="28" s="1"/>
  <c r="OHT25" i="28" s="1"/>
  <c r="OHU25" i="28" s="1"/>
  <c r="OHV25" i="28" s="1"/>
  <c r="OHW25" i="28" s="1"/>
  <c r="OHX25" i="28" s="1"/>
  <c r="OHY25" i="28" s="1"/>
  <c r="OHZ25" i="28" s="1"/>
  <c r="OIA25" i="28" s="1"/>
  <c r="OIB25" i="28" s="1"/>
  <c r="OIC25" i="28" s="1"/>
  <c r="OID25" i="28" s="1"/>
  <c r="OIE25" i="28" s="1"/>
  <c r="OIF25" i="28" s="1"/>
  <c r="OIG25" i="28" s="1"/>
  <c r="OIH25" i="28" s="1"/>
  <c r="OII25" i="28" s="1"/>
  <c r="OIJ25" i="28" s="1"/>
  <c r="OIK25" i="28" s="1"/>
  <c r="OIL25" i="28" s="1"/>
  <c r="OIM25" i="28" s="1"/>
  <c r="OIN25" i="28" s="1"/>
  <c r="OIO25" i="28" s="1"/>
  <c r="OIP25" i="28" s="1"/>
  <c r="OIQ25" i="28" s="1"/>
  <c r="OIR25" i="28" s="1"/>
  <c r="OIS25" i="28" s="1"/>
  <c r="OIT25" i="28" s="1"/>
  <c r="OIU25" i="28" s="1"/>
  <c r="OIV25" i="28" s="1"/>
  <c r="OIW25" i="28" s="1"/>
  <c r="OIX25" i="28" s="1"/>
  <c r="OIY25" i="28" s="1"/>
  <c r="OIZ25" i="28" s="1"/>
  <c r="OJA25" i="28" s="1"/>
  <c r="OJB25" i="28" s="1"/>
  <c r="OJC25" i="28" s="1"/>
  <c r="OJD25" i="28" s="1"/>
  <c r="OJE25" i="28" s="1"/>
  <c r="OJF25" i="28" s="1"/>
  <c r="OJG25" i="28" s="1"/>
  <c r="OJH25" i="28" s="1"/>
  <c r="OJI25" i="28" s="1"/>
  <c r="OJJ25" i="28" s="1"/>
  <c r="OJK25" i="28" s="1"/>
  <c r="OJL25" i="28" s="1"/>
  <c r="OJM25" i="28" s="1"/>
  <c r="OJN25" i="28" s="1"/>
  <c r="OJO25" i="28" s="1"/>
  <c r="OJP25" i="28" s="1"/>
  <c r="OJQ25" i="28" s="1"/>
  <c r="OJR25" i="28" s="1"/>
  <c r="OJS25" i="28" s="1"/>
  <c r="OJT25" i="28" s="1"/>
  <c r="OJU25" i="28" s="1"/>
  <c r="OJV25" i="28" s="1"/>
  <c r="OJW25" i="28" s="1"/>
  <c r="OJX25" i="28" s="1"/>
  <c r="OJY25" i="28" s="1"/>
  <c r="OJZ25" i="28" s="1"/>
  <c r="OKA25" i="28" s="1"/>
  <c r="OKB25" i="28" s="1"/>
  <c r="OKC25" i="28" s="1"/>
  <c r="OKD25" i="28" s="1"/>
  <c r="OKE25" i="28" s="1"/>
  <c r="OKF25" i="28" s="1"/>
  <c r="OKG25" i="28" s="1"/>
  <c r="OKH25" i="28" s="1"/>
  <c r="OKI25" i="28" s="1"/>
  <c r="OKJ25" i="28" s="1"/>
  <c r="OKK25" i="28" s="1"/>
  <c r="OKL25" i="28" s="1"/>
  <c r="OKM25" i="28" s="1"/>
  <c r="OKN25" i="28" s="1"/>
  <c r="OKO25" i="28" s="1"/>
  <c r="OKP25" i="28" s="1"/>
  <c r="OKQ25" i="28" s="1"/>
  <c r="OKR25" i="28" s="1"/>
  <c r="OKS25" i="28" s="1"/>
  <c r="OKT25" i="28" s="1"/>
  <c r="OKU25" i="28" s="1"/>
  <c r="OKV25" i="28" s="1"/>
  <c r="OKW25" i="28" s="1"/>
  <c r="OKX25" i="28" s="1"/>
  <c r="OKY25" i="28" s="1"/>
  <c r="OKZ25" i="28" s="1"/>
  <c r="OLA25" i="28" s="1"/>
  <c r="OLB25" i="28" s="1"/>
  <c r="OLC25" i="28" s="1"/>
  <c r="OLD25" i="28" s="1"/>
  <c r="OLE25" i="28" s="1"/>
  <c r="OLF25" i="28" s="1"/>
  <c r="OLG25" i="28" s="1"/>
  <c r="OLH25" i="28" s="1"/>
  <c r="OLI25" i="28" s="1"/>
  <c r="OLJ25" i="28" s="1"/>
  <c r="OLK25" i="28" s="1"/>
  <c r="OLL25" i="28" s="1"/>
  <c r="OLM25" i="28" s="1"/>
  <c r="OLN25" i="28" s="1"/>
  <c r="OLO25" i="28" s="1"/>
  <c r="OLP25" i="28" s="1"/>
  <c r="OLQ25" i="28" s="1"/>
  <c r="OLR25" i="28" s="1"/>
  <c r="OLS25" i="28" s="1"/>
  <c r="OLT25" i="28" s="1"/>
  <c r="OLU25" i="28" s="1"/>
  <c r="OLV25" i="28" s="1"/>
  <c r="OLW25" i="28" s="1"/>
  <c r="OLX25" i="28" s="1"/>
  <c r="OLY25" i="28" s="1"/>
  <c r="OLZ25" i="28" s="1"/>
  <c r="OMA25" i="28" s="1"/>
  <c r="OMB25" i="28" s="1"/>
  <c r="OMC25" i="28" s="1"/>
  <c r="OMD25" i="28" s="1"/>
  <c r="OME25" i="28" s="1"/>
  <c r="OMF25" i="28" s="1"/>
  <c r="OMG25" i="28" s="1"/>
  <c r="OMH25" i="28" s="1"/>
  <c r="OMI25" i="28" s="1"/>
  <c r="OMJ25" i="28" s="1"/>
  <c r="OMK25" i="28" s="1"/>
  <c r="OML25" i="28" s="1"/>
  <c r="OMM25" i="28" s="1"/>
  <c r="OMN25" i="28" s="1"/>
  <c r="OMO25" i="28" s="1"/>
  <c r="OMP25" i="28" s="1"/>
  <c r="OMQ25" i="28" s="1"/>
  <c r="OMR25" i="28" s="1"/>
  <c r="OMS25" i="28" s="1"/>
  <c r="OMT25" i="28" s="1"/>
  <c r="OMU25" i="28" s="1"/>
  <c r="OMV25" i="28" s="1"/>
  <c r="OMW25" i="28" s="1"/>
  <c r="OMX25" i="28" s="1"/>
  <c r="OMY25" i="28" s="1"/>
  <c r="OMZ25" i="28" s="1"/>
  <c r="ONA25" i="28" s="1"/>
  <c r="ONB25" i="28" s="1"/>
  <c r="ONC25" i="28" s="1"/>
  <c r="OND25" i="28" s="1"/>
  <c r="ONE25" i="28" s="1"/>
  <c r="ONF25" i="28" s="1"/>
  <c r="ONG25" i="28" s="1"/>
  <c r="ONH25" i="28" s="1"/>
  <c r="ONI25" i="28" s="1"/>
  <c r="ONJ25" i="28" s="1"/>
  <c r="ONK25" i="28" s="1"/>
  <c r="ONL25" i="28" s="1"/>
  <c r="ONM25" i="28" s="1"/>
  <c r="ONN25" i="28" s="1"/>
  <c r="ONO25" i="28" s="1"/>
  <c r="ONP25" i="28" s="1"/>
  <c r="ONQ25" i="28" s="1"/>
  <c r="ONR25" i="28" s="1"/>
  <c r="ONS25" i="28" s="1"/>
  <c r="ONT25" i="28" s="1"/>
  <c r="ONU25" i="28" s="1"/>
  <c r="ONV25" i="28" s="1"/>
  <c r="ONW25" i="28" s="1"/>
  <c r="ONX25" i="28" s="1"/>
  <c r="ONY25" i="28" s="1"/>
  <c r="ONZ25" i="28" s="1"/>
  <c r="OOA25" i="28" s="1"/>
  <c r="OOB25" i="28" s="1"/>
  <c r="OOC25" i="28" s="1"/>
  <c r="OOD25" i="28" s="1"/>
  <c r="OOE25" i="28" s="1"/>
  <c r="OOF25" i="28" s="1"/>
  <c r="OOG25" i="28" s="1"/>
  <c r="OOH25" i="28" s="1"/>
  <c r="OOI25" i="28" s="1"/>
  <c r="OOJ25" i="28" s="1"/>
  <c r="OOK25" i="28" s="1"/>
  <c r="OOL25" i="28" s="1"/>
  <c r="OOM25" i="28" s="1"/>
  <c r="OON25" i="28" s="1"/>
  <c r="OOO25" i="28" s="1"/>
  <c r="OOP25" i="28" s="1"/>
  <c r="OOQ25" i="28" s="1"/>
  <c r="OOR25" i="28" s="1"/>
  <c r="OOS25" i="28" s="1"/>
  <c r="OOT25" i="28" s="1"/>
  <c r="OOU25" i="28" s="1"/>
  <c r="OOV25" i="28" s="1"/>
  <c r="OOW25" i="28" s="1"/>
  <c r="OOX25" i="28" s="1"/>
  <c r="OOY25" i="28" s="1"/>
  <c r="OOZ25" i="28" s="1"/>
  <c r="OPA25" i="28" s="1"/>
  <c r="OPB25" i="28" s="1"/>
  <c r="OPC25" i="28" s="1"/>
  <c r="OPD25" i="28" s="1"/>
  <c r="OPE25" i="28" s="1"/>
  <c r="OPF25" i="28" s="1"/>
  <c r="OPG25" i="28" s="1"/>
  <c r="OPH25" i="28" s="1"/>
  <c r="OPI25" i="28" s="1"/>
  <c r="OPJ25" i="28" s="1"/>
  <c r="OPK25" i="28" s="1"/>
  <c r="OPL25" i="28" s="1"/>
  <c r="OPM25" i="28" s="1"/>
  <c r="OPN25" i="28" s="1"/>
  <c r="OPO25" i="28" s="1"/>
  <c r="OPP25" i="28" s="1"/>
  <c r="OPQ25" i="28" s="1"/>
  <c r="OPR25" i="28" s="1"/>
  <c r="OPS25" i="28" s="1"/>
  <c r="OPT25" i="28" s="1"/>
  <c r="OPU25" i="28" s="1"/>
  <c r="OPV25" i="28" s="1"/>
  <c r="OPW25" i="28" s="1"/>
  <c r="OPX25" i="28" s="1"/>
  <c r="OPY25" i="28" s="1"/>
  <c r="OPZ25" i="28" s="1"/>
  <c r="OQA25" i="28" s="1"/>
  <c r="OQB25" i="28" s="1"/>
  <c r="OQC25" i="28" s="1"/>
  <c r="OQD25" i="28" s="1"/>
  <c r="OQE25" i="28" s="1"/>
  <c r="OQF25" i="28" s="1"/>
  <c r="OQG25" i="28" s="1"/>
  <c r="OQH25" i="28" s="1"/>
  <c r="OQI25" i="28" s="1"/>
  <c r="OQJ25" i="28" s="1"/>
  <c r="OQK25" i="28" s="1"/>
  <c r="OQL25" i="28" s="1"/>
  <c r="OQM25" i="28" s="1"/>
  <c r="OQN25" i="28" s="1"/>
  <c r="OQO25" i="28" s="1"/>
  <c r="OQP25" i="28" s="1"/>
  <c r="OQQ25" i="28" s="1"/>
  <c r="OQR25" i="28" s="1"/>
  <c r="OQS25" i="28" s="1"/>
  <c r="OQT25" i="28" s="1"/>
  <c r="OQU25" i="28" s="1"/>
  <c r="OQV25" i="28" s="1"/>
  <c r="OQW25" i="28" s="1"/>
  <c r="OQX25" i="28" s="1"/>
  <c r="OQY25" i="28" s="1"/>
  <c r="OQZ25" i="28" s="1"/>
  <c r="ORA25" i="28" s="1"/>
  <c r="ORB25" i="28" s="1"/>
  <c r="ORC25" i="28" s="1"/>
  <c r="ORD25" i="28" s="1"/>
  <c r="ORE25" i="28" s="1"/>
  <c r="ORF25" i="28" s="1"/>
  <c r="ORG25" i="28" s="1"/>
  <c r="ORH25" i="28" s="1"/>
  <c r="ORI25" i="28" s="1"/>
  <c r="ORJ25" i="28" s="1"/>
  <c r="ORK25" i="28" s="1"/>
  <c r="ORL25" i="28" s="1"/>
  <c r="ORM25" i="28" s="1"/>
  <c r="ORN25" i="28" s="1"/>
  <c r="ORO25" i="28" s="1"/>
  <c r="ORP25" i="28" s="1"/>
  <c r="ORQ25" i="28" s="1"/>
  <c r="ORR25" i="28" s="1"/>
  <c r="ORS25" i="28" s="1"/>
  <c r="ORT25" i="28" s="1"/>
  <c r="ORU25" i="28" s="1"/>
  <c r="ORV25" i="28" s="1"/>
  <c r="ORW25" i="28" s="1"/>
  <c r="ORX25" i="28" s="1"/>
  <c r="ORY25" i="28" s="1"/>
  <c r="ORZ25" i="28" s="1"/>
  <c r="OSA25" i="28" s="1"/>
  <c r="OSB25" i="28" s="1"/>
  <c r="OSC25" i="28" s="1"/>
  <c r="OSD25" i="28" s="1"/>
  <c r="OSE25" i="28" s="1"/>
  <c r="OSF25" i="28" s="1"/>
  <c r="OSG25" i="28" s="1"/>
  <c r="OSH25" i="28" s="1"/>
  <c r="OSI25" i="28" s="1"/>
  <c r="OSJ25" i="28" s="1"/>
  <c r="OSK25" i="28" s="1"/>
  <c r="OSL25" i="28" s="1"/>
  <c r="OSM25" i="28" s="1"/>
  <c r="OSN25" i="28" s="1"/>
  <c r="OSO25" i="28" s="1"/>
  <c r="OSP25" i="28" s="1"/>
  <c r="OSQ25" i="28" s="1"/>
  <c r="OSR25" i="28" s="1"/>
  <c r="OSS25" i="28" s="1"/>
  <c r="OST25" i="28" s="1"/>
  <c r="OSU25" i="28" s="1"/>
  <c r="OSV25" i="28" s="1"/>
  <c r="OSW25" i="28" s="1"/>
  <c r="OSX25" i="28" s="1"/>
  <c r="OSY25" i="28" s="1"/>
  <c r="OSZ25" i="28" s="1"/>
  <c r="OTA25" i="28" s="1"/>
  <c r="OTB25" i="28" s="1"/>
  <c r="OTC25" i="28" s="1"/>
  <c r="OTD25" i="28" s="1"/>
  <c r="OTE25" i="28" s="1"/>
  <c r="OTF25" i="28" s="1"/>
  <c r="OTG25" i="28" s="1"/>
  <c r="OTH25" i="28" s="1"/>
  <c r="OTI25" i="28" s="1"/>
  <c r="OTJ25" i="28" s="1"/>
  <c r="OTK25" i="28" s="1"/>
  <c r="OTL25" i="28" s="1"/>
  <c r="OTM25" i="28" s="1"/>
  <c r="OTN25" i="28" s="1"/>
  <c r="OTO25" i="28" s="1"/>
  <c r="OTP25" i="28" s="1"/>
  <c r="OTQ25" i="28" s="1"/>
  <c r="OTR25" i="28" s="1"/>
  <c r="OTS25" i="28" s="1"/>
  <c r="OTT25" i="28" s="1"/>
  <c r="OTU25" i="28" s="1"/>
  <c r="OTV25" i="28" s="1"/>
  <c r="OTW25" i="28" s="1"/>
  <c r="OTX25" i="28" s="1"/>
  <c r="OTY25" i="28" s="1"/>
  <c r="OTZ25" i="28" s="1"/>
  <c r="OUA25" i="28" s="1"/>
  <c r="OUB25" i="28" s="1"/>
  <c r="OUC25" i="28" s="1"/>
  <c r="OUD25" i="28" s="1"/>
  <c r="OUE25" i="28" s="1"/>
  <c r="OUF25" i="28" s="1"/>
  <c r="OUG25" i="28" s="1"/>
  <c r="OUH25" i="28" s="1"/>
  <c r="OUI25" i="28" s="1"/>
  <c r="OUJ25" i="28" s="1"/>
  <c r="OUK25" i="28" s="1"/>
  <c r="OUL25" i="28" s="1"/>
  <c r="OUM25" i="28" s="1"/>
  <c r="OUN25" i="28" s="1"/>
  <c r="OUO25" i="28" s="1"/>
  <c r="OUP25" i="28" s="1"/>
  <c r="OUQ25" i="28" s="1"/>
  <c r="OUR25" i="28" s="1"/>
  <c r="OUS25" i="28" s="1"/>
  <c r="OUT25" i="28" s="1"/>
  <c r="OUU25" i="28" s="1"/>
  <c r="OUV25" i="28" s="1"/>
  <c r="OUW25" i="28" s="1"/>
  <c r="OUX25" i="28" s="1"/>
  <c r="OUY25" i="28" s="1"/>
  <c r="OUZ25" i="28" s="1"/>
  <c r="OVA25" i="28" s="1"/>
  <c r="OVB25" i="28" s="1"/>
  <c r="OVC25" i="28" s="1"/>
  <c r="OVD25" i="28" s="1"/>
  <c r="OVE25" i="28" s="1"/>
  <c r="OVF25" i="28" s="1"/>
  <c r="OVG25" i="28" s="1"/>
  <c r="OVH25" i="28" s="1"/>
  <c r="OVI25" i="28" s="1"/>
  <c r="OVJ25" i="28" s="1"/>
  <c r="OVK25" i="28" s="1"/>
  <c r="OVL25" i="28" s="1"/>
  <c r="OVM25" i="28" s="1"/>
  <c r="OVN25" i="28" s="1"/>
  <c r="OVO25" i="28" s="1"/>
  <c r="OVP25" i="28" s="1"/>
  <c r="OVQ25" i="28" s="1"/>
  <c r="OVR25" i="28" s="1"/>
  <c r="OVS25" i="28" s="1"/>
  <c r="OVT25" i="28" s="1"/>
  <c r="OVU25" i="28" s="1"/>
  <c r="OVV25" i="28" s="1"/>
  <c r="OVW25" i="28" s="1"/>
  <c r="OVX25" i="28" s="1"/>
  <c r="OVY25" i="28" s="1"/>
  <c r="OVZ25" i="28" s="1"/>
  <c r="OWA25" i="28" s="1"/>
  <c r="OWB25" i="28" s="1"/>
  <c r="OWC25" i="28" s="1"/>
  <c r="OWD25" i="28" s="1"/>
  <c r="OWE25" i="28" s="1"/>
  <c r="OWF25" i="28" s="1"/>
  <c r="OWG25" i="28" s="1"/>
  <c r="OWH25" i="28" s="1"/>
  <c r="OWI25" i="28" s="1"/>
  <c r="OWJ25" i="28" s="1"/>
  <c r="OWK25" i="28" s="1"/>
  <c r="OWL25" i="28" s="1"/>
  <c r="OWM25" i="28" s="1"/>
  <c r="OWN25" i="28" s="1"/>
  <c r="OWO25" i="28" s="1"/>
  <c r="OWP25" i="28" s="1"/>
  <c r="OWQ25" i="28" s="1"/>
  <c r="OWR25" i="28" s="1"/>
  <c r="OWS25" i="28" s="1"/>
  <c r="OWT25" i="28" s="1"/>
  <c r="OWU25" i="28" s="1"/>
  <c r="OWV25" i="28" s="1"/>
  <c r="OWW25" i="28" s="1"/>
  <c r="OWX25" i="28" s="1"/>
  <c r="OWY25" i="28" s="1"/>
  <c r="OWZ25" i="28" s="1"/>
  <c r="OXA25" i="28" s="1"/>
  <c r="OXB25" i="28" s="1"/>
  <c r="OXC25" i="28" s="1"/>
  <c r="OXD25" i="28" s="1"/>
  <c r="OXE25" i="28" s="1"/>
  <c r="OXF25" i="28" s="1"/>
  <c r="OXG25" i="28" s="1"/>
  <c r="OXH25" i="28" s="1"/>
  <c r="OXI25" i="28" s="1"/>
  <c r="OXJ25" i="28" s="1"/>
  <c r="OXK25" i="28" s="1"/>
  <c r="OXL25" i="28" s="1"/>
  <c r="OXM25" i="28" s="1"/>
  <c r="OXN25" i="28" s="1"/>
  <c r="OXO25" i="28" s="1"/>
  <c r="OXP25" i="28" s="1"/>
  <c r="OXQ25" i="28" s="1"/>
  <c r="OXR25" i="28" s="1"/>
  <c r="OXS25" i="28" s="1"/>
  <c r="OXT25" i="28" s="1"/>
  <c r="OXU25" i="28" s="1"/>
  <c r="OXV25" i="28" s="1"/>
  <c r="OXW25" i="28" s="1"/>
  <c r="OXX25" i="28" s="1"/>
  <c r="OXY25" i="28" s="1"/>
  <c r="OXZ25" i="28" s="1"/>
  <c r="OYA25" i="28" s="1"/>
  <c r="OYB25" i="28" s="1"/>
  <c r="OYC25" i="28" s="1"/>
  <c r="OYD25" i="28" s="1"/>
  <c r="OYE25" i="28" s="1"/>
  <c r="OYF25" i="28" s="1"/>
  <c r="OYG25" i="28" s="1"/>
  <c r="OYH25" i="28" s="1"/>
  <c r="OYI25" i="28" s="1"/>
  <c r="OYJ25" i="28" s="1"/>
  <c r="OYK25" i="28" s="1"/>
  <c r="OYL25" i="28" s="1"/>
  <c r="OYM25" i="28" s="1"/>
  <c r="OYN25" i="28" s="1"/>
  <c r="OYO25" i="28" s="1"/>
  <c r="OYP25" i="28" s="1"/>
  <c r="OYQ25" i="28" s="1"/>
  <c r="OYR25" i="28" s="1"/>
  <c r="OYS25" i="28" s="1"/>
  <c r="OYT25" i="28" s="1"/>
  <c r="OYU25" i="28" s="1"/>
  <c r="OYV25" i="28" s="1"/>
  <c r="OYW25" i="28" s="1"/>
  <c r="OYX25" i="28" s="1"/>
  <c r="OYY25" i="28" s="1"/>
  <c r="OYZ25" i="28" s="1"/>
  <c r="OZA25" i="28" s="1"/>
  <c r="OZB25" i="28" s="1"/>
  <c r="OZC25" i="28" s="1"/>
  <c r="OZD25" i="28" s="1"/>
  <c r="OZE25" i="28" s="1"/>
  <c r="OZF25" i="28" s="1"/>
  <c r="OZG25" i="28" s="1"/>
  <c r="OZH25" i="28" s="1"/>
  <c r="OZI25" i="28" s="1"/>
  <c r="OZJ25" i="28" s="1"/>
  <c r="OZK25" i="28" s="1"/>
  <c r="OZL25" i="28" s="1"/>
  <c r="OZM25" i="28" s="1"/>
  <c r="OZN25" i="28" s="1"/>
  <c r="OZO25" i="28" s="1"/>
  <c r="OZP25" i="28" s="1"/>
  <c r="OZQ25" i="28" s="1"/>
  <c r="OZR25" i="28" s="1"/>
  <c r="OZS25" i="28" s="1"/>
  <c r="OZT25" i="28" s="1"/>
  <c r="OZU25" i="28" s="1"/>
  <c r="OZV25" i="28" s="1"/>
  <c r="OZW25" i="28" s="1"/>
  <c r="OZX25" i="28" s="1"/>
  <c r="OZY25" i="28" s="1"/>
  <c r="OZZ25" i="28" s="1"/>
  <c r="PAA25" i="28" s="1"/>
  <c r="PAB25" i="28" s="1"/>
  <c r="PAC25" i="28" s="1"/>
  <c r="PAD25" i="28" s="1"/>
  <c r="PAE25" i="28" s="1"/>
  <c r="PAF25" i="28" s="1"/>
  <c r="PAG25" i="28" s="1"/>
  <c r="PAH25" i="28" s="1"/>
  <c r="PAI25" i="28" s="1"/>
  <c r="PAJ25" i="28" s="1"/>
  <c r="PAK25" i="28" s="1"/>
  <c r="PAL25" i="28" s="1"/>
  <c r="PAM25" i="28" s="1"/>
  <c r="PAN25" i="28" s="1"/>
  <c r="PAO25" i="28" s="1"/>
  <c r="PAP25" i="28" s="1"/>
  <c r="PAQ25" i="28" s="1"/>
  <c r="PAR25" i="28" s="1"/>
  <c r="PAS25" i="28" s="1"/>
  <c r="PAT25" i="28" s="1"/>
  <c r="PAU25" i="28" s="1"/>
  <c r="PAV25" i="28" s="1"/>
  <c r="PAW25" i="28" s="1"/>
  <c r="PAX25" i="28" s="1"/>
  <c r="PAY25" i="28" s="1"/>
  <c r="PAZ25" i="28" s="1"/>
  <c r="PBA25" i="28" s="1"/>
  <c r="PBB25" i="28" s="1"/>
  <c r="PBC25" i="28" s="1"/>
  <c r="PBD25" i="28" s="1"/>
  <c r="PBE25" i="28" s="1"/>
  <c r="PBF25" i="28" s="1"/>
  <c r="PBG25" i="28" s="1"/>
  <c r="PBH25" i="28" s="1"/>
  <c r="PBI25" i="28" s="1"/>
  <c r="PBJ25" i="28" s="1"/>
  <c r="PBK25" i="28" s="1"/>
  <c r="PBL25" i="28" s="1"/>
  <c r="PBM25" i="28" s="1"/>
  <c r="PBN25" i="28" s="1"/>
  <c r="PBO25" i="28" s="1"/>
  <c r="PBP25" i="28" s="1"/>
  <c r="PBQ25" i="28" s="1"/>
  <c r="PBR25" i="28" s="1"/>
  <c r="PBS25" i="28" s="1"/>
  <c r="PBT25" i="28" s="1"/>
  <c r="PBU25" i="28" s="1"/>
  <c r="PBV25" i="28" s="1"/>
  <c r="PBW25" i="28" s="1"/>
  <c r="PBX25" i="28" s="1"/>
  <c r="PBY25" i="28" s="1"/>
  <c r="PBZ25" i="28" s="1"/>
  <c r="PCA25" i="28" s="1"/>
  <c r="PCB25" i="28" s="1"/>
  <c r="PCC25" i="28" s="1"/>
  <c r="PCD25" i="28" s="1"/>
  <c r="PCE25" i="28" s="1"/>
  <c r="PCF25" i="28" s="1"/>
  <c r="PCG25" i="28" s="1"/>
  <c r="PCH25" i="28" s="1"/>
  <c r="PCI25" i="28" s="1"/>
  <c r="PCJ25" i="28" s="1"/>
  <c r="PCK25" i="28" s="1"/>
  <c r="PCL25" i="28" s="1"/>
  <c r="PCM25" i="28" s="1"/>
  <c r="PCN25" i="28" s="1"/>
  <c r="PCO25" i="28" s="1"/>
  <c r="PCP25" i="28" s="1"/>
  <c r="PCQ25" i="28" s="1"/>
  <c r="PCR25" i="28" s="1"/>
  <c r="PCS25" i="28" s="1"/>
  <c r="PCT25" i="28" s="1"/>
  <c r="PCU25" i="28" s="1"/>
  <c r="PCV25" i="28" s="1"/>
  <c r="PCW25" i="28" s="1"/>
  <c r="PCX25" i="28" s="1"/>
  <c r="PCY25" i="28" s="1"/>
  <c r="PCZ25" i="28" s="1"/>
  <c r="PDA25" i="28" s="1"/>
  <c r="PDB25" i="28" s="1"/>
  <c r="PDC25" i="28" s="1"/>
  <c r="PDD25" i="28" s="1"/>
  <c r="PDE25" i="28" s="1"/>
  <c r="PDF25" i="28" s="1"/>
  <c r="PDG25" i="28" s="1"/>
  <c r="PDH25" i="28" s="1"/>
  <c r="PDI25" i="28" s="1"/>
  <c r="PDJ25" i="28" s="1"/>
  <c r="PDK25" i="28" s="1"/>
  <c r="PDL25" i="28" s="1"/>
  <c r="PDM25" i="28" s="1"/>
  <c r="PDN25" i="28" s="1"/>
  <c r="PDO25" i="28" s="1"/>
  <c r="PDP25" i="28" s="1"/>
  <c r="PDQ25" i="28" s="1"/>
  <c r="PDR25" i="28" s="1"/>
  <c r="PDS25" i="28" s="1"/>
  <c r="PDT25" i="28" s="1"/>
  <c r="PDU25" i="28" s="1"/>
  <c r="PDV25" i="28" s="1"/>
  <c r="PDW25" i="28" s="1"/>
  <c r="PDX25" i="28" s="1"/>
  <c r="PDY25" i="28" s="1"/>
  <c r="PDZ25" i="28" s="1"/>
  <c r="PEA25" i="28" s="1"/>
  <c r="PEB25" i="28" s="1"/>
  <c r="PEC25" i="28" s="1"/>
  <c r="PED25" i="28" s="1"/>
  <c r="PEE25" i="28" s="1"/>
  <c r="PEF25" i="28" s="1"/>
  <c r="PEG25" i="28" s="1"/>
  <c r="PEH25" i="28" s="1"/>
  <c r="PEI25" i="28" s="1"/>
  <c r="PEJ25" i="28" s="1"/>
  <c r="PEK25" i="28" s="1"/>
  <c r="PEL25" i="28" s="1"/>
  <c r="PEM25" i="28" s="1"/>
  <c r="PEN25" i="28" s="1"/>
  <c r="PEO25" i="28" s="1"/>
  <c r="PEP25" i="28" s="1"/>
  <c r="PEQ25" i="28" s="1"/>
  <c r="PER25" i="28" s="1"/>
  <c r="PES25" i="28" s="1"/>
  <c r="PET25" i="28" s="1"/>
  <c r="PEU25" i="28" s="1"/>
  <c r="PEV25" i="28" s="1"/>
  <c r="PEW25" i="28" s="1"/>
  <c r="PEX25" i="28" s="1"/>
  <c r="PEY25" i="28" s="1"/>
  <c r="PEZ25" i="28" s="1"/>
  <c r="PFA25" i="28" s="1"/>
  <c r="PFB25" i="28" s="1"/>
  <c r="PFC25" i="28" s="1"/>
  <c r="PFD25" i="28" s="1"/>
  <c r="PFE25" i="28" s="1"/>
  <c r="PFF25" i="28" s="1"/>
  <c r="PFG25" i="28" s="1"/>
  <c r="PFH25" i="28" s="1"/>
  <c r="PFI25" i="28" s="1"/>
  <c r="PFJ25" i="28" s="1"/>
  <c r="PFK25" i="28" s="1"/>
  <c r="PFL25" i="28" s="1"/>
  <c r="PFM25" i="28" s="1"/>
  <c r="PFN25" i="28" s="1"/>
  <c r="PFO25" i="28" s="1"/>
  <c r="PFP25" i="28" s="1"/>
  <c r="PFQ25" i="28" s="1"/>
  <c r="PFR25" i="28" s="1"/>
  <c r="PFS25" i="28" s="1"/>
  <c r="PFT25" i="28" s="1"/>
  <c r="PFU25" i="28" s="1"/>
  <c r="PFV25" i="28" s="1"/>
  <c r="PFW25" i="28" s="1"/>
  <c r="PFX25" i="28" s="1"/>
  <c r="PFY25" i="28" s="1"/>
  <c r="PFZ25" i="28" s="1"/>
  <c r="PGA25" i="28" s="1"/>
  <c r="PGB25" i="28" s="1"/>
  <c r="PGC25" i="28" s="1"/>
  <c r="PGD25" i="28" s="1"/>
  <c r="PGE25" i="28" s="1"/>
  <c r="PGF25" i="28" s="1"/>
  <c r="PGG25" i="28" s="1"/>
  <c r="PGH25" i="28" s="1"/>
  <c r="PGI25" i="28" s="1"/>
  <c r="PGJ25" i="28" s="1"/>
  <c r="PGK25" i="28" s="1"/>
  <c r="PGL25" i="28" s="1"/>
  <c r="PGM25" i="28" s="1"/>
  <c r="PGN25" i="28" s="1"/>
  <c r="PGO25" i="28" s="1"/>
  <c r="PGP25" i="28" s="1"/>
  <c r="PGQ25" i="28" s="1"/>
  <c r="PGR25" i="28" s="1"/>
  <c r="PGS25" i="28" s="1"/>
  <c r="PGT25" i="28" s="1"/>
  <c r="PGU25" i="28" s="1"/>
  <c r="PGV25" i="28" s="1"/>
  <c r="PGW25" i="28" s="1"/>
  <c r="PGX25" i="28" s="1"/>
  <c r="PGY25" i="28" s="1"/>
  <c r="PGZ25" i="28" s="1"/>
  <c r="PHA25" i="28" s="1"/>
  <c r="PHB25" i="28" s="1"/>
  <c r="PHC25" i="28" s="1"/>
  <c r="PHD25" i="28" s="1"/>
  <c r="PHE25" i="28" s="1"/>
  <c r="PHF25" i="28" s="1"/>
  <c r="PHG25" i="28" s="1"/>
  <c r="PHH25" i="28" s="1"/>
  <c r="PHI25" i="28" s="1"/>
  <c r="PHJ25" i="28" s="1"/>
  <c r="PHK25" i="28" s="1"/>
  <c r="PHL25" i="28" s="1"/>
  <c r="PHM25" i="28" s="1"/>
  <c r="PHN25" i="28" s="1"/>
  <c r="PHO25" i="28" s="1"/>
  <c r="PHP25" i="28" s="1"/>
  <c r="PHQ25" i="28" s="1"/>
  <c r="PHR25" i="28" s="1"/>
  <c r="PHS25" i="28" s="1"/>
  <c r="PHT25" i="28" s="1"/>
  <c r="PHU25" i="28" s="1"/>
  <c r="PHV25" i="28" s="1"/>
  <c r="PHW25" i="28" s="1"/>
  <c r="PHX25" i="28" s="1"/>
  <c r="PHY25" i="28" s="1"/>
  <c r="PHZ25" i="28" s="1"/>
  <c r="PIA25" i="28" s="1"/>
  <c r="PIB25" i="28" s="1"/>
  <c r="PIC25" i="28" s="1"/>
  <c r="PID25" i="28" s="1"/>
  <c r="PIE25" i="28" s="1"/>
  <c r="PIF25" i="28" s="1"/>
  <c r="PIG25" i="28" s="1"/>
  <c r="PIH25" i="28" s="1"/>
  <c r="PII25" i="28" s="1"/>
  <c r="PIJ25" i="28" s="1"/>
  <c r="PIK25" i="28" s="1"/>
  <c r="PIL25" i="28" s="1"/>
  <c r="PIM25" i="28" s="1"/>
  <c r="PIN25" i="28" s="1"/>
  <c r="PIO25" i="28" s="1"/>
  <c r="PIP25" i="28" s="1"/>
  <c r="PIQ25" i="28" s="1"/>
  <c r="PIR25" i="28" s="1"/>
  <c r="PIS25" i="28" s="1"/>
  <c r="PIT25" i="28" s="1"/>
  <c r="PIU25" i="28" s="1"/>
  <c r="PIV25" i="28" s="1"/>
  <c r="PIW25" i="28" s="1"/>
  <c r="PIX25" i="28" s="1"/>
  <c r="PIY25" i="28" s="1"/>
  <c r="PIZ25" i="28" s="1"/>
  <c r="PJA25" i="28" s="1"/>
  <c r="PJB25" i="28" s="1"/>
  <c r="PJC25" i="28" s="1"/>
  <c r="PJD25" i="28" s="1"/>
  <c r="PJE25" i="28" s="1"/>
  <c r="PJF25" i="28" s="1"/>
  <c r="PJG25" i="28" s="1"/>
  <c r="PJH25" i="28" s="1"/>
  <c r="PJI25" i="28" s="1"/>
  <c r="PJJ25" i="28" s="1"/>
  <c r="PJK25" i="28" s="1"/>
  <c r="PJL25" i="28" s="1"/>
  <c r="PJM25" i="28" s="1"/>
  <c r="PJN25" i="28" s="1"/>
  <c r="PJO25" i="28" s="1"/>
  <c r="PJP25" i="28" s="1"/>
  <c r="PJQ25" i="28" s="1"/>
  <c r="PJR25" i="28" s="1"/>
  <c r="PJS25" i="28" s="1"/>
  <c r="PJT25" i="28" s="1"/>
  <c r="PJU25" i="28" s="1"/>
  <c r="PJV25" i="28" s="1"/>
  <c r="PJW25" i="28" s="1"/>
  <c r="PJX25" i="28" s="1"/>
  <c r="PJY25" i="28" s="1"/>
  <c r="PJZ25" i="28" s="1"/>
  <c r="PKA25" i="28" s="1"/>
  <c r="PKB25" i="28" s="1"/>
  <c r="PKC25" i="28" s="1"/>
  <c r="PKD25" i="28" s="1"/>
  <c r="PKE25" i="28" s="1"/>
  <c r="PKF25" i="28" s="1"/>
  <c r="PKG25" i="28" s="1"/>
  <c r="PKH25" i="28" s="1"/>
  <c r="PKI25" i="28" s="1"/>
  <c r="PKJ25" i="28" s="1"/>
  <c r="PKK25" i="28" s="1"/>
  <c r="PKL25" i="28" s="1"/>
  <c r="PKM25" i="28" s="1"/>
  <c r="PKN25" i="28" s="1"/>
  <c r="PKO25" i="28" s="1"/>
  <c r="PKP25" i="28" s="1"/>
  <c r="PKQ25" i="28" s="1"/>
  <c r="PKR25" i="28" s="1"/>
  <c r="PKS25" i="28" s="1"/>
  <c r="PKT25" i="28" s="1"/>
  <c r="PKU25" i="28" s="1"/>
  <c r="PKV25" i="28" s="1"/>
  <c r="PKW25" i="28" s="1"/>
  <c r="PKX25" i="28" s="1"/>
  <c r="PKY25" i="28" s="1"/>
  <c r="PKZ25" i="28" s="1"/>
  <c r="PLA25" i="28" s="1"/>
  <c r="PLB25" i="28" s="1"/>
  <c r="PLC25" i="28" s="1"/>
  <c r="PLD25" i="28" s="1"/>
  <c r="PLE25" i="28" s="1"/>
  <c r="PLF25" i="28" s="1"/>
  <c r="PLG25" i="28" s="1"/>
  <c r="PLH25" i="28" s="1"/>
  <c r="PLI25" i="28" s="1"/>
  <c r="PLJ25" i="28" s="1"/>
  <c r="PLK25" i="28" s="1"/>
  <c r="PLL25" i="28" s="1"/>
  <c r="PLM25" i="28" s="1"/>
  <c r="PLN25" i="28" s="1"/>
  <c r="PLO25" i="28" s="1"/>
  <c r="PLP25" i="28" s="1"/>
  <c r="PLQ25" i="28" s="1"/>
  <c r="PLR25" i="28" s="1"/>
  <c r="PLS25" i="28" s="1"/>
  <c r="PLT25" i="28" s="1"/>
  <c r="PLU25" i="28" s="1"/>
  <c r="PLV25" i="28" s="1"/>
  <c r="PLW25" i="28" s="1"/>
  <c r="PLX25" i="28" s="1"/>
  <c r="PLY25" i="28" s="1"/>
  <c r="PLZ25" i="28" s="1"/>
  <c r="PMA25" i="28" s="1"/>
  <c r="PMB25" i="28" s="1"/>
  <c r="PMC25" i="28" s="1"/>
  <c r="PMD25" i="28" s="1"/>
  <c r="PME25" i="28" s="1"/>
  <c r="PMF25" i="28" s="1"/>
  <c r="PMG25" i="28" s="1"/>
  <c r="PMH25" i="28" s="1"/>
  <c r="PMI25" i="28" s="1"/>
  <c r="PMJ25" i="28" s="1"/>
  <c r="PMK25" i="28" s="1"/>
  <c r="PML25" i="28" s="1"/>
  <c r="PMM25" i="28" s="1"/>
  <c r="PMN25" i="28" s="1"/>
  <c r="PMO25" i="28" s="1"/>
  <c r="PMP25" i="28" s="1"/>
  <c r="PMQ25" i="28" s="1"/>
  <c r="PMR25" i="28" s="1"/>
  <c r="PMS25" i="28" s="1"/>
  <c r="PMT25" i="28" s="1"/>
  <c r="PMU25" i="28" s="1"/>
  <c r="PMV25" i="28" s="1"/>
  <c r="PMW25" i="28" s="1"/>
  <c r="PMX25" i="28" s="1"/>
  <c r="PMY25" i="28" s="1"/>
  <c r="PMZ25" i="28" s="1"/>
  <c r="PNA25" i="28" s="1"/>
  <c r="PNB25" i="28" s="1"/>
  <c r="PNC25" i="28" s="1"/>
  <c r="PND25" i="28" s="1"/>
  <c r="PNE25" i="28" s="1"/>
  <c r="PNF25" i="28" s="1"/>
  <c r="PNG25" i="28" s="1"/>
  <c r="PNH25" i="28" s="1"/>
  <c r="PNI25" i="28" s="1"/>
  <c r="PNJ25" i="28" s="1"/>
  <c r="PNK25" i="28" s="1"/>
  <c r="PNL25" i="28" s="1"/>
  <c r="PNM25" i="28" s="1"/>
  <c r="PNN25" i="28" s="1"/>
  <c r="PNO25" i="28" s="1"/>
  <c r="PNP25" i="28" s="1"/>
  <c r="PNQ25" i="28" s="1"/>
  <c r="PNR25" i="28" s="1"/>
  <c r="PNS25" i="28" s="1"/>
  <c r="PNT25" i="28" s="1"/>
  <c r="PNU25" i="28" s="1"/>
  <c r="PNV25" i="28" s="1"/>
  <c r="PNW25" i="28" s="1"/>
  <c r="PNX25" i="28" s="1"/>
  <c r="PNY25" i="28" s="1"/>
  <c r="PNZ25" i="28" s="1"/>
  <c r="POA25" i="28" s="1"/>
  <c r="POB25" i="28" s="1"/>
  <c r="POC25" i="28" s="1"/>
  <c r="POD25" i="28" s="1"/>
  <c r="POE25" i="28" s="1"/>
  <c r="POF25" i="28" s="1"/>
  <c r="POG25" i="28" s="1"/>
  <c r="POH25" i="28" s="1"/>
  <c r="POI25" i="28" s="1"/>
  <c r="POJ25" i="28" s="1"/>
  <c r="POK25" i="28" s="1"/>
  <c r="POL25" i="28" s="1"/>
  <c r="POM25" i="28" s="1"/>
  <c r="PON25" i="28" s="1"/>
  <c r="POO25" i="28" s="1"/>
  <c r="POP25" i="28" s="1"/>
  <c r="POQ25" i="28" s="1"/>
  <c r="POR25" i="28" s="1"/>
  <c r="POS25" i="28" s="1"/>
  <c r="POT25" i="28" s="1"/>
  <c r="POU25" i="28" s="1"/>
  <c r="POV25" i="28" s="1"/>
  <c r="POW25" i="28" s="1"/>
  <c r="POX25" i="28" s="1"/>
  <c r="POY25" i="28" s="1"/>
  <c r="POZ25" i="28" s="1"/>
  <c r="PPA25" i="28" s="1"/>
  <c r="PPB25" i="28" s="1"/>
  <c r="PPC25" i="28" s="1"/>
  <c r="PPD25" i="28" s="1"/>
  <c r="PPE25" i="28" s="1"/>
  <c r="PPF25" i="28" s="1"/>
  <c r="PPG25" i="28" s="1"/>
  <c r="PPH25" i="28" s="1"/>
  <c r="PPI25" i="28" s="1"/>
  <c r="PPJ25" i="28" s="1"/>
  <c r="PPK25" i="28" s="1"/>
  <c r="PPL25" i="28" s="1"/>
  <c r="PPM25" i="28" s="1"/>
  <c r="PPN25" i="28" s="1"/>
  <c r="PPO25" i="28" s="1"/>
  <c r="PPP25" i="28" s="1"/>
  <c r="PPQ25" i="28" s="1"/>
  <c r="PPR25" i="28" s="1"/>
  <c r="PPS25" i="28" s="1"/>
  <c r="PPT25" i="28" s="1"/>
  <c r="PPU25" i="28" s="1"/>
  <c r="PPV25" i="28" s="1"/>
  <c r="PPW25" i="28" s="1"/>
  <c r="PPX25" i="28" s="1"/>
  <c r="PPY25" i="28" s="1"/>
  <c r="PPZ25" i="28" s="1"/>
  <c r="PQA25" i="28" s="1"/>
  <c r="PQB25" i="28" s="1"/>
  <c r="PQC25" i="28" s="1"/>
  <c r="PQD25" i="28" s="1"/>
  <c r="PQE25" i="28" s="1"/>
  <c r="PQF25" i="28" s="1"/>
  <c r="PQG25" i="28" s="1"/>
  <c r="PQH25" i="28" s="1"/>
  <c r="PQI25" i="28" s="1"/>
  <c r="PQJ25" i="28" s="1"/>
  <c r="PQK25" i="28" s="1"/>
  <c r="PQL25" i="28" s="1"/>
  <c r="PQM25" i="28" s="1"/>
  <c r="PQN25" i="28" s="1"/>
  <c r="PQO25" i="28" s="1"/>
  <c r="PQP25" i="28" s="1"/>
  <c r="PQQ25" i="28" s="1"/>
  <c r="PQR25" i="28" s="1"/>
  <c r="PQS25" i="28" s="1"/>
  <c r="PQT25" i="28" s="1"/>
  <c r="PQU25" i="28" s="1"/>
  <c r="PQV25" i="28" s="1"/>
  <c r="PQW25" i="28" s="1"/>
  <c r="PQX25" i="28" s="1"/>
  <c r="PQY25" i="28" s="1"/>
  <c r="PQZ25" i="28" s="1"/>
  <c r="PRA25" i="28" s="1"/>
  <c r="PRB25" i="28" s="1"/>
  <c r="PRC25" i="28" s="1"/>
  <c r="PRD25" i="28" s="1"/>
  <c r="PRE25" i="28" s="1"/>
  <c r="PRF25" i="28" s="1"/>
  <c r="PRG25" i="28" s="1"/>
  <c r="PRH25" i="28" s="1"/>
  <c r="PRI25" i="28" s="1"/>
  <c r="PRJ25" i="28" s="1"/>
  <c r="PRK25" i="28" s="1"/>
  <c r="PRL25" i="28" s="1"/>
  <c r="PRM25" i="28" s="1"/>
  <c r="PRN25" i="28" s="1"/>
  <c r="PRO25" i="28" s="1"/>
  <c r="PRP25" i="28" s="1"/>
  <c r="PRQ25" i="28" s="1"/>
  <c r="PRR25" i="28" s="1"/>
  <c r="PRS25" i="28" s="1"/>
  <c r="PRT25" i="28" s="1"/>
  <c r="PRU25" i="28" s="1"/>
  <c r="PRV25" i="28" s="1"/>
  <c r="PRW25" i="28" s="1"/>
  <c r="PRX25" i="28" s="1"/>
  <c r="PRY25" i="28" s="1"/>
  <c r="PRZ25" i="28" s="1"/>
  <c r="PSA25" i="28" s="1"/>
  <c r="PSB25" i="28" s="1"/>
  <c r="PSC25" i="28" s="1"/>
  <c r="PSD25" i="28" s="1"/>
  <c r="PSE25" i="28" s="1"/>
  <c r="PSF25" i="28" s="1"/>
  <c r="PSG25" i="28" s="1"/>
  <c r="PSH25" i="28" s="1"/>
  <c r="PSI25" i="28" s="1"/>
  <c r="PSJ25" i="28" s="1"/>
  <c r="PSK25" i="28" s="1"/>
  <c r="PSL25" i="28" s="1"/>
  <c r="PSM25" i="28" s="1"/>
  <c r="PSN25" i="28" s="1"/>
  <c r="PSO25" i="28" s="1"/>
  <c r="PSP25" i="28" s="1"/>
  <c r="PSQ25" i="28" s="1"/>
  <c r="PSR25" i="28" s="1"/>
  <c r="PSS25" i="28" s="1"/>
  <c r="PST25" i="28" s="1"/>
  <c r="PSU25" i="28" s="1"/>
  <c r="PSV25" i="28" s="1"/>
  <c r="PSW25" i="28" s="1"/>
  <c r="PSX25" i="28" s="1"/>
  <c r="PSY25" i="28" s="1"/>
  <c r="PSZ25" i="28" s="1"/>
  <c r="PTA25" i="28" s="1"/>
  <c r="PTB25" i="28" s="1"/>
  <c r="PTC25" i="28" s="1"/>
  <c r="PTD25" i="28" s="1"/>
  <c r="PTE25" i="28" s="1"/>
  <c r="PTF25" i="28" s="1"/>
  <c r="PTG25" i="28" s="1"/>
  <c r="PTH25" i="28" s="1"/>
  <c r="PTI25" i="28" s="1"/>
  <c r="PTJ25" i="28" s="1"/>
  <c r="PTK25" i="28" s="1"/>
  <c r="PTL25" i="28" s="1"/>
  <c r="PTM25" i="28" s="1"/>
  <c r="PTN25" i="28" s="1"/>
  <c r="PTO25" i="28" s="1"/>
  <c r="PTP25" i="28" s="1"/>
  <c r="PTQ25" i="28" s="1"/>
  <c r="PTR25" i="28" s="1"/>
  <c r="PTS25" i="28" s="1"/>
  <c r="PTT25" i="28" s="1"/>
  <c r="PTU25" i="28" s="1"/>
  <c r="PTV25" i="28" s="1"/>
  <c r="PTW25" i="28" s="1"/>
  <c r="PTX25" i="28" s="1"/>
  <c r="PTY25" i="28" s="1"/>
  <c r="PTZ25" i="28" s="1"/>
  <c r="PUA25" i="28" s="1"/>
  <c r="PUB25" i="28" s="1"/>
  <c r="PUC25" i="28" s="1"/>
  <c r="PUD25" i="28" s="1"/>
  <c r="PUE25" i="28" s="1"/>
  <c r="PUF25" i="28" s="1"/>
  <c r="PUG25" i="28" s="1"/>
  <c r="PUH25" i="28" s="1"/>
  <c r="PUI25" i="28" s="1"/>
  <c r="PUJ25" i="28" s="1"/>
  <c r="PUK25" i="28" s="1"/>
  <c r="PUL25" i="28" s="1"/>
  <c r="PUM25" i="28" s="1"/>
  <c r="PUN25" i="28" s="1"/>
  <c r="PUO25" i="28" s="1"/>
  <c r="PUP25" i="28" s="1"/>
  <c r="PUQ25" i="28" s="1"/>
  <c r="PUR25" i="28" s="1"/>
  <c r="PUS25" i="28" s="1"/>
  <c r="PUT25" i="28" s="1"/>
  <c r="PUU25" i="28" s="1"/>
  <c r="PUV25" i="28" s="1"/>
  <c r="PUW25" i="28" s="1"/>
  <c r="PUX25" i="28" s="1"/>
  <c r="PUY25" i="28" s="1"/>
  <c r="PUZ25" i="28" s="1"/>
  <c r="PVA25" i="28" s="1"/>
  <c r="PVB25" i="28" s="1"/>
  <c r="PVC25" i="28" s="1"/>
  <c r="PVD25" i="28" s="1"/>
  <c r="PVE25" i="28" s="1"/>
  <c r="PVF25" i="28" s="1"/>
  <c r="PVG25" i="28" s="1"/>
  <c r="PVH25" i="28" s="1"/>
  <c r="PVI25" i="28" s="1"/>
  <c r="PVJ25" i="28" s="1"/>
  <c r="PVK25" i="28" s="1"/>
  <c r="PVL25" i="28" s="1"/>
  <c r="PVM25" i="28" s="1"/>
  <c r="PVN25" i="28" s="1"/>
  <c r="PVO25" i="28" s="1"/>
  <c r="PVP25" i="28" s="1"/>
  <c r="PVQ25" i="28" s="1"/>
  <c r="PVR25" i="28" s="1"/>
  <c r="PVS25" i="28" s="1"/>
  <c r="PVT25" i="28" s="1"/>
  <c r="PVU25" i="28" s="1"/>
  <c r="PVV25" i="28" s="1"/>
  <c r="PVW25" i="28" s="1"/>
  <c r="PVX25" i="28" s="1"/>
  <c r="PVY25" i="28" s="1"/>
  <c r="PVZ25" i="28" s="1"/>
  <c r="PWA25" i="28" s="1"/>
  <c r="PWB25" i="28" s="1"/>
  <c r="PWC25" i="28" s="1"/>
  <c r="PWD25" i="28" s="1"/>
  <c r="PWE25" i="28" s="1"/>
  <c r="PWF25" i="28" s="1"/>
  <c r="PWG25" i="28" s="1"/>
  <c r="PWH25" i="28" s="1"/>
  <c r="PWI25" i="28" s="1"/>
  <c r="PWJ25" i="28" s="1"/>
  <c r="PWK25" i="28" s="1"/>
  <c r="PWL25" i="28" s="1"/>
  <c r="PWM25" i="28" s="1"/>
  <c r="PWN25" i="28" s="1"/>
  <c r="PWO25" i="28" s="1"/>
  <c r="PWP25" i="28" s="1"/>
  <c r="PWQ25" i="28" s="1"/>
  <c r="PWR25" i="28" s="1"/>
  <c r="PWS25" i="28" s="1"/>
  <c r="PWT25" i="28" s="1"/>
  <c r="PWU25" i="28" s="1"/>
  <c r="PWV25" i="28" s="1"/>
  <c r="PWW25" i="28" s="1"/>
  <c r="PWX25" i="28" s="1"/>
  <c r="PWY25" i="28" s="1"/>
  <c r="PWZ25" i="28" s="1"/>
  <c r="PXA25" i="28" s="1"/>
  <c r="PXB25" i="28" s="1"/>
  <c r="PXC25" i="28" s="1"/>
  <c r="PXD25" i="28" s="1"/>
  <c r="PXE25" i="28" s="1"/>
  <c r="PXF25" i="28" s="1"/>
  <c r="PXG25" i="28" s="1"/>
  <c r="PXH25" i="28" s="1"/>
  <c r="PXI25" i="28" s="1"/>
  <c r="PXJ25" i="28" s="1"/>
  <c r="PXK25" i="28" s="1"/>
  <c r="PXL25" i="28" s="1"/>
  <c r="PXM25" i="28" s="1"/>
  <c r="PXN25" i="28" s="1"/>
  <c r="PXO25" i="28" s="1"/>
  <c r="PXP25" i="28" s="1"/>
  <c r="PXQ25" i="28" s="1"/>
  <c r="PXR25" i="28" s="1"/>
  <c r="PXS25" i="28" s="1"/>
  <c r="PXT25" i="28" s="1"/>
  <c r="PXU25" i="28" s="1"/>
  <c r="PXV25" i="28" s="1"/>
  <c r="PXW25" i="28" s="1"/>
  <c r="PXX25" i="28" s="1"/>
  <c r="PXY25" i="28" s="1"/>
  <c r="PXZ25" i="28" s="1"/>
  <c r="PYA25" i="28" s="1"/>
  <c r="PYB25" i="28" s="1"/>
  <c r="PYC25" i="28" s="1"/>
  <c r="PYD25" i="28" s="1"/>
  <c r="PYE25" i="28" s="1"/>
  <c r="PYF25" i="28" s="1"/>
  <c r="PYG25" i="28" s="1"/>
  <c r="PYH25" i="28" s="1"/>
  <c r="PYI25" i="28" s="1"/>
  <c r="PYJ25" i="28" s="1"/>
  <c r="PYK25" i="28" s="1"/>
  <c r="PYL25" i="28" s="1"/>
  <c r="PYM25" i="28" s="1"/>
  <c r="PYN25" i="28" s="1"/>
  <c r="PYO25" i="28" s="1"/>
  <c r="PYP25" i="28" s="1"/>
  <c r="PYQ25" i="28" s="1"/>
  <c r="PYR25" i="28" s="1"/>
  <c r="PYS25" i="28" s="1"/>
  <c r="PYT25" i="28" s="1"/>
  <c r="PYU25" i="28" s="1"/>
  <c r="PYV25" i="28" s="1"/>
  <c r="PYW25" i="28" s="1"/>
  <c r="PYX25" i="28" s="1"/>
  <c r="PYY25" i="28" s="1"/>
  <c r="PYZ25" i="28" s="1"/>
  <c r="PZA25" i="28" s="1"/>
  <c r="PZB25" i="28" s="1"/>
  <c r="PZC25" i="28" s="1"/>
  <c r="PZD25" i="28" s="1"/>
  <c r="PZE25" i="28" s="1"/>
  <c r="PZF25" i="28" s="1"/>
  <c r="PZG25" i="28" s="1"/>
  <c r="PZH25" i="28" s="1"/>
  <c r="PZI25" i="28" s="1"/>
  <c r="PZJ25" i="28" s="1"/>
  <c r="PZK25" i="28" s="1"/>
  <c r="PZL25" i="28" s="1"/>
  <c r="PZM25" i="28" s="1"/>
  <c r="PZN25" i="28" s="1"/>
  <c r="PZO25" i="28" s="1"/>
  <c r="PZP25" i="28" s="1"/>
  <c r="PZQ25" i="28" s="1"/>
  <c r="PZR25" i="28" s="1"/>
  <c r="PZS25" i="28" s="1"/>
  <c r="PZT25" i="28" s="1"/>
  <c r="PZU25" i="28" s="1"/>
  <c r="PZV25" i="28" s="1"/>
  <c r="PZW25" i="28" s="1"/>
  <c r="PZX25" i="28" s="1"/>
  <c r="PZY25" i="28" s="1"/>
  <c r="PZZ25" i="28" s="1"/>
  <c r="QAA25" i="28" s="1"/>
  <c r="QAB25" i="28" s="1"/>
  <c r="QAC25" i="28" s="1"/>
  <c r="QAD25" i="28" s="1"/>
  <c r="QAE25" i="28" s="1"/>
  <c r="QAF25" i="28" s="1"/>
  <c r="QAG25" i="28" s="1"/>
  <c r="QAH25" i="28" s="1"/>
  <c r="QAI25" i="28" s="1"/>
  <c r="QAJ25" i="28" s="1"/>
  <c r="QAK25" i="28" s="1"/>
  <c r="QAL25" i="28" s="1"/>
  <c r="QAM25" i="28" s="1"/>
  <c r="QAN25" i="28" s="1"/>
  <c r="QAO25" i="28" s="1"/>
  <c r="QAP25" i="28" s="1"/>
  <c r="QAQ25" i="28" s="1"/>
  <c r="QAR25" i="28" s="1"/>
  <c r="QAS25" i="28" s="1"/>
  <c r="QAT25" i="28" s="1"/>
  <c r="QAU25" i="28" s="1"/>
  <c r="QAV25" i="28" s="1"/>
  <c r="QAW25" i="28" s="1"/>
  <c r="QAX25" i="28" s="1"/>
  <c r="QAY25" i="28" s="1"/>
  <c r="QAZ25" i="28" s="1"/>
  <c r="QBA25" i="28" s="1"/>
  <c r="QBB25" i="28" s="1"/>
  <c r="QBC25" i="28" s="1"/>
  <c r="QBD25" i="28" s="1"/>
  <c r="QBE25" i="28" s="1"/>
  <c r="QBF25" i="28" s="1"/>
  <c r="QBG25" i="28" s="1"/>
  <c r="QBH25" i="28" s="1"/>
  <c r="QBI25" i="28" s="1"/>
  <c r="QBJ25" i="28" s="1"/>
  <c r="QBK25" i="28" s="1"/>
  <c r="QBL25" i="28" s="1"/>
  <c r="QBM25" i="28" s="1"/>
  <c r="QBN25" i="28" s="1"/>
  <c r="QBO25" i="28" s="1"/>
  <c r="QBP25" i="28" s="1"/>
  <c r="QBQ25" i="28" s="1"/>
  <c r="QBR25" i="28" s="1"/>
  <c r="QBS25" i="28" s="1"/>
  <c r="QBT25" i="28" s="1"/>
  <c r="QBU25" i="28" s="1"/>
  <c r="QBV25" i="28" s="1"/>
  <c r="QBW25" i="28" s="1"/>
  <c r="QBX25" i="28" s="1"/>
  <c r="QBY25" i="28" s="1"/>
  <c r="QBZ25" i="28" s="1"/>
  <c r="QCA25" i="28" s="1"/>
  <c r="QCB25" i="28" s="1"/>
  <c r="QCC25" i="28" s="1"/>
  <c r="QCD25" i="28" s="1"/>
  <c r="QCE25" i="28" s="1"/>
  <c r="QCF25" i="28" s="1"/>
  <c r="QCG25" i="28" s="1"/>
  <c r="QCH25" i="28" s="1"/>
  <c r="QCI25" i="28" s="1"/>
  <c r="QCJ25" i="28" s="1"/>
  <c r="QCK25" i="28" s="1"/>
  <c r="QCL25" i="28" s="1"/>
  <c r="QCM25" i="28" s="1"/>
  <c r="QCN25" i="28" s="1"/>
  <c r="QCO25" i="28" s="1"/>
  <c r="QCP25" i="28" s="1"/>
  <c r="QCQ25" i="28" s="1"/>
  <c r="QCR25" i="28" s="1"/>
  <c r="QCS25" i="28" s="1"/>
  <c r="QCT25" i="28" s="1"/>
  <c r="QCU25" i="28" s="1"/>
  <c r="QCV25" i="28" s="1"/>
  <c r="QCW25" i="28" s="1"/>
  <c r="QCX25" i="28" s="1"/>
  <c r="QCY25" i="28" s="1"/>
  <c r="QCZ25" i="28" s="1"/>
  <c r="QDA25" i="28" s="1"/>
  <c r="QDB25" i="28" s="1"/>
  <c r="QDC25" i="28" s="1"/>
  <c r="QDD25" i="28" s="1"/>
  <c r="QDE25" i="28" s="1"/>
  <c r="QDF25" i="28" s="1"/>
  <c r="QDG25" i="28" s="1"/>
  <c r="QDH25" i="28" s="1"/>
  <c r="QDI25" i="28" s="1"/>
  <c r="QDJ25" i="28" s="1"/>
  <c r="QDK25" i="28" s="1"/>
  <c r="QDL25" i="28" s="1"/>
  <c r="QDM25" i="28" s="1"/>
  <c r="QDN25" i="28" s="1"/>
  <c r="QDO25" i="28" s="1"/>
  <c r="QDP25" i="28" s="1"/>
  <c r="QDQ25" i="28" s="1"/>
  <c r="QDR25" i="28" s="1"/>
  <c r="QDS25" i="28" s="1"/>
  <c r="QDT25" i="28" s="1"/>
  <c r="QDU25" i="28" s="1"/>
  <c r="QDV25" i="28" s="1"/>
  <c r="QDW25" i="28" s="1"/>
  <c r="QDX25" i="28" s="1"/>
  <c r="QDY25" i="28" s="1"/>
  <c r="QDZ25" i="28" s="1"/>
  <c r="QEA25" i="28" s="1"/>
  <c r="QEB25" i="28" s="1"/>
  <c r="QEC25" i="28" s="1"/>
  <c r="QED25" i="28" s="1"/>
  <c r="QEE25" i="28" s="1"/>
  <c r="QEF25" i="28" s="1"/>
  <c r="QEG25" i="28" s="1"/>
  <c r="QEH25" i="28" s="1"/>
  <c r="QEI25" i="28" s="1"/>
  <c r="QEJ25" i="28" s="1"/>
  <c r="QEK25" i="28" s="1"/>
  <c r="QEL25" i="28" s="1"/>
  <c r="QEM25" i="28" s="1"/>
  <c r="QEN25" i="28" s="1"/>
  <c r="QEO25" i="28" s="1"/>
  <c r="QEP25" i="28" s="1"/>
  <c r="QEQ25" i="28" s="1"/>
  <c r="QER25" i="28" s="1"/>
  <c r="QES25" i="28" s="1"/>
  <c r="QET25" i="28" s="1"/>
  <c r="QEU25" i="28" s="1"/>
  <c r="QEV25" i="28" s="1"/>
  <c r="QEW25" i="28" s="1"/>
  <c r="QEX25" i="28" s="1"/>
  <c r="QEY25" i="28" s="1"/>
  <c r="QEZ25" i="28" s="1"/>
  <c r="QFA25" i="28" s="1"/>
  <c r="QFB25" i="28" s="1"/>
  <c r="QFC25" i="28" s="1"/>
  <c r="QFD25" i="28" s="1"/>
  <c r="QFE25" i="28" s="1"/>
  <c r="QFF25" i="28" s="1"/>
  <c r="QFG25" i="28" s="1"/>
  <c r="QFH25" i="28" s="1"/>
  <c r="QFI25" i="28" s="1"/>
  <c r="QFJ25" i="28" s="1"/>
  <c r="QFK25" i="28" s="1"/>
  <c r="QFL25" i="28" s="1"/>
  <c r="QFM25" i="28" s="1"/>
  <c r="QFN25" i="28" s="1"/>
  <c r="QFO25" i="28" s="1"/>
  <c r="QFP25" i="28" s="1"/>
  <c r="QFQ25" i="28" s="1"/>
  <c r="QFR25" i="28" s="1"/>
  <c r="QFS25" i="28" s="1"/>
  <c r="QFT25" i="28" s="1"/>
  <c r="QFU25" i="28" s="1"/>
  <c r="QFV25" i="28" s="1"/>
  <c r="QFW25" i="28" s="1"/>
  <c r="QFX25" i="28" s="1"/>
  <c r="QFY25" i="28" s="1"/>
  <c r="QFZ25" i="28" s="1"/>
  <c r="QGA25" i="28" s="1"/>
  <c r="QGB25" i="28" s="1"/>
  <c r="QGC25" i="28" s="1"/>
  <c r="QGD25" i="28" s="1"/>
  <c r="QGE25" i="28" s="1"/>
  <c r="QGF25" i="28" s="1"/>
  <c r="QGG25" i="28" s="1"/>
  <c r="QGH25" i="28" s="1"/>
  <c r="QGI25" i="28" s="1"/>
  <c r="QGJ25" i="28" s="1"/>
  <c r="QGK25" i="28" s="1"/>
  <c r="QGL25" i="28" s="1"/>
  <c r="QGM25" i="28" s="1"/>
  <c r="QGN25" i="28" s="1"/>
  <c r="QGO25" i="28" s="1"/>
  <c r="QGP25" i="28" s="1"/>
  <c r="QGQ25" i="28" s="1"/>
  <c r="QGR25" i="28" s="1"/>
  <c r="QGS25" i="28" s="1"/>
  <c r="QGT25" i="28" s="1"/>
  <c r="QGU25" i="28" s="1"/>
  <c r="QGV25" i="28" s="1"/>
  <c r="QGW25" i="28" s="1"/>
  <c r="QGX25" i="28" s="1"/>
  <c r="QGY25" i="28" s="1"/>
  <c r="QGZ25" i="28" s="1"/>
  <c r="QHA25" i="28" s="1"/>
  <c r="QHB25" i="28" s="1"/>
  <c r="QHC25" i="28" s="1"/>
  <c r="QHD25" i="28" s="1"/>
  <c r="QHE25" i="28" s="1"/>
  <c r="QHF25" i="28" s="1"/>
  <c r="QHG25" i="28" s="1"/>
  <c r="QHH25" i="28" s="1"/>
  <c r="QHI25" i="28" s="1"/>
  <c r="QHJ25" i="28" s="1"/>
  <c r="QHK25" i="28" s="1"/>
  <c r="QHL25" i="28" s="1"/>
  <c r="QHM25" i="28" s="1"/>
  <c r="QHN25" i="28" s="1"/>
  <c r="QHO25" i="28" s="1"/>
  <c r="QHP25" i="28" s="1"/>
  <c r="QHQ25" i="28" s="1"/>
  <c r="QHR25" i="28" s="1"/>
  <c r="QHS25" i="28" s="1"/>
  <c r="QHT25" i="28" s="1"/>
  <c r="QHU25" i="28" s="1"/>
  <c r="QHV25" i="28" s="1"/>
  <c r="QHW25" i="28" s="1"/>
  <c r="QHX25" i="28" s="1"/>
  <c r="QHY25" i="28" s="1"/>
  <c r="QHZ25" i="28" s="1"/>
  <c r="QIA25" i="28" s="1"/>
  <c r="QIB25" i="28" s="1"/>
  <c r="QIC25" i="28" s="1"/>
  <c r="QID25" i="28" s="1"/>
  <c r="QIE25" i="28" s="1"/>
  <c r="QIF25" i="28" s="1"/>
  <c r="QIG25" i="28" s="1"/>
  <c r="QIH25" i="28" s="1"/>
  <c r="QII25" i="28" s="1"/>
  <c r="QIJ25" i="28" s="1"/>
  <c r="QIK25" i="28" s="1"/>
  <c r="QIL25" i="28" s="1"/>
  <c r="QIM25" i="28" s="1"/>
  <c r="QIN25" i="28" s="1"/>
  <c r="QIO25" i="28" s="1"/>
  <c r="QIP25" i="28" s="1"/>
  <c r="QIQ25" i="28" s="1"/>
  <c r="QIR25" i="28" s="1"/>
  <c r="QIS25" i="28" s="1"/>
  <c r="QIT25" i="28" s="1"/>
  <c r="QIU25" i="28" s="1"/>
  <c r="QIV25" i="28" s="1"/>
  <c r="QIW25" i="28" s="1"/>
  <c r="QIX25" i="28" s="1"/>
  <c r="QIY25" i="28" s="1"/>
  <c r="QIZ25" i="28" s="1"/>
  <c r="QJA25" i="28" s="1"/>
  <c r="QJB25" i="28" s="1"/>
  <c r="QJC25" i="28" s="1"/>
  <c r="QJD25" i="28" s="1"/>
  <c r="QJE25" i="28" s="1"/>
  <c r="QJF25" i="28" s="1"/>
  <c r="QJG25" i="28" s="1"/>
  <c r="QJH25" i="28" s="1"/>
  <c r="QJI25" i="28" s="1"/>
  <c r="QJJ25" i="28" s="1"/>
  <c r="QJK25" i="28" s="1"/>
  <c r="QJL25" i="28" s="1"/>
  <c r="QJM25" i="28" s="1"/>
  <c r="QJN25" i="28" s="1"/>
  <c r="QJO25" i="28" s="1"/>
  <c r="QJP25" i="28" s="1"/>
  <c r="QJQ25" i="28" s="1"/>
  <c r="QJR25" i="28" s="1"/>
  <c r="QJS25" i="28" s="1"/>
  <c r="QJT25" i="28" s="1"/>
  <c r="QJU25" i="28" s="1"/>
  <c r="QJV25" i="28" s="1"/>
  <c r="QJW25" i="28" s="1"/>
  <c r="QJX25" i="28" s="1"/>
  <c r="QJY25" i="28" s="1"/>
  <c r="QJZ25" i="28" s="1"/>
  <c r="QKA25" i="28" s="1"/>
  <c r="QKB25" i="28" s="1"/>
  <c r="QKC25" i="28" s="1"/>
  <c r="QKD25" i="28" s="1"/>
  <c r="QKE25" i="28" s="1"/>
  <c r="QKF25" i="28" s="1"/>
  <c r="QKG25" i="28" s="1"/>
  <c r="QKH25" i="28" s="1"/>
  <c r="QKI25" i="28" s="1"/>
  <c r="QKJ25" i="28" s="1"/>
  <c r="QKK25" i="28" s="1"/>
  <c r="QKL25" i="28" s="1"/>
  <c r="QKM25" i="28" s="1"/>
  <c r="QKN25" i="28" s="1"/>
  <c r="QKO25" i="28" s="1"/>
  <c r="QKP25" i="28" s="1"/>
  <c r="QKQ25" i="28" s="1"/>
  <c r="QKR25" i="28" s="1"/>
  <c r="QKS25" i="28" s="1"/>
  <c r="QKT25" i="28" s="1"/>
  <c r="QKU25" i="28" s="1"/>
  <c r="QKV25" i="28" s="1"/>
  <c r="QKW25" i="28" s="1"/>
  <c r="QKX25" i="28" s="1"/>
  <c r="QKY25" i="28" s="1"/>
  <c r="QKZ25" i="28" s="1"/>
  <c r="QLA25" i="28" s="1"/>
  <c r="QLB25" i="28" s="1"/>
  <c r="QLC25" i="28" s="1"/>
  <c r="QLD25" i="28" s="1"/>
  <c r="QLE25" i="28" s="1"/>
  <c r="QLF25" i="28" s="1"/>
  <c r="QLG25" i="28" s="1"/>
  <c r="QLH25" i="28" s="1"/>
  <c r="QLI25" i="28" s="1"/>
  <c r="QLJ25" i="28" s="1"/>
  <c r="QLK25" i="28" s="1"/>
  <c r="QLL25" i="28" s="1"/>
  <c r="QLM25" i="28" s="1"/>
  <c r="QLN25" i="28" s="1"/>
  <c r="QLO25" i="28" s="1"/>
  <c r="QLP25" i="28" s="1"/>
  <c r="QLQ25" i="28" s="1"/>
  <c r="QLR25" i="28" s="1"/>
  <c r="QLS25" i="28" s="1"/>
  <c r="QLT25" i="28" s="1"/>
  <c r="QLU25" i="28" s="1"/>
  <c r="QLV25" i="28" s="1"/>
  <c r="QLW25" i="28" s="1"/>
  <c r="QLX25" i="28" s="1"/>
  <c r="QLY25" i="28" s="1"/>
  <c r="QLZ25" i="28" s="1"/>
  <c r="QMA25" i="28" s="1"/>
  <c r="QMB25" i="28" s="1"/>
  <c r="QMC25" i="28" s="1"/>
  <c r="QMD25" i="28" s="1"/>
  <c r="QME25" i="28" s="1"/>
  <c r="QMF25" i="28" s="1"/>
  <c r="QMG25" i="28" s="1"/>
  <c r="QMH25" i="28" s="1"/>
  <c r="QMI25" i="28" s="1"/>
  <c r="QMJ25" i="28" s="1"/>
  <c r="QMK25" i="28" s="1"/>
  <c r="QML25" i="28" s="1"/>
  <c r="QMM25" i="28" s="1"/>
  <c r="QMN25" i="28" s="1"/>
  <c r="QMO25" i="28" s="1"/>
  <c r="QMP25" i="28" s="1"/>
  <c r="QMQ25" i="28" s="1"/>
  <c r="QMR25" i="28" s="1"/>
  <c r="QMS25" i="28" s="1"/>
  <c r="QMT25" i="28" s="1"/>
  <c r="QMU25" i="28" s="1"/>
  <c r="QMV25" i="28" s="1"/>
  <c r="QMW25" i="28" s="1"/>
  <c r="QMX25" i="28" s="1"/>
  <c r="QMY25" i="28" s="1"/>
  <c r="QMZ25" i="28" s="1"/>
  <c r="QNA25" i="28" s="1"/>
  <c r="QNB25" i="28" s="1"/>
  <c r="QNC25" i="28" s="1"/>
  <c r="QND25" i="28" s="1"/>
  <c r="QNE25" i="28" s="1"/>
  <c r="QNF25" i="28" s="1"/>
  <c r="QNG25" i="28" s="1"/>
  <c r="QNH25" i="28" s="1"/>
  <c r="QNI25" i="28" s="1"/>
  <c r="QNJ25" i="28" s="1"/>
  <c r="QNK25" i="28" s="1"/>
  <c r="QNL25" i="28" s="1"/>
  <c r="QNM25" i="28" s="1"/>
  <c r="QNN25" i="28" s="1"/>
  <c r="QNO25" i="28" s="1"/>
  <c r="QNP25" i="28" s="1"/>
  <c r="QNQ25" i="28" s="1"/>
  <c r="QNR25" i="28" s="1"/>
  <c r="QNS25" i="28" s="1"/>
  <c r="QNT25" i="28" s="1"/>
  <c r="QNU25" i="28" s="1"/>
  <c r="QNV25" i="28" s="1"/>
  <c r="QNW25" i="28" s="1"/>
  <c r="QNX25" i="28" s="1"/>
  <c r="QNY25" i="28" s="1"/>
  <c r="QNZ25" i="28" s="1"/>
  <c r="QOA25" i="28" s="1"/>
  <c r="QOB25" i="28" s="1"/>
  <c r="QOC25" i="28" s="1"/>
  <c r="QOD25" i="28" s="1"/>
  <c r="QOE25" i="28" s="1"/>
  <c r="QOF25" i="28" s="1"/>
  <c r="QOG25" i="28" s="1"/>
  <c r="QOH25" i="28" s="1"/>
  <c r="QOI25" i="28" s="1"/>
  <c r="QOJ25" i="28" s="1"/>
  <c r="QOK25" i="28" s="1"/>
  <c r="QOL25" i="28" s="1"/>
  <c r="QOM25" i="28" s="1"/>
  <c r="QON25" i="28" s="1"/>
  <c r="QOO25" i="28" s="1"/>
  <c r="QOP25" i="28" s="1"/>
  <c r="QOQ25" i="28" s="1"/>
  <c r="QOR25" i="28" s="1"/>
  <c r="QOS25" i="28" s="1"/>
  <c r="QOT25" i="28" s="1"/>
  <c r="QOU25" i="28" s="1"/>
  <c r="QOV25" i="28" s="1"/>
  <c r="QOW25" i="28" s="1"/>
  <c r="QOX25" i="28" s="1"/>
  <c r="QOY25" i="28" s="1"/>
  <c r="QOZ25" i="28" s="1"/>
  <c r="QPA25" i="28" s="1"/>
  <c r="QPB25" i="28" s="1"/>
  <c r="QPC25" i="28" s="1"/>
  <c r="QPD25" i="28" s="1"/>
  <c r="QPE25" i="28" s="1"/>
  <c r="QPF25" i="28" s="1"/>
  <c r="QPG25" i="28" s="1"/>
  <c r="QPH25" i="28" s="1"/>
  <c r="QPI25" i="28" s="1"/>
  <c r="QPJ25" i="28" s="1"/>
  <c r="QPK25" i="28" s="1"/>
  <c r="QPL25" i="28" s="1"/>
  <c r="QPM25" i="28" s="1"/>
  <c r="QPN25" i="28" s="1"/>
  <c r="QPO25" i="28" s="1"/>
  <c r="QPP25" i="28" s="1"/>
  <c r="QPQ25" i="28" s="1"/>
  <c r="QPR25" i="28" s="1"/>
  <c r="QPS25" i="28" s="1"/>
  <c r="QPT25" i="28" s="1"/>
  <c r="QPU25" i="28" s="1"/>
  <c r="QPV25" i="28" s="1"/>
  <c r="QPW25" i="28" s="1"/>
  <c r="QPX25" i="28" s="1"/>
  <c r="QPY25" i="28" s="1"/>
  <c r="QPZ25" i="28" s="1"/>
  <c r="QQA25" i="28" s="1"/>
  <c r="QQB25" i="28" s="1"/>
  <c r="QQC25" i="28" s="1"/>
  <c r="QQD25" i="28" s="1"/>
  <c r="QQE25" i="28" s="1"/>
  <c r="QQF25" i="28" s="1"/>
  <c r="QQG25" i="28" s="1"/>
  <c r="QQH25" i="28" s="1"/>
  <c r="QQI25" i="28" s="1"/>
  <c r="QQJ25" i="28" s="1"/>
  <c r="QQK25" i="28" s="1"/>
  <c r="QQL25" i="28" s="1"/>
  <c r="QQM25" i="28" s="1"/>
  <c r="QQN25" i="28" s="1"/>
  <c r="QQO25" i="28" s="1"/>
  <c r="QQP25" i="28" s="1"/>
  <c r="QQQ25" i="28" s="1"/>
  <c r="QQR25" i="28" s="1"/>
  <c r="QQS25" i="28" s="1"/>
  <c r="QQT25" i="28" s="1"/>
  <c r="QQU25" i="28" s="1"/>
  <c r="QQV25" i="28" s="1"/>
  <c r="QQW25" i="28" s="1"/>
  <c r="QQX25" i="28" s="1"/>
  <c r="QQY25" i="28" s="1"/>
  <c r="QQZ25" i="28" s="1"/>
  <c r="QRA25" i="28" s="1"/>
  <c r="QRB25" i="28" s="1"/>
  <c r="QRC25" i="28" s="1"/>
  <c r="QRD25" i="28" s="1"/>
  <c r="QRE25" i="28" s="1"/>
  <c r="QRF25" i="28" s="1"/>
  <c r="QRG25" i="28" s="1"/>
  <c r="QRH25" i="28" s="1"/>
  <c r="QRI25" i="28" s="1"/>
  <c r="QRJ25" i="28" s="1"/>
  <c r="QRK25" i="28" s="1"/>
  <c r="QRL25" i="28" s="1"/>
  <c r="QRM25" i="28" s="1"/>
  <c r="QRN25" i="28" s="1"/>
  <c r="QRO25" i="28" s="1"/>
  <c r="QRP25" i="28" s="1"/>
  <c r="QRQ25" i="28" s="1"/>
  <c r="QRR25" i="28" s="1"/>
  <c r="QRS25" i="28" s="1"/>
  <c r="QRT25" i="28" s="1"/>
  <c r="QRU25" i="28" s="1"/>
  <c r="QRV25" i="28" s="1"/>
  <c r="QRW25" i="28" s="1"/>
  <c r="QRX25" i="28" s="1"/>
  <c r="QRY25" i="28" s="1"/>
  <c r="QRZ25" i="28" s="1"/>
  <c r="QSA25" i="28" s="1"/>
  <c r="QSB25" i="28" s="1"/>
  <c r="QSC25" i="28" s="1"/>
  <c r="QSD25" i="28" s="1"/>
  <c r="QSE25" i="28" s="1"/>
  <c r="QSF25" i="28" s="1"/>
  <c r="QSG25" i="28" s="1"/>
  <c r="QSH25" i="28" s="1"/>
  <c r="QSI25" i="28" s="1"/>
  <c r="QSJ25" i="28" s="1"/>
  <c r="QSK25" i="28" s="1"/>
  <c r="QSL25" i="28" s="1"/>
  <c r="QSM25" i="28" s="1"/>
  <c r="QSN25" i="28" s="1"/>
  <c r="QSO25" i="28" s="1"/>
  <c r="QSP25" i="28" s="1"/>
  <c r="QSQ25" i="28" s="1"/>
  <c r="QSR25" i="28" s="1"/>
  <c r="QSS25" i="28" s="1"/>
  <c r="QST25" i="28" s="1"/>
  <c r="QSU25" i="28" s="1"/>
  <c r="QSV25" i="28" s="1"/>
  <c r="QSW25" i="28" s="1"/>
  <c r="QSX25" i="28" s="1"/>
  <c r="QSY25" i="28" s="1"/>
  <c r="QSZ25" i="28" s="1"/>
  <c r="QTA25" i="28" s="1"/>
  <c r="QTB25" i="28" s="1"/>
  <c r="QTC25" i="28" s="1"/>
  <c r="QTD25" i="28" s="1"/>
  <c r="QTE25" i="28" s="1"/>
  <c r="QTF25" i="28" s="1"/>
  <c r="QTG25" i="28" s="1"/>
  <c r="QTH25" i="28" s="1"/>
  <c r="QTI25" i="28" s="1"/>
  <c r="QTJ25" i="28" s="1"/>
  <c r="QTK25" i="28" s="1"/>
  <c r="QTL25" i="28" s="1"/>
  <c r="QTM25" i="28" s="1"/>
  <c r="QTN25" i="28" s="1"/>
  <c r="QTO25" i="28" s="1"/>
  <c r="QTP25" i="28" s="1"/>
  <c r="QTQ25" i="28" s="1"/>
  <c r="QTR25" i="28" s="1"/>
  <c r="QTS25" i="28" s="1"/>
  <c r="QTT25" i="28" s="1"/>
  <c r="QTU25" i="28" s="1"/>
  <c r="QTV25" i="28" s="1"/>
  <c r="QTW25" i="28" s="1"/>
  <c r="QTX25" i="28" s="1"/>
  <c r="QTY25" i="28" s="1"/>
  <c r="QTZ25" i="28" s="1"/>
  <c r="QUA25" i="28" s="1"/>
  <c r="QUB25" i="28" s="1"/>
  <c r="QUC25" i="28" s="1"/>
  <c r="QUD25" i="28" s="1"/>
  <c r="QUE25" i="28" s="1"/>
  <c r="QUF25" i="28" s="1"/>
  <c r="QUG25" i="28" s="1"/>
  <c r="QUH25" i="28" s="1"/>
  <c r="QUI25" i="28" s="1"/>
  <c r="QUJ25" i="28" s="1"/>
  <c r="QUK25" i="28" s="1"/>
  <c r="QUL25" i="28" s="1"/>
  <c r="QUM25" i="28" s="1"/>
  <c r="QUN25" i="28" s="1"/>
  <c r="QUO25" i="28" s="1"/>
  <c r="QUP25" i="28" s="1"/>
  <c r="QUQ25" i="28" s="1"/>
  <c r="QUR25" i="28" s="1"/>
  <c r="QUS25" i="28" s="1"/>
  <c r="QUT25" i="28" s="1"/>
  <c r="QUU25" i="28" s="1"/>
  <c r="QUV25" i="28" s="1"/>
  <c r="QUW25" i="28" s="1"/>
  <c r="QUX25" i="28" s="1"/>
  <c r="QUY25" i="28" s="1"/>
  <c r="QUZ25" i="28" s="1"/>
  <c r="QVA25" i="28" s="1"/>
  <c r="QVB25" i="28" s="1"/>
  <c r="QVC25" i="28" s="1"/>
  <c r="QVD25" i="28" s="1"/>
  <c r="QVE25" i="28" s="1"/>
  <c r="QVF25" i="28" s="1"/>
  <c r="QVG25" i="28" s="1"/>
  <c r="QVH25" i="28" s="1"/>
  <c r="QVI25" i="28" s="1"/>
  <c r="QVJ25" i="28" s="1"/>
  <c r="QVK25" i="28" s="1"/>
  <c r="QVL25" i="28" s="1"/>
  <c r="QVM25" i="28" s="1"/>
  <c r="QVN25" i="28" s="1"/>
  <c r="QVO25" i="28" s="1"/>
  <c r="QVP25" i="28" s="1"/>
  <c r="QVQ25" i="28" s="1"/>
  <c r="QVR25" i="28" s="1"/>
  <c r="QVS25" i="28" s="1"/>
  <c r="QVT25" i="28" s="1"/>
  <c r="QVU25" i="28" s="1"/>
  <c r="QVV25" i="28" s="1"/>
  <c r="QVW25" i="28" s="1"/>
  <c r="QVX25" i="28" s="1"/>
  <c r="QVY25" i="28" s="1"/>
  <c r="QVZ25" i="28" s="1"/>
  <c r="QWA25" i="28" s="1"/>
  <c r="QWB25" i="28" s="1"/>
  <c r="QWC25" i="28" s="1"/>
  <c r="QWD25" i="28" s="1"/>
  <c r="QWE25" i="28" s="1"/>
  <c r="QWF25" i="28" s="1"/>
  <c r="QWG25" i="28" s="1"/>
  <c r="QWH25" i="28" s="1"/>
  <c r="QWI25" i="28" s="1"/>
  <c r="QWJ25" i="28" s="1"/>
  <c r="QWK25" i="28" s="1"/>
  <c r="QWL25" i="28" s="1"/>
  <c r="QWM25" i="28" s="1"/>
  <c r="QWN25" i="28" s="1"/>
  <c r="QWO25" i="28" s="1"/>
  <c r="QWP25" i="28" s="1"/>
  <c r="QWQ25" i="28" s="1"/>
  <c r="QWR25" i="28" s="1"/>
  <c r="QWS25" i="28" s="1"/>
  <c r="QWT25" i="28" s="1"/>
  <c r="QWU25" i="28" s="1"/>
  <c r="QWV25" i="28" s="1"/>
  <c r="QWW25" i="28" s="1"/>
  <c r="QWX25" i="28" s="1"/>
  <c r="QWY25" i="28" s="1"/>
  <c r="QWZ25" i="28" s="1"/>
  <c r="QXA25" i="28" s="1"/>
  <c r="QXB25" i="28" s="1"/>
  <c r="QXC25" i="28" s="1"/>
  <c r="QXD25" i="28" s="1"/>
  <c r="QXE25" i="28" s="1"/>
  <c r="QXF25" i="28" s="1"/>
  <c r="QXG25" i="28" s="1"/>
  <c r="QXH25" i="28" s="1"/>
  <c r="QXI25" i="28" s="1"/>
  <c r="QXJ25" i="28" s="1"/>
  <c r="QXK25" i="28" s="1"/>
  <c r="QXL25" i="28" s="1"/>
  <c r="QXM25" i="28" s="1"/>
  <c r="QXN25" i="28" s="1"/>
  <c r="QXO25" i="28" s="1"/>
  <c r="QXP25" i="28" s="1"/>
  <c r="QXQ25" i="28" s="1"/>
  <c r="QXR25" i="28" s="1"/>
  <c r="QXS25" i="28" s="1"/>
  <c r="QXT25" i="28" s="1"/>
  <c r="QXU25" i="28" s="1"/>
  <c r="QXV25" i="28" s="1"/>
  <c r="QXW25" i="28" s="1"/>
  <c r="QXX25" i="28" s="1"/>
  <c r="QXY25" i="28" s="1"/>
  <c r="QXZ25" i="28" s="1"/>
  <c r="QYA25" i="28" s="1"/>
  <c r="QYB25" i="28" s="1"/>
  <c r="QYC25" i="28" s="1"/>
  <c r="QYD25" i="28" s="1"/>
  <c r="QYE25" i="28" s="1"/>
  <c r="QYF25" i="28" s="1"/>
  <c r="QYG25" i="28" s="1"/>
  <c r="QYH25" i="28" s="1"/>
  <c r="QYI25" i="28" s="1"/>
  <c r="QYJ25" i="28" s="1"/>
  <c r="QYK25" i="28" s="1"/>
  <c r="QYL25" i="28" s="1"/>
  <c r="QYM25" i="28" s="1"/>
  <c r="QYN25" i="28" s="1"/>
  <c r="QYO25" i="28" s="1"/>
  <c r="QYP25" i="28" s="1"/>
  <c r="QYQ25" i="28" s="1"/>
  <c r="QYR25" i="28" s="1"/>
  <c r="QYS25" i="28" s="1"/>
  <c r="QYT25" i="28" s="1"/>
  <c r="QYU25" i="28" s="1"/>
  <c r="QYV25" i="28" s="1"/>
  <c r="QYW25" i="28" s="1"/>
  <c r="QYX25" i="28" s="1"/>
  <c r="QYY25" i="28" s="1"/>
  <c r="QYZ25" i="28" s="1"/>
  <c r="QZA25" i="28" s="1"/>
  <c r="QZB25" i="28" s="1"/>
  <c r="QZC25" i="28" s="1"/>
  <c r="QZD25" i="28" s="1"/>
  <c r="QZE25" i="28" s="1"/>
  <c r="QZF25" i="28" s="1"/>
  <c r="QZG25" i="28" s="1"/>
  <c r="QZH25" i="28" s="1"/>
  <c r="QZI25" i="28" s="1"/>
  <c r="QZJ25" i="28" s="1"/>
  <c r="QZK25" i="28" s="1"/>
  <c r="QZL25" i="28" s="1"/>
  <c r="QZM25" i="28" s="1"/>
  <c r="QZN25" i="28" s="1"/>
  <c r="QZO25" i="28" s="1"/>
  <c r="QZP25" i="28" s="1"/>
  <c r="QZQ25" i="28" s="1"/>
  <c r="QZR25" i="28" s="1"/>
  <c r="QZS25" i="28" s="1"/>
  <c r="QZT25" i="28" s="1"/>
  <c r="QZU25" i="28" s="1"/>
  <c r="QZV25" i="28" s="1"/>
  <c r="QZW25" i="28" s="1"/>
  <c r="QZX25" i="28" s="1"/>
  <c r="QZY25" i="28" s="1"/>
  <c r="QZZ25" i="28" s="1"/>
  <c r="RAA25" i="28" s="1"/>
  <c r="RAB25" i="28" s="1"/>
  <c r="RAC25" i="28" s="1"/>
  <c r="RAD25" i="28" s="1"/>
  <c r="RAE25" i="28" s="1"/>
  <c r="RAF25" i="28" s="1"/>
  <c r="RAG25" i="28" s="1"/>
  <c r="RAH25" i="28" s="1"/>
  <c r="RAI25" i="28" s="1"/>
  <c r="RAJ25" i="28" s="1"/>
  <c r="RAK25" i="28" s="1"/>
  <c r="RAL25" i="28" s="1"/>
  <c r="RAM25" i="28" s="1"/>
  <c r="RAN25" i="28" s="1"/>
  <c r="RAO25" i="28" s="1"/>
  <c r="RAP25" i="28" s="1"/>
  <c r="RAQ25" i="28" s="1"/>
  <c r="RAR25" i="28" s="1"/>
  <c r="RAS25" i="28" s="1"/>
  <c r="RAT25" i="28" s="1"/>
  <c r="RAU25" i="28" s="1"/>
  <c r="RAV25" i="28" s="1"/>
  <c r="RAW25" i="28" s="1"/>
  <c r="RAX25" i="28" s="1"/>
  <c r="RAY25" i="28" s="1"/>
  <c r="RAZ25" i="28" s="1"/>
  <c r="RBA25" i="28" s="1"/>
  <c r="RBB25" i="28" s="1"/>
  <c r="RBC25" i="28" s="1"/>
  <c r="RBD25" i="28" s="1"/>
  <c r="RBE25" i="28" s="1"/>
  <c r="RBF25" i="28" s="1"/>
  <c r="RBG25" i="28" s="1"/>
  <c r="RBH25" i="28" s="1"/>
  <c r="RBI25" i="28" s="1"/>
  <c r="RBJ25" i="28" s="1"/>
  <c r="RBK25" i="28" s="1"/>
  <c r="RBL25" i="28" s="1"/>
  <c r="RBM25" i="28" s="1"/>
  <c r="RBN25" i="28" s="1"/>
  <c r="RBO25" i="28" s="1"/>
  <c r="RBP25" i="28" s="1"/>
  <c r="RBQ25" i="28" s="1"/>
  <c r="RBR25" i="28" s="1"/>
  <c r="RBS25" i="28" s="1"/>
  <c r="RBT25" i="28" s="1"/>
  <c r="RBU25" i="28" s="1"/>
  <c r="RBV25" i="28" s="1"/>
  <c r="RBW25" i="28" s="1"/>
  <c r="RBX25" i="28" s="1"/>
  <c r="RBY25" i="28" s="1"/>
  <c r="RBZ25" i="28" s="1"/>
  <c r="RCA25" i="28" s="1"/>
  <c r="RCB25" i="28" s="1"/>
  <c r="RCC25" i="28" s="1"/>
  <c r="RCD25" i="28" s="1"/>
  <c r="RCE25" i="28" s="1"/>
  <c r="RCF25" i="28" s="1"/>
  <c r="RCG25" i="28" s="1"/>
  <c r="RCH25" i="28" s="1"/>
  <c r="RCI25" i="28" s="1"/>
  <c r="RCJ25" i="28" s="1"/>
  <c r="RCK25" i="28" s="1"/>
  <c r="RCL25" i="28" s="1"/>
  <c r="RCM25" i="28" s="1"/>
  <c r="RCN25" i="28" s="1"/>
  <c r="RCO25" i="28" s="1"/>
  <c r="RCP25" i="28" s="1"/>
  <c r="RCQ25" i="28" s="1"/>
  <c r="RCR25" i="28" s="1"/>
  <c r="RCS25" i="28" s="1"/>
  <c r="RCT25" i="28" s="1"/>
  <c r="RCU25" i="28" s="1"/>
  <c r="RCV25" i="28" s="1"/>
  <c r="RCW25" i="28" s="1"/>
  <c r="RCX25" i="28" s="1"/>
  <c r="RCY25" i="28" s="1"/>
  <c r="RCZ25" i="28" s="1"/>
  <c r="RDA25" i="28" s="1"/>
  <c r="RDB25" i="28" s="1"/>
  <c r="RDC25" i="28" s="1"/>
  <c r="RDD25" i="28" s="1"/>
  <c r="RDE25" i="28" s="1"/>
  <c r="RDF25" i="28" s="1"/>
  <c r="RDG25" i="28" s="1"/>
  <c r="RDH25" i="28" s="1"/>
  <c r="RDI25" i="28" s="1"/>
  <c r="RDJ25" i="28" s="1"/>
  <c r="RDK25" i="28" s="1"/>
  <c r="RDL25" i="28" s="1"/>
  <c r="RDM25" i="28" s="1"/>
  <c r="RDN25" i="28" s="1"/>
  <c r="RDO25" i="28" s="1"/>
  <c r="RDP25" i="28" s="1"/>
  <c r="RDQ25" i="28" s="1"/>
  <c r="RDR25" i="28" s="1"/>
  <c r="RDS25" i="28" s="1"/>
  <c r="RDT25" i="28" s="1"/>
  <c r="RDU25" i="28" s="1"/>
  <c r="RDV25" i="28" s="1"/>
  <c r="RDW25" i="28" s="1"/>
  <c r="RDX25" i="28" s="1"/>
  <c r="RDY25" i="28" s="1"/>
  <c r="RDZ25" i="28" s="1"/>
  <c r="REA25" i="28" s="1"/>
  <c r="REB25" i="28" s="1"/>
  <c r="REC25" i="28" s="1"/>
  <c r="RED25" i="28" s="1"/>
  <c r="REE25" i="28" s="1"/>
  <c r="REF25" i="28" s="1"/>
  <c r="REG25" i="28" s="1"/>
  <c r="REH25" i="28" s="1"/>
  <c r="REI25" i="28" s="1"/>
  <c r="REJ25" i="28" s="1"/>
  <c r="REK25" i="28" s="1"/>
  <c r="REL25" i="28" s="1"/>
  <c r="REM25" i="28" s="1"/>
  <c r="REN25" i="28" s="1"/>
  <c r="REO25" i="28" s="1"/>
  <c r="REP25" i="28" s="1"/>
  <c r="REQ25" i="28" s="1"/>
  <c r="RER25" i="28" s="1"/>
  <c r="RES25" i="28" s="1"/>
  <c r="RET25" i="28" s="1"/>
  <c r="REU25" i="28" s="1"/>
  <c r="REV25" i="28" s="1"/>
  <c r="REW25" i="28" s="1"/>
  <c r="REX25" i="28" s="1"/>
  <c r="REY25" i="28" s="1"/>
  <c r="REZ25" i="28" s="1"/>
  <c r="RFA25" i="28" s="1"/>
  <c r="RFB25" i="28" s="1"/>
  <c r="RFC25" i="28" s="1"/>
  <c r="RFD25" i="28" s="1"/>
  <c r="RFE25" i="28" s="1"/>
  <c r="RFF25" i="28" s="1"/>
  <c r="RFG25" i="28" s="1"/>
  <c r="RFH25" i="28" s="1"/>
  <c r="RFI25" i="28" s="1"/>
  <c r="RFJ25" i="28" s="1"/>
  <c r="RFK25" i="28" s="1"/>
  <c r="RFL25" i="28" s="1"/>
  <c r="RFM25" i="28" s="1"/>
  <c r="RFN25" i="28" s="1"/>
  <c r="RFO25" i="28" s="1"/>
  <c r="RFP25" i="28" s="1"/>
  <c r="RFQ25" i="28" s="1"/>
  <c r="RFR25" i="28" s="1"/>
  <c r="RFS25" i="28" s="1"/>
  <c r="RFT25" i="28" s="1"/>
  <c r="RFU25" i="28" s="1"/>
  <c r="RFV25" i="28" s="1"/>
  <c r="RFW25" i="28" s="1"/>
  <c r="RFX25" i="28" s="1"/>
  <c r="RFY25" i="28" s="1"/>
  <c r="RFZ25" i="28" s="1"/>
  <c r="RGA25" i="28" s="1"/>
  <c r="RGB25" i="28" s="1"/>
  <c r="RGC25" i="28" s="1"/>
  <c r="RGD25" i="28" s="1"/>
  <c r="RGE25" i="28" s="1"/>
  <c r="RGF25" i="28" s="1"/>
  <c r="RGG25" i="28" s="1"/>
  <c r="RGH25" i="28" s="1"/>
  <c r="RGI25" i="28" s="1"/>
  <c r="RGJ25" i="28" s="1"/>
  <c r="RGK25" i="28" s="1"/>
  <c r="RGL25" i="28" s="1"/>
  <c r="RGM25" i="28" s="1"/>
  <c r="RGN25" i="28" s="1"/>
  <c r="RGO25" i="28" s="1"/>
  <c r="RGP25" i="28" s="1"/>
  <c r="RGQ25" i="28" s="1"/>
  <c r="RGR25" i="28" s="1"/>
  <c r="RGS25" i="28" s="1"/>
  <c r="RGT25" i="28" s="1"/>
  <c r="RGU25" i="28" s="1"/>
  <c r="RGV25" i="28" s="1"/>
  <c r="RGW25" i="28" s="1"/>
  <c r="RGX25" i="28" s="1"/>
  <c r="RGY25" i="28" s="1"/>
  <c r="RGZ25" i="28" s="1"/>
  <c r="RHA25" i="28" s="1"/>
  <c r="RHB25" i="28" s="1"/>
  <c r="RHC25" i="28" s="1"/>
  <c r="RHD25" i="28" s="1"/>
  <c r="RHE25" i="28" s="1"/>
  <c r="RHF25" i="28" s="1"/>
  <c r="RHG25" i="28" s="1"/>
  <c r="RHH25" i="28" s="1"/>
  <c r="RHI25" i="28" s="1"/>
  <c r="RHJ25" i="28" s="1"/>
  <c r="RHK25" i="28" s="1"/>
  <c r="RHL25" i="28" s="1"/>
  <c r="RHM25" i="28" s="1"/>
  <c r="RHN25" i="28" s="1"/>
  <c r="RHO25" i="28" s="1"/>
  <c r="RHP25" i="28" s="1"/>
  <c r="RHQ25" i="28" s="1"/>
  <c r="RHR25" i="28" s="1"/>
  <c r="RHS25" i="28" s="1"/>
  <c r="RHT25" i="28" s="1"/>
  <c r="RHU25" i="28" s="1"/>
  <c r="RHV25" i="28" s="1"/>
  <c r="RHW25" i="28" s="1"/>
  <c r="RHX25" i="28" s="1"/>
  <c r="RHY25" i="28" s="1"/>
  <c r="RHZ25" i="28" s="1"/>
  <c r="RIA25" i="28" s="1"/>
  <c r="RIB25" i="28" s="1"/>
  <c r="RIC25" i="28" s="1"/>
  <c r="RID25" i="28" s="1"/>
  <c r="RIE25" i="28" s="1"/>
  <c r="RIF25" i="28" s="1"/>
  <c r="RIG25" i="28" s="1"/>
  <c r="RIH25" i="28" s="1"/>
  <c r="RII25" i="28" s="1"/>
  <c r="RIJ25" i="28" s="1"/>
  <c r="RIK25" i="28" s="1"/>
  <c r="RIL25" i="28" s="1"/>
  <c r="RIM25" i="28" s="1"/>
  <c r="RIN25" i="28" s="1"/>
  <c r="RIO25" i="28" s="1"/>
  <c r="RIP25" i="28" s="1"/>
  <c r="RIQ25" i="28" s="1"/>
  <c r="RIR25" i="28" s="1"/>
  <c r="RIS25" i="28" s="1"/>
  <c r="RIT25" i="28" s="1"/>
  <c r="RIU25" i="28" s="1"/>
  <c r="RIV25" i="28" s="1"/>
  <c r="RIW25" i="28" s="1"/>
  <c r="RIX25" i="28" s="1"/>
  <c r="RIY25" i="28" s="1"/>
  <c r="RIZ25" i="28" s="1"/>
  <c r="RJA25" i="28" s="1"/>
  <c r="RJB25" i="28" s="1"/>
  <c r="RJC25" i="28" s="1"/>
  <c r="RJD25" i="28" s="1"/>
  <c r="RJE25" i="28" s="1"/>
  <c r="RJF25" i="28" s="1"/>
  <c r="RJG25" i="28" s="1"/>
  <c r="RJH25" i="28" s="1"/>
  <c r="RJI25" i="28" s="1"/>
  <c r="RJJ25" i="28" s="1"/>
  <c r="RJK25" i="28" s="1"/>
  <c r="RJL25" i="28" s="1"/>
  <c r="RJM25" i="28" s="1"/>
  <c r="RJN25" i="28" s="1"/>
  <c r="RJO25" i="28" s="1"/>
  <c r="RJP25" i="28" s="1"/>
  <c r="RJQ25" i="28" s="1"/>
  <c r="RJR25" i="28" s="1"/>
  <c r="RJS25" i="28" s="1"/>
  <c r="RJT25" i="28" s="1"/>
  <c r="RJU25" i="28" s="1"/>
  <c r="RJV25" i="28" s="1"/>
  <c r="RJW25" i="28" s="1"/>
  <c r="RJX25" i="28" s="1"/>
  <c r="RJY25" i="28" s="1"/>
  <c r="RJZ25" i="28" s="1"/>
  <c r="RKA25" i="28" s="1"/>
  <c r="RKB25" i="28" s="1"/>
  <c r="RKC25" i="28" s="1"/>
  <c r="RKD25" i="28" s="1"/>
  <c r="RKE25" i="28" s="1"/>
  <c r="RKF25" i="28" s="1"/>
  <c r="RKG25" i="28" s="1"/>
  <c r="RKH25" i="28" s="1"/>
  <c r="RKI25" i="28" s="1"/>
  <c r="RKJ25" i="28" s="1"/>
  <c r="RKK25" i="28" s="1"/>
  <c r="RKL25" i="28" s="1"/>
  <c r="RKM25" i="28" s="1"/>
  <c r="RKN25" i="28" s="1"/>
  <c r="RKO25" i="28" s="1"/>
  <c r="RKP25" i="28" s="1"/>
  <c r="RKQ25" i="28" s="1"/>
  <c r="RKR25" i="28" s="1"/>
  <c r="RKS25" i="28" s="1"/>
  <c r="RKT25" i="28" s="1"/>
  <c r="RKU25" i="28" s="1"/>
  <c r="RKV25" i="28" s="1"/>
  <c r="RKW25" i="28" s="1"/>
  <c r="RKX25" i="28" s="1"/>
  <c r="RKY25" i="28" s="1"/>
  <c r="RKZ25" i="28" s="1"/>
  <c r="RLA25" i="28" s="1"/>
  <c r="RLB25" i="28" s="1"/>
  <c r="RLC25" i="28" s="1"/>
  <c r="RLD25" i="28" s="1"/>
  <c r="RLE25" i="28" s="1"/>
  <c r="RLF25" i="28" s="1"/>
  <c r="RLG25" i="28" s="1"/>
  <c r="RLH25" i="28" s="1"/>
  <c r="RLI25" i="28" s="1"/>
  <c r="RLJ25" i="28" s="1"/>
  <c r="RLK25" i="28" s="1"/>
  <c r="RLL25" i="28" s="1"/>
  <c r="RLM25" i="28" s="1"/>
  <c r="RLN25" i="28" s="1"/>
  <c r="RLO25" i="28" s="1"/>
  <c r="RLP25" i="28" s="1"/>
  <c r="RLQ25" i="28" s="1"/>
  <c r="RLR25" i="28" s="1"/>
  <c r="RLS25" i="28" s="1"/>
  <c r="RLT25" i="28" s="1"/>
  <c r="RLU25" i="28" s="1"/>
  <c r="RLV25" i="28" s="1"/>
  <c r="RLW25" i="28" s="1"/>
  <c r="RLX25" i="28" s="1"/>
  <c r="RLY25" i="28" s="1"/>
  <c r="RLZ25" i="28" s="1"/>
  <c r="RMA25" i="28" s="1"/>
  <c r="RMB25" i="28" s="1"/>
  <c r="RMC25" i="28" s="1"/>
  <c r="RMD25" i="28" s="1"/>
  <c r="RME25" i="28" s="1"/>
  <c r="RMF25" i="28" s="1"/>
  <c r="RMG25" i="28" s="1"/>
  <c r="RMH25" i="28" s="1"/>
  <c r="RMI25" i="28" s="1"/>
  <c r="RMJ25" i="28" s="1"/>
  <c r="RMK25" i="28" s="1"/>
  <c r="RML25" i="28" s="1"/>
  <c r="RMM25" i="28" s="1"/>
  <c r="RMN25" i="28" s="1"/>
  <c r="RMO25" i="28" s="1"/>
  <c r="RMP25" i="28" s="1"/>
  <c r="RMQ25" i="28" s="1"/>
  <c r="RMR25" i="28" s="1"/>
  <c r="RMS25" i="28" s="1"/>
  <c r="RMT25" i="28" s="1"/>
  <c r="RMU25" i="28" s="1"/>
  <c r="RMV25" i="28" s="1"/>
  <c r="RMW25" i="28" s="1"/>
  <c r="RMX25" i="28" s="1"/>
  <c r="RMY25" i="28" s="1"/>
  <c r="RMZ25" i="28" s="1"/>
  <c r="RNA25" i="28" s="1"/>
  <c r="RNB25" i="28" s="1"/>
  <c r="RNC25" i="28" s="1"/>
  <c r="RND25" i="28" s="1"/>
  <c r="RNE25" i="28" s="1"/>
  <c r="RNF25" i="28" s="1"/>
  <c r="RNG25" i="28" s="1"/>
  <c r="RNH25" i="28" s="1"/>
  <c r="RNI25" i="28" s="1"/>
  <c r="RNJ25" i="28" s="1"/>
  <c r="RNK25" i="28" s="1"/>
  <c r="RNL25" i="28" s="1"/>
  <c r="RNM25" i="28" s="1"/>
  <c r="RNN25" i="28" s="1"/>
  <c r="RNO25" i="28" s="1"/>
  <c r="RNP25" i="28" s="1"/>
  <c r="RNQ25" i="28" s="1"/>
  <c r="RNR25" i="28" s="1"/>
  <c r="RNS25" i="28" s="1"/>
  <c r="RNT25" i="28" s="1"/>
  <c r="RNU25" i="28" s="1"/>
  <c r="RNV25" i="28" s="1"/>
  <c r="RNW25" i="28" s="1"/>
  <c r="RNX25" i="28" s="1"/>
  <c r="RNY25" i="28" s="1"/>
  <c r="RNZ25" i="28" s="1"/>
  <c r="ROA25" i="28" s="1"/>
  <c r="ROB25" i="28" s="1"/>
  <c r="ROC25" i="28" s="1"/>
  <c r="ROD25" i="28" s="1"/>
  <c r="ROE25" i="28" s="1"/>
  <c r="ROF25" i="28" s="1"/>
  <c r="ROG25" i="28" s="1"/>
  <c r="ROH25" i="28" s="1"/>
  <c r="ROI25" i="28" s="1"/>
  <c r="ROJ25" i="28" s="1"/>
  <c r="ROK25" i="28" s="1"/>
  <c r="ROL25" i="28" s="1"/>
  <c r="ROM25" i="28" s="1"/>
  <c r="RON25" i="28" s="1"/>
  <c r="ROO25" i="28" s="1"/>
  <c r="ROP25" i="28" s="1"/>
  <c r="ROQ25" i="28" s="1"/>
  <c r="ROR25" i="28" s="1"/>
  <c r="ROS25" i="28" s="1"/>
  <c r="ROT25" i="28" s="1"/>
  <c r="ROU25" i="28" s="1"/>
  <c r="ROV25" i="28" s="1"/>
  <c r="ROW25" i="28" s="1"/>
  <c r="ROX25" i="28" s="1"/>
  <c r="ROY25" i="28" s="1"/>
  <c r="ROZ25" i="28" s="1"/>
  <c r="RPA25" i="28" s="1"/>
  <c r="RPB25" i="28" s="1"/>
  <c r="RPC25" i="28" s="1"/>
  <c r="RPD25" i="28" s="1"/>
  <c r="RPE25" i="28" s="1"/>
  <c r="RPF25" i="28" s="1"/>
  <c r="RPG25" i="28" s="1"/>
  <c r="RPH25" i="28" s="1"/>
  <c r="RPI25" i="28" s="1"/>
  <c r="RPJ25" i="28" s="1"/>
  <c r="RPK25" i="28" s="1"/>
  <c r="RPL25" i="28" s="1"/>
  <c r="RPM25" i="28" s="1"/>
  <c r="RPN25" i="28" s="1"/>
  <c r="RPO25" i="28" s="1"/>
  <c r="RPP25" i="28" s="1"/>
  <c r="RPQ25" i="28" s="1"/>
  <c r="RPR25" i="28" s="1"/>
  <c r="RPS25" i="28" s="1"/>
  <c r="RPT25" i="28" s="1"/>
  <c r="RPU25" i="28" s="1"/>
  <c r="RPV25" i="28" s="1"/>
  <c r="RPW25" i="28" s="1"/>
  <c r="RPX25" i="28" s="1"/>
  <c r="RPY25" i="28" s="1"/>
  <c r="RPZ25" i="28" s="1"/>
  <c r="RQA25" i="28" s="1"/>
  <c r="RQB25" i="28" s="1"/>
  <c r="RQC25" i="28" s="1"/>
  <c r="RQD25" i="28" s="1"/>
  <c r="RQE25" i="28" s="1"/>
  <c r="RQF25" i="28" s="1"/>
  <c r="RQG25" i="28" s="1"/>
  <c r="RQH25" i="28" s="1"/>
  <c r="RQI25" i="28" s="1"/>
  <c r="RQJ25" i="28" s="1"/>
  <c r="RQK25" i="28" s="1"/>
  <c r="RQL25" i="28" s="1"/>
  <c r="RQM25" i="28" s="1"/>
  <c r="RQN25" i="28" s="1"/>
  <c r="RQO25" i="28" s="1"/>
  <c r="RQP25" i="28" s="1"/>
  <c r="RQQ25" i="28" s="1"/>
  <c r="RQR25" i="28" s="1"/>
  <c r="RQS25" i="28" s="1"/>
  <c r="RQT25" i="28" s="1"/>
  <c r="RQU25" i="28" s="1"/>
  <c r="RQV25" i="28" s="1"/>
  <c r="RQW25" i="28" s="1"/>
  <c r="RQX25" i="28" s="1"/>
  <c r="RQY25" i="28" s="1"/>
  <c r="RQZ25" i="28" s="1"/>
  <c r="RRA25" i="28" s="1"/>
  <c r="RRB25" i="28" s="1"/>
  <c r="RRC25" i="28" s="1"/>
  <c r="RRD25" i="28" s="1"/>
  <c r="RRE25" i="28" s="1"/>
  <c r="RRF25" i="28" s="1"/>
  <c r="RRG25" i="28" s="1"/>
  <c r="RRH25" i="28" s="1"/>
  <c r="RRI25" i="28" s="1"/>
  <c r="RRJ25" i="28" s="1"/>
  <c r="RRK25" i="28" s="1"/>
  <c r="RRL25" i="28" s="1"/>
  <c r="RRM25" i="28" s="1"/>
  <c r="RRN25" i="28" s="1"/>
  <c r="RRO25" i="28" s="1"/>
  <c r="RRP25" i="28" s="1"/>
  <c r="RRQ25" i="28" s="1"/>
  <c r="RRR25" i="28" s="1"/>
  <c r="RRS25" i="28" s="1"/>
  <c r="RRT25" i="28" s="1"/>
  <c r="RRU25" i="28" s="1"/>
  <c r="RRV25" i="28" s="1"/>
  <c r="RRW25" i="28" s="1"/>
  <c r="RRX25" i="28" s="1"/>
  <c r="RRY25" i="28" s="1"/>
  <c r="RRZ25" i="28" s="1"/>
  <c r="RSA25" i="28" s="1"/>
  <c r="RSB25" i="28" s="1"/>
  <c r="RSC25" i="28" s="1"/>
  <c r="RSD25" i="28" s="1"/>
  <c r="RSE25" i="28" s="1"/>
  <c r="RSF25" i="28" s="1"/>
  <c r="RSG25" i="28" s="1"/>
  <c r="RSH25" i="28" s="1"/>
  <c r="RSI25" i="28" s="1"/>
  <c r="RSJ25" i="28" s="1"/>
  <c r="RSK25" i="28" s="1"/>
  <c r="RSL25" i="28" s="1"/>
  <c r="RSM25" i="28" s="1"/>
  <c r="RSN25" i="28" s="1"/>
  <c r="RSO25" i="28" s="1"/>
  <c r="RSP25" i="28" s="1"/>
  <c r="RSQ25" i="28" s="1"/>
  <c r="RSR25" i="28" s="1"/>
  <c r="RSS25" i="28" s="1"/>
  <c r="RST25" i="28" s="1"/>
  <c r="RSU25" i="28" s="1"/>
  <c r="RSV25" i="28" s="1"/>
  <c r="RSW25" i="28" s="1"/>
  <c r="RSX25" i="28" s="1"/>
  <c r="RSY25" i="28" s="1"/>
  <c r="RSZ25" i="28" s="1"/>
  <c r="RTA25" i="28" s="1"/>
  <c r="RTB25" i="28" s="1"/>
  <c r="RTC25" i="28" s="1"/>
  <c r="RTD25" i="28" s="1"/>
  <c r="RTE25" i="28" s="1"/>
  <c r="RTF25" i="28" s="1"/>
  <c r="RTG25" i="28" s="1"/>
  <c r="RTH25" i="28" s="1"/>
  <c r="RTI25" i="28" s="1"/>
  <c r="RTJ25" i="28" s="1"/>
  <c r="RTK25" i="28" s="1"/>
  <c r="RTL25" i="28" s="1"/>
  <c r="RTM25" i="28" s="1"/>
  <c r="RTN25" i="28" s="1"/>
  <c r="RTO25" i="28" s="1"/>
  <c r="RTP25" i="28" s="1"/>
  <c r="RTQ25" i="28" s="1"/>
  <c r="RTR25" i="28" s="1"/>
  <c r="RTS25" i="28" s="1"/>
  <c r="RTT25" i="28" s="1"/>
  <c r="RTU25" i="28" s="1"/>
  <c r="RTV25" i="28" s="1"/>
  <c r="RTW25" i="28" s="1"/>
  <c r="RTX25" i="28" s="1"/>
  <c r="RTY25" i="28" s="1"/>
  <c r="RTZ25" i="28" s="1"/>
  <c r="RUA25" i="28" s="1"/>
  <c r="RUB25" i="28" s="1"/>
  <c r="RUC25" i="28" s="1"/>
  <c r="RUD25" i="28" s="1"/>
  <c r="RUE25" i="28" s="1"/>
  <c r="RUF25" i="28" s="1"/>
  <c r="RUG25" i="28" s="1"/>
  <c r="RUH25" i="28" s="1"/>
  <c r="RUI25" i="28" s="1"/>
  <c r="RUJ25" i="28" s="1"/>
  <c r="RUK25" i="28" s="1"/>
  <c r="RUL25" i="28" s="1"/>
  <c r="RUM25" i="28" s="1"/>
  <c r="RUN25" i="28" s="1"/>
  <c r="RUO25" i="28" s="1"/>
  <c r="RUP25" i="28" s="1"/>
  <c r="RUQ25" i="28" s="1"/>
  <c r="RUR25" i="28" s="1"/>
  <c r="RUS25" i="28" s="1"/>
  <c r="RUT25" i="28" s="1"/>
  <c r="RUU25" i="28" s="1"/>
  <c r="RUV25" i="28" s="1"/>
  <c r="RUW25" i="28" s="1"/>
  <c r="RUX25" i="28" s="1"/>
  <c r="RUY25" i="28" s="1"/>
  <c r="RUZ25" i="28" s="1"/>
  <c r="RVA25" i="28" s="1"/>
  <c r="RVB25" i="28" s="1"/>
  <c r="RVC25" i="28" s="1"/>
  <c r="RVD25" i="28" s="1"/>
  <c r="RVE25" i="28" s="1"/>
  <c r="RVF25" i="28" s="1"/>
  <c r="RVG25" i="28" s="1"/>
  <c r="RVH25" i="28" s="1"/>
  <c r="RVI25" i="28" s="1"/>
  <c r="RVJ25" i="28" s="1"/>
  <c r="RVK25" i="28" s="1"/>
  <c r="RVL25" i="28" s="1"/>
  <c r="RVM25" i="28" s="1"/>
  <c r="RVN25" i="28" s="1"/>
  <c r="RVO25" i="28" s="1"/>
  <c r="RVP25" i="28" s="1"/>
  <c r="RVQ25" i="28" s="1"/>
  <c r="RVR25" i="28" s="1"/>
  <c r="RVS25" i="28" s="1"/>
  <c r="RVT25" i="28" s="1"/>
  <c r="RVU25" i="28" s="1"/>
  <c r="RVV25" i="28" s="1"/>
  <c r="RVW25" i="28" s="1"/>
  <c r="RVX25" i="28" s="1"/>
  <c r="RVY25" i="28" s="1"/>
  <c r="RVZ25" i="28" s="1"/>
  <c r="RWA25" i="28" s="1"/>
  <c r="RWB25" i="28" s="1"/>
  <c r="RWC25" i="28" s="1"/>
  <c r="RWD25" i="28" s="1"/>
  <c r="RWE25" i="28" s="1"/>
  <c r="RWF25" i="28" s="1"/>
  <c r="RWG25" i="28" s="1"/>
  <c r="RWH25" i="28" s="1"/>
  <c r="RWI25" i="28" s="1"/>
  <c r="RWJ25" i="28" s="1"/>
  <c r="RWK25" i="28" s="1"/>
  <c r="RWL25" i="28" s="1"/>
  <c r="RWM25" i="28" s="1"/>
  <c r="RWN25" i="28" s="1"/>
  <c r="RWO25" i="28" s="1"/>
  <c r="RWP25" i="28" s="1"/>
  <c r="RWQ25" i="28" s="1"/>
  <c r="RWR25" i="28" s="1"/>
  <c r="RWS25" i="28" s="1"/>
  <c r="RWT25" i="28" s="1"/>
  <c r="RWU25" i="28" s="1"/>
  <c r="RWV25" i="28" s="1"/>
  <c r="RWW25" i="28" s="1"/>
  <c r="RWX25" i="28" s="1"/>
  <c r="RWY25" i="28" s="1"/>
  <c r="RWZ25" i="28" s="1"/>
  <c r="RXA25" i="28" s="1"/>
  <c r="RXB25" i="28" s="1"/>
  <c r="RXC25" i="28" s="1"/>
  <c r="RXD25" i="28" s="1"/>
  <c r="RXE25" i="28" s="1"/>
  <c r="RXF25" i="28" s="1"/>
  <c r="RXG25" i="28" s="1"/>
  <c r="RXH25" i="28" s="1"/>
  <c r="RXI25" i="28" s="1"/>
  <c r="RXJ25" i="28" s="1"/>
  <c r="RXK25" i="28" s="1"/>
  <c r="RXL25" i="28" s="1"/>
  <c r="RXM25" i="28" s="1"/>
  <c r="RXN25" i="28" s="1"/>
  <c r="RXO25" i="28" s="1"/>
  <c r="RXP25" i="28" s="1"/>
  <c r="RXQ25" i="28" s="1"/>
  <c r="RXR25" i="28" s="1"/>
  <c r="RXS25" i="28" s="1"/>
  <c r="RXT25" i="28" s="1"/>
  <c r="RXU25" i="28" s="1"/>
  <c r="RXV25" i="28" s="1"/>
  <c r="RXW25" i="28" s="1"/>
  <c r="RXX25" i="28" s="1"/>
  <c r="RXY25" i="28" s="1"/>
  <c r="RXZ25" i="28" s="1"/>
  <c r="RYA25" i="28" s="1"/>
  <c r="RYB25" i="28" s="1"/>
  <c r="RYC25" i="28" s="1"/>
  <c r="RYD25" i="28" s="1"/>
  <c r="RYE25" i="28" s="1"/>
  <c r="RYF25" i="28" s="1"/>
  <c r="RYG25" i="28" s="1"/>
  <c r="RYH25" i="28" s="1"/>
  <c r="RYI25" i="28" s="1"/>
  <c r="RYJ25" i="28" s="1"/>
  <c r="RYK25" i="28" s="1"/>
  <c r="RYL25" i="28" s="1"/>
  <c r="RYM25" i="28" s="1"/>
  <c r="RYN25" i="28" s="1"/>
  <c r="RYO25" i="28" s="1"/>
  <c r="RYP25" i="28" s="1"/>
  <c r="RYQ25" i="28" s="1"/>
  <c r="RYR25" i="28" s="1"/>
  <c r="RYS25" i="28" s="1"/>
  <c r="RYT25" i="28" s="1"/>
  <c r="RYU25" i="28" s="1"/>
  <c r="RYV25" i="28" s="1"/>
  <c r="RYW25" i="28" s="1"/>
  <c r="RYX25" i="28" s="1"/>
  <c r="RYY25" i="28" s="1"/>
  <c r="RYZ25" i="28" s="1"/>
  <c r="RZA25" i="28" s="1"/>
  <c r="RZB25" i="28" s="1"/>
  <c r="RZC25" i="28" s="1"/>
  <c r="RZD25" i="28" s="1"/>
  <c r="RZE25" i="28" s="1"/>
  <c r="RZF25" i="28" s="1"/>
  <c r="RZG25" i="28" s="1"/>
  <c r="RZH25" i="28" s="1"/>
  <c r="RZI25" i="28" s="1"/>
  <c r="RZJ25" i="28" s="1"/>
  <c r="RZK25" i="28" s="1"/>
  <c r="RZL25" i="28" s="1"/>
  <c r="RZM25" i="28" s="1"/>
  <c r="RZN25" i="28" s="1"/>
  <c r="RZO25" i="28" s="1"/>
  <c r="RZP25" i="28" s="1"/>
  <c r="RZQ25" i="28" s="1"/>
  <c r="RZR25" i="28" s="1"/>
  <c r="RZS25" i="28" s="1"/>
  <c r="RZT25" i="28" s="1"/>
  <c r="RZU25" i="28" s="1"/>
  <c r="RZV25" i="28" s="1"/>
  <c r="RZW25" i="28" s="1"/>
  <c r="RZX25" i="28" s="1"/>
  <c r="RZY25" i="28" s="1"/>
  <c r="RZZ25" i="28" s="1"/>
  <c r="SAA25" i="28" s="1"/>
  <c r="SAB25" i="28" s="1"/>
  <c r="SAC25" i="28" s="1"/>
  <c r="SAD25" i="28" s="1"/>
  <c r="SAE25" i="28" s="1"/>
  <c r="SAF25" i="28" s="1"/>
  <c r="SAG25" i="28" s="1"/>
  <c r="SAH25" i="28" s="1"/>
  <c r="SAI25" i="28" s="1"/>
  <c r="SAJ25" i="28" s="1"/>
  <c r="SAK25" i="28" s="1"/>
  <c r="SAL25" i="28" s="1"/>
  <c r="SAM25" i="28" s="1"/>
  <c r="SAN25" i="28" s="1"/>
  <c r="SAO25" i="28" s="1"/>
  <c r="SAP25" i="28" s="1"/>
  <c r="SAQ25" i="28" s="1"/>
  <c r="SAR25" i="28" s="1"/>
  <c r="SAS25" i="28" s="1"/>
  <c r="SAT25" i="28" s="1"/>
  <c r="SAU25" i="28" s="1"/>
  <c r="SAV25" i="28" s="1"/>
  <c r="SAW25" i="28" s="1"/>
  <c r="SAX25" i="28" s="1"/>
  <c r="SAY25" i="28" s="1"/>
  <c r="SAZ25" i="28" s="1"/>
  <c r="SBA25" i="28" s="1"/>
  <c r="SBB25" i="28" s="1"/>
  <c r="SBC25" i="28" s="1"/>
  <c r="SBD25" i="28" s="1"/>
  <c r="SBE25" i="28" s="1"/>
  <c r="SBF25" i="28" s="1"/>
  <c r="SBG25" i="28" s="1"/>
  <c r="SBH25" i="28" s="1"/>
  <c r="SBI25" i="28" s="1"/>
  <c r="SBJ25" i="28" s="1"/>
  <c r="SBK25" i="28" s="1"/>
  <c r="SBL25" i="28" s="1"/>
  <c r="SBM25" i="28" s="1"/>
  <c r="SBN25" i="28" s="1"/>
  <c r="SBO25" i="28" s="1"/>
  <c r="SBP25" i="28" s="1"/>
  <c r="SBQ25" i="28" s="1"/>
  <c r="SBR25" i="28" s="1"/>
  <c r="SBS25" i="28" s="1"/>
  <c r="SBT25" i="28" s="1"/>
  <c r="SBU25" i="28" s="1"/>
  <c r="SBV25" i="28" s="1"/>
  <c r="SBW25" i="28" s="1"/>
  <c r="SBX25" i="28" s="1"/>
  <c r="SBY25" i="28" s="1"/>
  <c r="SBZ25" i="28" s="1"/>
  <c r="SCA25" i="28" s="1"/>
  <c r="SCB25" i="28" s="1"/>
  <c r="SCC25" i="28" s="1"/>
  <c r="SCD25" i="28" s="1"/>
  <c r="SCE25" i="28" s="1"/>
  <c r="SCF25" i="28" s="1"/>
  <c r="SCG25" i="28" s="1"/>
  <c r="SCH25" i="28" s="1"/>
  <c r="SCI25" i="28" s="1"/>
  <c r="SCJ25" i="28" s="1"/>
  <c r="SCK25" i="28" s="1"/>
  <c r="SCL25" i="28" s="1"/>
  <c r="SCM25" i="28" s="1"/>
  <c r="SCN25" i="28" s="1"/>
  <c r="SCO25" i="28" s="1"/>
  <c r="SCP25" i="28" s="1"/>
  <c r="SCQ25" i="28" s="1"/>
  <c r="SCR25" i="28" s="1"/>
  <c r="SCS25" i="28" s="1"/>
  <c r="SCT25" i="28" s="1"/>
  <c r="SCU25" i="28" s="1"/>
  <c r="SCV25" i="28" s="1"/>
  <c r="SCW25" i="28" s="1"/>
  <c r="SCX25" i="28" s="1"/>
  <c r="SCY25" i="28" s="1"/>
  <c r="SCZ25" i="28" s="1"/>
  <c r="SDA25" i="28" s="1"/>
  <c r="SDB25" i="28" s="1"/>
  <c r="SDC25" i="28" s="1"/>
  <c r="SDD25" i="28" s="1"/>
  <c r="SDE25" i="28" s="1"/>
  <c r="SDF25" i="28" s="1"/>
  <c r="SDG25" i="28" s="1"/>
  <c r="SDH25" i="28" s="1"/>
  <c r="SDI25" i="28" s="1"/>
  <c r="SDJ25" i="28" s="1"/>
  <c r="SDK25" i="28" s="1"/>
  <c r="SDL25" i="28" s="1"/>
  <c r="SDM25" i="28" s="1"/>
  <c r="SDN25" i="28" s="1"/>
  <c r="SDO25" i="28" s="1"/>
  <c r="SDP25" i="28" s="1"/>
  <c r="SDQ25" i="28" s="1"/>
  <c r="SDR25" i="28" s="1"/>
  <c r="SDS25" i="28" s="1"/>
  <c r="SDT25" i="28" s="1"/>
  <c r="SDU25" i="28" s="1"/>
  <c r="SDV25" i="28" s="1"/>
  <c r="SDW25" i="28" s="1"/>
  <c r="SDX25" i="28" s="1"/>
  <c r="SDY25" i="28" s="1"/>
  <c r="SDZ25" i="28" s="1"/>
  <c r="SEA25" i="28" s="1"/>
  <c r="SEB25" i="28" s="1"/>
  <c r="SEC25" i="28" s="1"/>
  <c r="SED25" i="28" s="1"/>
  <c r="SEE25" i="28" s="1"/>
  <c r="SEF25" i="28" s="1"/>
  <c r="SEG25" i="28" s="1"/>
  <c r="SEH25" i="28" s="1"/>
  <c r="SEI25" i="28" s="1"/>
  <c r="SEJ25" i="28" s="1"/>
  <c r="SEK25" i="28" s="1"/>
  <c r="SEL25" i="28" s="1"/>
  <c r="SEM25" i="28" s="1"/>
  <c r="SEN25" i="28" s="1"/>
  <c r="SEO25" i="28" s="1"/>
  <c r="SEP25" i="28" s="1"/>
  <c r="SEQ25" i="28" s="1"/>
  <c r="SER25" i="28" s="1"/>
  <c r="SES25" i="28" s="1"/>
  <c r="SET25" i="28" s="1"/>
  <c r="SEU25" i="28" s="1"/>
  <c r="SEV25" i="28" s="1"/>
  <c r="SEW25" i="28" s="1"/>
  <c r="SEX25" i="28" s="1"/>
  <c r="SEY25" i="28" s="1"/>
  <c r="SEZ25" i="28" s="1"/>
  <c r="SFA25" i="28" s="1"/>
  <c r="SFB25" i="28" s="1"/>
  <c r="SFC25" i="28" s="1"/>
  <c r="SFD25" i="28" s="1"/>
  <c r="SFE25" i="28" s="1"/>
  <c r="SFF25" i="28" s="1"/>
  <c r="SFG25" i="28" s="1"/>
  <c r="SFH25" i="28" s="1"/>
  <c r="SFI25" i="28" s="1"/>
  <c r="SFJ25" i="28" s="1"/>
  <c r="SFK25" i="28" s="1"/>
  <c r="SFL25" i="28" s="1"/>
  <c r="SFM25" i="28" s="1"/>
  <c r="SFN25" i="28" s="1"/>
  <c r="SFO25" i="28" s="1"/>
  <c r="SFP25" i="28" s="1"/>
  <c r="SFQ25" i="28" s="1"/>
  <c r="SFR25" i="28" s="1"/>
  <c r="SFS25" i="28" s="1"/>
  <c r="SFT25" i="28" s="1"/>
  <c r="SFU25" i="28" s="1"/>
  <c r="SFV25" i="28" s="1"/>
  <c r="SFW25" i="28" s="1"/>
  <c r="SFX25" i="28" s="1"/>
  <c r="SFY25" i="28" s="1"/>
  <c r="SFZ25" i="28" s="1"/>
  <c r="SGA25" i="28" s="1"/>
  <c r="SGB25" i="28" s="1"/>
  <c r="SGC25" i="28" s="1"/>
  <c r="SGD25" i="28" s="1"/>
  <c r="SGE25" i="28" s="1"/>
  <c r="SGF25" i="28" s="1"/>
  <c r="SGG25" i="28" s="1"/>
  <c r="SGH25" i="28" s="1"/>
  <c r="SGI25" i="28" s="1"/>
  <c r="SGJ25" i="28" s="1"/>
  <c r="SGK25" i="28" s="1"/>
  <c r="SGL25" i="28" s="1"/>
  <c r="SGM25" i="28" s="1"/>
  <c r="SGN25" i="28" s="1"/>
  <c r="SGO25" i="28" s="1"/>
  <c r="SGP25" i="28" s="1"/>
  <c r="SGQ25" i="28" s="1"/>
  <c r="SGR25" i="28" s="1"/>
  <c r="SGS25" i="28" s="1"/>
  <c r="SGT25" i="28" s="1"/>
  <c r="SGU25" i="28" s="1"/>
  <c r="SGV25" i="28" s="1"/>
  <c r="SGW25" i="28" s="1"/>
  <c r="SGX25" i="28" s="1"/>
  <c r="SGY25" i="28" s="1"/>
  <c r="SGZ25" i="28" s="1"/>
  <c r="SHA25" i="28" s="1"/>
  <c r="SHB25" i="28" s="1"/>
  <c r="SHC25" i="28" s="1"/>
  <c r="SHD25" i="28" s="1"/>
  <c r="SHE25" i="28" s="1"/>
  <c r="SHF25" i="28" s="1"/>
  <c r="SHG25" i="28" s="1"/>
  <c r="SHH25" i="28" s="1"/>
  <c r="SHI25" i="28" s="1"/>
  <c r="SHJ25" i="28" s="1"/>
  <c r="SHK25" i="28" s="1"/>
  <c r="SHL25" i="28" s="1"/>
  <c r="SHM25" i="28" s="1"/>
  <c r="SHN25" i="28" s="1"/>
  <c r="SHO25" i="28" s="1"/>
  <c r="SHP25" i="28" s="1"/>
  <c r="SHQ25" i="28" s="1"/>
  <c r="SHR25" i="28" s="1"/>
  <c r="SHS25" i="28" s="1"/>
  <c r="SHT25" i="28" s="1"/>
  <c r="SHU25" i="28" s="1"/>
  <c r="SHV25" i="28" s="1"/>
  <c r="SHW25" i="28" s="1"/>
  <c r="SHX25" i="28" s="1"/>
  <c r="SHY25" i="28" s="1"/>
  <c r="SHZ25" i="28" s="1"/>
  <c r="SIA25" i="28" s="1"/>
  <c r="SIB25" i="28" s="1"/>
  <c r="SIC25" i="28" s="1"/>
  <c r="SID25" i="28" s="1"/>
  <c r="SIE25" i="28" s="1"/>
  <c r="SIF25" i="28" s="1"/>
  <c r="SIG25" i="28" s="1"/>
  <c r="SIH25" i="28" s="1"/>
  <c r="SII25" i="28" s="1"/>
  <c r="SIJ25" i="28" s="1"/>
  <c r="SIK25" i="28" s="1"/>
  <c r="SIL25" i="28" s="1"/>
  <c r="SIM25" i="28" s="1"/>
  <c r="SIN25" i="28" s="1"/>
  <c r="SIO25" i="28" s="1"/>
  <c r="SIP25" i="28" s="1"/>
  <c r="SIQ25" i="28" s="1"/>
  <c r="SIR25" i="28" s="1"/>
  <c r="SIS25" i="28" s="1"/>
  <c r="SIT25" i="28" s="1"/>
  <c r="SIU25" i="28" s="1"/>
  <c r="SIV25" i="28" s="1"/>
  <c r="SIW25" i="28" s="1"/>
  <c r="SIX25" i="28" s="1"/>
  <c r="SIY25" i="28" s="1"/>
  <c r="SIZ25" i="28" s="1"/>
  <c r="SJA25" i="28" s="1"/>
  <c r="SJB25" i="28" s="1"/>
  <c r="SJC25" i="28" s="1"/>
  <c r="SJD25" i="28" s="1"/>
  <c r="SJE25" i="28" s="1"/>
  <c r="SJF25" i="28" s="1"/>
  <c r="SJG25" i="28" s="1"/>
  <c r="SJH25" i="28" s="1"/>
  <c r="SJI25" i="28" s="1"/>
  <c r="SJJ25" i="28" s="1"/>
  <c r="SJK25" i="28" s="1"/>
  <c r="SJL25" i="28" s="1"/>
  <c r="SJM25" i="28" s="1"/>
  <c r="SJN25" i="28" s="1"/>
  <c r="SJO25" i="28" s="1"/>
  <c r="SJP25" i="28" s="1"/>
  <c r="SJQ25" i="28" s="1"/>
  <c r="SJR25" i="28" s="1"/>
  <c r="SJS25" i="28" s="1"/>
  <c r="SJT25" i="28" s="1"/>
  <c r="SJU25" i="28" s="1"/>
  <c r="SJV25" i="28" s="1"/>
  <c r="SJW25" i="28" s="1"/>
  <c r="SJX25" i="28" s="1"/>
  <c r="SJY25" i="28" s="1"/>
  <c r="SJZ25" i="28" s="1"/>
  <c r="SKA25" i="28" s="1"/>
  <c r="SKB25" i="28" s="1"/>
  <c r="SKC25" i="28" s="1"/>
  <c r="SKD25" i="28" s="1"/>
  <c r="SKE25" i="28" s="1"/>
  <c r="SKF25" i="28" s="1"/>
  <c r="SKG25" i="28" s="1"/>
  <c r="SKH25" i="28" s="1"/>
  <c r="SKI25" i="28" s="1"/>
  <c r="SKJ25" i="28" s="1"/>
  <c r="SKK25" i="28" s="1"/>
  <c r="SKL25" i="28" s="1"/>
  <c r="SKM25" i="28" s="1"/>
  <c r="SKN25" i="28" s="1"/>
  <c r="SKO25" i="28" s="1"/>
  <c r="SKP25" i="28" s="1"/>
  <c r="SKQ25" i="28" s="1"/>
  <c r="SKR25" i="28" s="1"/>
  <c r="SKS25" i="28" s="1"/>
  <c r="SKT25" i="28" s="1"/>
  <c r="SKU25" i="28" s="1"/>
  <c r="SKV25" i="28" s="1"/>
  <c r="SKW25" i="28" s="1"/>
  <c r="SKX25" i="28" s="1"/>
  <c r="SKY25" i="28" s="1"/>
  <c r="SKZ25" i="28" s="1"/>
  <c r="SLA25" i="28" s="1"/>
  <c r="SLB25" i="28" s="1"/>
  <c r="SLC25" i="28" s="1"/>
  <c r="SLD25" i="28" s="1"/>
  <c r="SLE25" i="28" s="1"/>
  <c r="SLF25" i="28" s="1"/>
  <c r="SLG25" i="28" s="1"/>
  <c r="SLH25" i="28" s="1"/>
  <c r="SLI25" i="28" s="1"/>
  <c r="SLJ25" i="28" s="1"/>
  <c r="SLK25" i="28" s="1"/>
  <c r="SLL25" i="28" s="1"/>
  <c r="SLM25" i="28" s="1"/>
  <c r="SLN25" i="28" s="1"/>
  <c r="SLO25" i="28" s="1"/>
  <c r="SLP25" i="28" s="1"/>
  <c r="SLQ25" i="28" s="1"/>
  <c r="SLR25" i="28" s="1"/>
  <c r="SLS25" i="28" s="1"/>
  <c r="SLT25" i="28" s="1"/>
  <c r="SLU25" i="28" s="1"/>
  <c r="SLV25" i="28" s="1"/>
  <c r="SLW25" i="28" s="1"/>
  <c r="SLX25" i="28" s="1"/>
  <c r="SLY25" i="28" s="1"/>
  <c r="SLZ25" i="28" s="1"/>
  <c r="SMA25" i="28" s="1"/>
  <c r="SMB25" i="28" s="1"/>
  <c r="SMC25" i="28" s="1"/>
  <c r="SMD25" i="28" s="1"/>
  <c r="SME25" i="28" s="1"/>
  <c r="SMF25" i="28" s="1"/>
  <c r="SMG25" i="28" s="1"/>
  <c r="SMH25" i="28" s="1"/>
  <c r="SMI25" i="28" s="1"/>
  <c r="SMJ25" i="28" s="1"/>
  <c r="SMK25" i="28" s="1"/>
  <c r="SML25" i="28" s="1"/>
  <c r="SMM25" i="28" s="1"/>
  <c r="SMN25" i="28" s="1"/>
  <c r="SMO25" i="28" s="1"/>
  <c r="SMP25" i="28" s="1"/>
  <c r="SMQ25" i="28" s="1"/>
  <c r="SMR25" i="28" s="1"/>
  <c r="SMS25" i="28" s="1"/>
  <c r="SMT25" i="28" s="1"/>
  <c r="SMU25" i="28" s="1"/>
  <c r="SMV25" i="28" s="1"/>
  <c r="SMW25" i="28" s="1"/>
  <c r="SMX25" i="28" s="1"/>
  <c r="SMY25" i="28" s="1"/>
  <c r="SMZ25" i="28" s="1"/>
  <c r="SNA25" i="28" s="1"/>
  <c r="SNB25" i="28" s="1"/>
  <c r="SNC25" i="28" s="1"/>
  <c r="SND25" i="28" s="1"/>
  <c r="SNE25" i="28" s="1"/>
  <c r="SNF25" i="28" s="1"/>
  <c r="SNG25" i="28" s="1"/>
  <c r="SNH25" i="28" s="1"/>
  <c r="SNI25" i="28" s="1"/>
  <c r="SNJ25" i="28" s="1"/>
  <c r="SNK25" i="28" s="1"/>
  <c r="SNL25" i="28" s="1"/>
  <c r="SNM25" i="28" s="1"/>
  <c r="SNN25" i="28" s="1"/>
  <c r="SNO25" i="28" s="1"/>
  <c r="SNP25" i="28" s="1"/>
  <c r="SNQ25" i="28" s="1"/>
  <c r="SNR25" i="28" s="1"/>
  <c r="SNS25" i="28" s="1"/>
  <c r="SNT25" i="28" s="1"/>
  <c r="SNU25" i="28" s="1"/>
  <c r="SNV25" i="28" s="1"/>
  <c r="SNW25" i="28" s="1"/>
  <c r="SNX25" i="28" s="1"/>
  <c r="SNY25" i="28" s="1"/>
  <c r="SNZ25" i="28" s="1"/>
  <c r="SOA25" i="28" s="1"/>
  <c r="SOB25" i="28" s="1"/>
  <c r="SOC25" i="28" s="1"/>
  <c r="SOD25" i="28" s="1"/>
  <c r="SOE25" i="28" s="1"/>
  <c r="SOF25" i="28" s="1"/>
  <c r="SOG25" i="28" s="1"/>
  <c r="SOH25" i="28" s="1"/>
  <c r="SOI25" i="28" s="1"/>
  <c r="SOJ25" i="28" s="1"/>
  <c r="SOK25" i="28" s="1"/>
  <c r="SOL25" i="28" s="1"/>
  <c r="SOM25" i="28" s="1"/>
  <c r="SON25" i="28" s="1"/>
  <c r="SOO25" i="28" s="1"/>
  <c r="SOP25" i="28" s="1"/>
  <c r="SOQ25" i="28" s="1"/>
  <c r="SOR25" i="28" s="1"/>
  <c r="SOS25" i="28" s="1"/>
  <c r="SOT25" i="28" s="1"/>
  <c r="SOU25" i="28" s="1"/>
  <c r="SOV25" i="28" s="1"/>
  <c r="SOW25" i="28" s="1"/>
  <c r="SOX25" i="28" s="1"/>
  <c r="SOY25" i="28" s="1"/>
  <c r="SOZ25" i="28" s="1"/>
  <c r="SPA25" i="28" s="1"/>
  <c r="SPB25" i="28" s="1"/>
  <c r="SPC25" i="28" s="1"/>
  <c r="SPD25" i="28" s="1"/>
  <c r="SPE25" i="28" s="1"/>
  <c r="SPF25" i="28" s="1"/>
  <c r="SPG25" i="28" s="1"/>
  <c r="SPH25" i="28" s="1"/>
  <c r="SPI25" i="28" s="1"/>
  <c r="SPJ25" i="28" s="1"/>
  <c r="SPK25" i="28" s="1"/>
  <c r="SPL25" i="28" s="1"/>
  <c r="SPM25" i="28" s="1"/>
  <c r="SPN25" i="28" s="1"/>
  <c r="SPO25" i="28" s="1"/>
  <c r="SPP25" i="28" s="1"/>
  <c r="SPQ25" i="28" s="1"/>
  <c r="SPR25" i="28" s="1"/>
  <c r="SPS25" i="28" s="1"/>
  <c r="SPT25" i="28" s="1"/>
  <c r="SPU25" i="28" s="1"/>
  <c r="SPV25" i="28" s="1"/>
  <c r="SPW25" i="28" s="1"/>
  <c r="SPX25" i="28" s="1"/>
  <c r="SPY25" i="28" s="1"/>
  <c r="SPZ25" i="28" s="1"/>
  <c r="SQA25" i="28" s="1"/>
  <c r="SQB25" i="28" s="1"/>
  <c r="SQC25" i="28" s="1"/>
  <c r="SQD25" i="28" s="1"/>
  <c r="SQE25" i="28" s="1"/>
  <c r="SQF25" i="28" s="1"/>
  <c r="SQG25" i="28" s="1"/>
  <c r="SQH25" i="28" s="1"/>
  <c r="SQI25" i="28" s="1"/>
  <c r="SQJ25" i="28" s="1"/>
  <c r="SQK25" i="28" s="1"/>
  <c r="SQL25" i="28" s="1"/>
  <c r="SQM25" i="28" s="1"/>
  <c r="SQN25" i="28" s="1"/>
  <c r="SQO25" i="28" s="1"/>
  <c r="SQP25" i="28" s="1"/>
  <c r="SQQ25" i="28" s="1"/>
  <c r="SQR25" i="28" s="1"/>
  <c r="SQS25" i="28" s="1"/>
  <c r="SQT25" i="28" s="1"/>
  <c r="SQU25" i="28" s="1"/>
  <c r="SQV25" i="28" s="1"/>
  <c r="SQW25" i="28" s="1"/>
  <c r="SQX25" i="28" s="1"/>
  <c r="SQY25" i="28" s="1"/>
  <c r="SQZ25" i="28" s="1"/>
  <c r="SRA25" i="28" s="1"/>
  <c r="SRB25" i="28" s="1"/>
  <c r="SRC25" i="28" s="1"/>
  <c r="SRD25" i="28" s="1"/>
  <c r="SRE25" i="28" s="1"/>
  <c r="SRF25" i="28" s="1"/>
  <c r="SRG25" i="28" s="1"/>
  <c r="SRH25" i="28" s="1"/>
  <c r="SRI25" i="28" s="1"/>
  <c r="SRJ25" i="28" s="1"/>
  <c r="SRK25" i="28" s="1"/>
  <c r="SRL25" i="28" s="1"/>
  <c r="SRM25" i="28" s="1"/>
  <c r="SRN25" i="28" s="1"/>
  <c r="SRO25" i="28" s="1"/>
  <c r="SRP25" i="28" s="1"/>
  <c r="SRQ25" i="28" s="1"/>
  <c r="SRR25" i="28" s="1"/>
  <c r="SRS25" i="28" s="1"/>
  <c r="SRT25" i="28" s="1"/>
  <c r="SRU25" i="28" s="1"/>
  <c r="SRV25" i="28" s="1"/>
  <c r="SRW25" i="28" s="1"/>
  <c r="SRX25" i="28" s="1"/>
  <c r="SRY25" i="28" s="1"/>
  <c r="SRZ25" i="28" s="1"/>
  <c r="SSA25" i="28" s="1"/>
  <c r="SSB25" i="28" s="1"/>
  <c r="SSC25" i="28" s="1"/>
  <c r="SSD25" i="28" s="1"/>
  <c r="SSE25" i="28" s="1"/>
  <c r="SSF25" i="28" s="1"/>
  <c r="SSG25" i="28" s="1"/>
  <c r="SSH25" i="28" s="1"/>
  <c r="SSI25" i="28" s="1"/>
  <c r="SSJ25" i="28" s="1"/>
  <c r="SSK25" i="28" s="1"/>
  <c r="SSL25" i="28" s="1"/>
  <c r="SSM25" i="28" s="1"/>
  <c r="SSN25" i="28" s="1"/>
  <c r="SSO25" i="28" s="1"/>
  <c r="SSP25" i="28" s="1"/>
  <c r="SSQ25" i="28" s="1"/>
  <c r="SSR25" i="28" s="1"/>
  <c r="SSS25" i="28" s="1"/>
  <c r="SST25" i="28" s="1"/>
  <c r="SSU25" i="28" s="1"/>
  <c r="SSV25" i="28" s="1"/>
  <c r="SSW25" i="28" s="1"/>
  <c r="SSX25" i="28" s="1"/>
  <c r="SSY25" i="28" s="1"/>
  <c r="SSZ25" i="28" s="1"/>
  <c r="STA25" i="28" s="1"/>
  <c r="STB25" i="28" s="1"/>
  <c r="STC25" i="28" s="1"/>
  <c r="STD25" i="28" s="1"/>
  <c r="STE25" i="28" s="1"/>
  <c r="STF25" i="28" s="1"/>
  <c r="STG25" i="28" s="1"/>
  <c r="STH25" i="28" s="1"/>
  <c r="STI25" i="28" s="1"/>
  <c r="STJ25" i="28" s="1"/>
  <c r="STK25" i="28" s="1"/>
  <c r="STL25" i="28" s="1"/>
  <c r="STM25" i="28" s="1"/>
  <c r="STN25" i="28" s="1"/>
  <c r="STO25" i="28" s="1"/>
  <c r="STP25" i="28" s="1"/>
  <c r="STQ25" i="28" s="1"/>
  <c r="STR25" i="28" s="1"/>
  <c r="STS25" i="28" s="1"/>
  <c r="STT25" i="28" s="1"/>
  <c r="STU25" i="28" s="1"/>
  <c r="STV25" i="28" s="1"/>
  <c r="STW25" i="28" s="1"/>
  <c r="STX25" i="28" s="1"/>
  <c r="STY25" i="28" s="1"/>
  <c r="STZ25" i="28" s="1"/>
  <c r="SUA25" i="28" s="1"/>
  <c r="SUB25" i="28" s="1"/>
  <c r="SUC25" i="28" s="1"/>
  <c r="SUD25" i="28" s="1"/>
  <c r="SUE25" i="28" s="1"/>
  <c r="SUF25" i="28" s="1"/>
  <c r="SUG25" i="28" s="1"/>
  <c r="SUH25" i="28" s="1"/>
  <c r="SUI25" i="28" s="1"/>
  <c r="SUJ25" i="28" s="1"/>
  <c r="SUK25" i="28" s="1"/>
  <c r="SUL25" i="28" s="1"/>
  <c r="SUM25" i="28" s="1"/>
  <c r="SUN25" i="28" s="1"/>
  <c r="SUO25" i="28" s="1"/>
  <c r="SUP25" i="28" s="1"/>
  <c r="SUQ25" i="28" s="1"/>
  <c r="SUR25" i="28" s="1"/>
  <c r="SUS25" i="28" s="1"/>
  <c r="SUT25" i="28" s="1"/>
  <c r="SUU25" i="28" s="1"/>
  <c r="SUV25" i="28" s="1"/>
  <c r="SUW25" i="28" s="1"/>
  <c r="SUX25" i="28" s="1"/>
  <c r="SUY25" i="28" s="1"/>
  <c r="SUZ25" i="28" s="1"/>
  <c r="SVA25" i="28" s="1"/>
  <c r="SVB25" i="28" s="1"/>
  <c r="SVC25" i="28" s="1"/>
  <c r="SVD25" i="28" s="1"/>
  <c r="SVE25" i="28" s="1"/>
  <c r="SVF25" i="28" s="1"/>
  <c r="SVG25" i="28" s="1"/>
  <c r="SVH25" i="28" s="1"/>
  <c r="SVI25" i="28" s="1"/>
  <c r="SVJ25" i="28" s="1"/>
  <c r="SVK25" i="28" s="1"/>
  <c r="SVL25" i="28" s="1"/>
  <c r="SVM25" i="28" s="1"/>
  <c r="SVN25" i="28" s="1"/>
  <c r="SVO25" i="28" s="1"/>
  <c r="SVP25" i="28" s="1"/>
  <c r="SVQ25" i="28" s="1"/>
  <c r="SVR25" i="28" s="1"/>
  <c r="SVS25" i="28" s="1"/>
  <c r="SVT25" i="28" s="1"/>
  <c r="SVU25" i="28" s="1"/>
  <c r="SVV25" i="28" s="1"/>
  <c r="SVW25" i="28" s="1"/>
  <c r="SVX25" i="28" s="1"/>
  <c r="SVY25" i="28" s="1"/>
  <c r="SVZ25" i="28" s="1"/>
  <c r="SWA25" i="28" s="1"/>
  <c r="SWB25" i="28" s="1"/>
  <c r="SWC25" i="28" s="1"/>
  <c r="SWD25" i="28" s="1"/>
  <c r="SWE25" i="28" s="1"/>
  <c r="SWF25" i="28" s="1"/>
  <c r="SWG25" i="28" s="1"/>
  <c r="SWH25" i="28" s="1"/>
  <c r="SWI25" i="28" s="1"/>
  <c r="SWJ25" i="28" s="1"/>
  <c r="SWK25" i="28" s="1"/>
  <c r="SWL25" i="28" s="1"/>
  <c r="SWM25" i="28" s="1"/>
  <c r="SWN25" i="28" s="1"/>
  <c r="SWO25" i="28" s="1"/>
  <c r="SWP25" i="28" s="1"/>
  <c r="SWQ25" i="28" s="1"/>
  <c r="SWR25" i="28" s="1"/>
  <c r="SWS25" i="28" s="1"/>
  <c r="SWT25" i="28" s="1"/>
  <c r="SWU25" i="28" s="1"/>
  <c r="SWV25" i="28" s="1"/>
  <c r="SWW25" i="28" s="1"/>
  <c r="SWX25" i="28" s="1"/>
  <c r="SWY25" i="28" s="1"/>
  <c r="SWZ25" i="28" s="1"/>
  <c r="SXA25" i="28" s="1"/>
  <c r="SXB25" i="28" s="1"/>
  <c r="SXC25" i="28" s="1"/>
  <c r="SXD25" i="28" s="1"/>
  <c r="SXE25" i="28" s="1"/>
  <c r="SXF25" i="28" s="1"/>
  <c r="SXG25" i="28" s="1"/>
  <c r="SXH25" i="28" s="1"/>
  <c r="SXI25" i="28" s="1"/>
  <c r="SXJ25" i="28" s="1"/>
  <c r="SXK25" i="28" s="1"/>
  <c r="SXL25" i="28" s="1"/>
  <c r="SXM25" i="28" s="1"/>
  <c r="SXN25" i="28" s="1"/>
  <c r="SXO25" i="28" s="1"/>
  <c r="SXP25" i="28" s="1"/>
  <c r="SXQ25" i="28" s="1"/>
  <c r="SXR25" i="28" s="1"/>
  <c r="SXS25" i="28" s="1"/>
  <c r="SXT25" i="28" s="1"/>
  <c r="SXU25" i="28" s="1"/>
  <c r="SXV25" i="28" s="1"/>
  <c r="SXW25" i="28" s="1"/>
  <c r="SXX25" i="28" s="1"/>
  <c r="SXY25" i="28" s="1"/>
  <c r="SXZ25" i="28" s="1"/>
  <c r="SYA25" i="28" s="1"/>
  <c r="SYB25" i="28" s="1"/>
  <c r="SYC25" i="28" s="1"/>
  <c r="SYD25" i="28" s="1"/>
  <c r="SYE25" i="28" s="1"/>
  <c r="SYF25" i="28" s="1"/>
  <c r="SYG25" i="28" s="1"/>
  <c r="SYH25" i="28" s="1"/>
  <c r="SYI25" i="28" s="1"/>
  <c r="SYJ25" i="28" s="1"/>
  <c r="SYK25" i="28" s="1"/>
  <c r="SYL25" i="28" s="1"/>
  <c r="SYM25" i="28" s="1"/>
  <c r="SYN25" i="28" s="1"/>
  <c r="SYO25" i="28" s="1"/>
  <c r="SYP25" i="28" s="1"/>
  <c r="SYQ25" i="28" s="1"/>
  <c r="SYR25" i="28" s="1"/>
  <c r="SYS25" i="28" s="1"/>
  <c r="SYT25" i="28" s="1"/>
  <c r="SYU25" i="28" s="1"/>
  <c r="SYV25" i="28" s="1"/>
  <c r="SYW25" i="28" s="1"/>
  <c r="SYX25" i="28" s="1"/>
  <c r="SYY25" i="28" s="1"/>
  <c r="SYZ25" i="28" s="1"/>
  <c r="SZA25" i="28" s="1"/>
  <c r="SZB25" i="28" s="1"/>
  <c r="SZC25" i="28" s="1"/>
  <c r="SZD25" i="28" s="1"/>
  <c r="SZE25" i="28" s="1"/>
  <c r="SZF25" i="28" s="1"/>
  <c r="SZG25" i="28" s="1"/>
  <c r="SZH25" i="28" s="1"/>
  <c r="SZI25" i="28" s="1"/>
  <c r="SZJ25" i="28" s="1"/>
  <c r="SZK25" i="28" s="1"/>
  <c r="SZL25" i="28" s="1"/>
  <c r="SZM25" i="28" s="1"/>
  <c r="SZN25" i="28" s="1"/>
  <c r="SZO25" i="28" s="1"/>
  <c r="SZP25" i="28" s="1"/>
  <c r="SZQ25" i="28" s="1"/>
  <c r="SZR25" i="28" s="1"/>
  <c r="SZS25" i="28" s="1"/>
  <c r="SZT25" i="28" s="1"/>
  <c r="SZU25" i="28" s="1"/>
  <c r="SZV25" i="28" s="1"/>
  <c r="SZW25" i="28" s="1"/>
  <c r="SZX25" i="28" s="1"/>
  <c r="SZY25" i="28" s="1"/>
  <c r="SZZ25" i="28" s="1"/>
  <c r="TAA25" i="28" s="1"/>
  <c r="TAB25" i="28" s="1"/>
  <c r="TAC25" i="28" s="1"/>
  <c r="TAD25" i="28" s="1"/>
  <c r="TAE25" i="28" s="1"/>
  <c r="TAF25" i="28" s="1"/>
  <c r="TAG25" i="28" s="1"/>
  <c r="TAH25" i="28" s="1"/>
  <c r="TAI25" i="28" s="1"/>
  <c r="TAJ25" i="28" s="1"/>
  <c r="TAK25" i="28" s="1"/>
  <c r="TAL25" i="28" s="1"/>
  <c r="TAM25" i="28" s="1"/>
  <c r="TAN25" i="28" s="1"/>
  <c r="TAO25" i="28" s="1"/>
  <c r="TAP25" i="28" s="1"/>
  <c r="TAQ25" i="28" s="1"/>
  <c r="TAR25" i="28" s="1"/>
  <c r="TAS25" i="28" s="1"/>
  <c r="TAT25" i="28" s="1"/>
  <c r="TAU25" i="28" s="1"/>
  <c r="TAV25" i="28" s="1"/>
  <c r="TAW25" i="28" s="1"/>
  <c r="TAX25" i="28" s="1"/>
  <c r="TAY25" i="28" s="1"/>
  <c r="TAZ25" i="28" s="1"/>
  <c r="TBA25" i="28" s="1"/>
  <c r="TBB25" i="28" s="1"/>
  <c r="TBC25" i="28" s="1"/>
  <c r="TBD25" i="28" s="1"/>
  <c r="TBE25" i="28" s="1"/>
  <c r="TBF25" i="28" s="1"/>
  <c r="TBG25" i="28" s="1"/>
  <c r="TBH25" i="28" s="1"/>
  <c r="TBI25" i="28" s="1"/>
  <c r="TBJ25" i="28" s="1"/>
  <c r="TBK25" i="28" s="1"/>
  <c r="TBL25" i="28" s="1"/>
  <c r="TBM25" i="28" s="1"/>
  <c r="TBN25" i="28" s="1"/>
  <c r="TBO25" i="28" s="1"/>
  <c r="TBP25" i="28" s="1"/>
  <c r="TBQ25" i="28" s="1"/>
  <c r="TBR25" i="28" s="1"/>
  <c r="TBS25" i="28" s="1"/>
  <c r="TBT25" i="28" s="1"/>
  <c r="TBU25" i="28" s="1"/>
  <c r="TBV25" i="28" s="1"/>
  <c r="TBW25" i="28" s="1"/>
  <c r="TBX25" i="28" s="1"/>
  <c r="TBY25" i="28" s="1"/>
  <c r="TBZ25" i="28" s="1"/>
  <c r="TCA25" i="28" s="1"/>
  <c r="TCB25" i="28" s="1"/>
  <c r="TCC25" i="28" s="1"/>
  <c r="TCD25" i="28" s="1"/>
  <c r="TCE25" i="28" s="1"/>
  <c r="TCF25" i="28" s="1"/>
  <c r="TCG25" i="28" s="1"/>
  <c r="TCH25" i="28" s="1"/>
  <c r="TCI25" i="28" s="1"/>
  <c r="TCJ25" i="28" s="1"/>
  <c r="TCK25" i="28" s="1"/>
  <c r="TCL25" i="28" s="1"/>
  <c r="TCM25" i="28" s="1"/>
  <c r="TCN25" i="28" s="1"/>
  <c r="TCO25" i="28" s="1"/>
  <c r="TCP25" i="28" s="1"/>
  <c r="TCQ25" i="28" s="1"/>
  <c r="TCR25" i="28" s="1"/>
  <c r="TCS25" i="28" s="1"/>
  <c r="TCT25" i="28" s="1"/>
  <c r="TCU25" i="28" s="1"/>
  <c r="TCV25" i="28" s="1"/>
  <c r="TCW25" i="28" s="1"/>
  <c r="TCX25" i="28" s="1"/>
  <c r="TCY25" i="28" s="1"/>
  <c r="TCZ25" i="28" s="1"/>
  <c r="TDA25" i="28" s="1"/>
  <c r="TDB25" i="28" s="1"/>
  <c r="TDC25" i="28" s="1"/>
  <c r="TDD25" i="28" s="1"/>
  <c r="TDE25" i="28" s="1"/>
  <c r="TDF25" i="28" s="1"/>
  <c r="TDG25" i="28" s="1"/>
  <c r="TDH25" i="28" s="1"/>
  <c r="TDI25" i="28" s="1"/>
  <c r="TDJ25" i="28" s="1"/>
  <c r="TDK25" i="28" s="1"/>
  <c r="TDL25" i="28" s="1"/>
  <c r="TDM25" i="28" s="1"/>
  <c r="TDN25" i="28" s="1"/>
  <c r="TDO25" i="28" s="1"/>
  <c r="TDP25" i="28" s="1"/>
  <c r="TDQ25" i="28" s="1"/>
  <c r="TDR25" i="28" s="1"/>
  <c r="TDS25" i="28" s="1"/>
  <c r="TDT25" i="28" s="1"/>
  <c r="TDU25" i="28" s="1"/>
  <c r="TDV25" i="28" s="1"/>
  <c r="TDW25" i="28" s="1"/>
  <c r="TDX25" i="28" s="1"/>
  <c r="TDY25" i="28" s="1"/>
  <c r="TDZ25" i="28" s="1"/>
  <c r="TEA25" i="28" s="1"/>
  <c r="TEB25" i="28" s="1"/>
  <c r="TEC25" i="28" s="1"/>
  <c r="TED25" i="28" s="1"/>
  <c r="TEE25" i="28" s="1"/>
  <c r="TEF25" i="28" s="1"/>
  <c r="TEG25" i="28" s="1"/>
  <c r="TEH25" i="28" s="1"/>
  <c r="TEI25" i="28" s="1"/>
  <c r="TEJ25" i="28" s="1"/>
  <c r="TEK25" i="28" s="1"/>
  <c r="TEL25" i="28" s="1"/>
  <c r="TEM25" i="28" s="1"/>
  <c r="TEN25" i="28" s="1"/>
  <c r="TEO25" i="28" s="1"/>
  <c r="TEP25" i="28" s="1"/>
  <c r="TEQ25" i="28" s="1"/>
  <c r="TER25" i="28" s="1"/>
  <c r="TES25" i="28" s="1"/>
  <c r="TET25" i="28" s="1"/>
  <c r="TEU25" i="28" s="1"/>
  <c r="TEV25" i="28" s="1"/>
  <c r="TEW25" i="28" s="1"/>
  <c r="TEX25" i="28" s="1"/>
  <c r="TEY25" i="28" s="1"/>
  <c r="TEZ25" i="28" s="1"/>
  <c r="TFA25" i="28" s="1"/>
  <c r="TFB25" i="28" s="1"/>
  <c r="TFC25" i="28" s="1"/>
  <c r="TFD25" i="28" s="1"/>
  <c r="TFE25" i="28" s="1"/>
  <c r="TFF25" i="28" s="1"/>
  <c r="TFG25" i="28" s="1"/>
  <c r="TFH25" i="28" s="1"/>
  <c r="TFI25" i="28" s="1"/>
  <c r="TFJ25" i="28" s="1"/>
  <c r="TFK25" i="28" s="1"/>
  <c r="TFL25" i="28" s="1"/>
  <c r="TFM25" i="28" s="1"/>
  <c r="TFN25" i="28" s="1"/>
  <c r="TFO25" i="28" s="1"/>
  <c r="TFP25" i="28" s="1"/>
  <c r="TFQ25" i="28" s="1"/>
  <c r="TFR25" i="28" s="1"/>
  <c r="TFS25" i="28" s="1"/>
  <c r="TFT25" i="28" s="1"/>
  <c r="TFU25" i="28" s="1"/>
  <c r="TFV25" i="28" s="1"/>
  <c r="TFW25" i="28" s="1"/>
  <c r="TFX25" i="28" s="1"/>
  <c r="TFY25" i="28" s="1"/>
  <c r="TFZ25" i="28" s="1"/>
  <c r="TGA25" i="28" s="1"/>
  <c r="TGB25" i="28" s="1"/>
  <c r="TGC25" i="28" s="1"/>
  <c r="TGD25" i="28" s="1"/>
  <c r="TGE25" i="28" s="1"/>
  <c r="TGF25" i="28" s="1"/>
  <c r="TGG25" i="28" s="1"/>
  <c r="TGH25" i="28" s="1"/>
  <c r="TGI25" i="28" s="1"/>
  <c r="TGJ25" i="28" s="1"/>
  <c r="TGK25" i="28" s="1"/>
  <c r="TGL25" i="28" s="1"/>
  <c r="TGM25" i="28" s="1"/>
  <c r="TGN25" i="28" s="1"/>
  <c r="TGO25" i="28" s="1"/>
  <c r="TGP25" i="28" s="1"/>
  <c r="TGQ25" i="28" s="1"/>
  <c r="TGR25" i="28" s="1"/>
  <c r="TGS25" i="28" s="1"/>
  <c r="TGT25" i="28" s="1"/>
  <c r="TGU25" i="28" s="1"/>
  <c r="TGV25" i="28" s="1"/>
  <c r="TGW25" i="28" s="1"/>
  <c r="TGX25" i="28" s="1"/>
  <c r="TGY25" i="28" s="1"/>
  <c r="TGZ25" i="28" s="1"/>
  <c r="THA25" i="28" s="1"/>
  <c r="THB25" i="28" s="1"/>
  <c r="THC25" i="28" s="1"/>
  <c r="THD25" i="28" s="1"/>
  <c r="THE25" i="28" s="1"/>
  <c r="THF25" i="28" s="1"/>
  <c r="THG25" i="28" s="1"/>
  <c r="THH25" i="28" s="1"/>
  <c r="THI25" i="28" s="1"/>
  <c r="THJ25" i="28" s="1"/>
  <c r="THK25" i="28" s="1"/>
  <c r="THL25" i="28" s="1"/>
  <c r="THM25" i="28" s="1"/>
  <c r="THN25" i="28" s="1"/>
  <c r="THO25" i="28" s="1"/>
  <c r="THP25" i="28" s="1"/>
  <c r="THQ25" i="28" s="1"/>
  <c r="THR25" i="28" s="1"/>
  <c r="THS25" i="28" s="1"/>
  <c r="THT25" i="28" s="1"/>
  <c r="THU25" i="28" s="1"/>
  <c r="THV25" i="28" s="1"/>
  <c r="THW25" i="28" s="1"/>
  <c r="THX25" i="28" s="1"/>
  <c r="THY25" i="28" s="1"/>
  <c r="THZ25" i="28" s="1"/>
  <c r="TIA25" i="28" s="1"/>
  <c r="TIB25" i="28" s="1"/>
  <c r="TIC25" i="28" s="1"/>
  <c r="TID25" i="28" s="1"/>
  <c r="TIE25" i="28" s="1"/>
  <c r="TIF25" i="28" s="1"/>
  <c r="TIG25" i="28" s="1"/>
  <c r="TIH25" i="28" s="1"/>
  <c r="TII25" i="28" s="1"/>
  <c r="TIJ25" i="28" s="1"/>
  <c r="TIK25" i="28" s="1"/>
  <c r="TIL25" i="28" s="1"/>
  <c r="TIM25" i="28" s="1"/>
  <c r="TIN25" i="28" s="1"/>
  <c r="TIO25" i="28" s="1"/>
  <c r="TIP25" i="28" s="1"/>
  <c r="TIQ25" i="28" s="1"/>
  <c r="TIR25" i="28" s="1"/>
  <c r="TIS25" i="28" s="1"/>
  <c r="TIT25" i="28" s="1"/>
  <c r="TIU25" i="28" s="1"/>
  <c r="TIV25" i="28" s="1"/>
  <c r="TIW25" i="28" s="1"/>
  <c r="TIX25" i="28" s="1"/>
  <c r="TIY25" i="28" s="1"/>
  <c r="TIZ25" i="28" s="1"/>
  <c r="TJA25" i="28" s="1"/>
  <c r="TJB25" i="28" s="1"/>
  <c r="TJC25" i="28" s="1"/>
  <c r="TJD25" i="28" s="1"/>
  <c r="TJE25" i="28" s="1"/>
  <c r="TJF25" i="28" s="1"/>
  <c r="TJG25" i="28" s="1"/>
  <c r="TJH25" i="28" s="1"/>
  <c r="TJI25" i="28" s="1"/>
  <c r="TJJ25" i="28" s="1"/>
  <c r="TJK25" i="28" s="1"/>
  <c r="TJL25" i="28" s="1"/>
  <c r="TJM25" i="28" s="1"/>
  <c r="TJN25" i="28" s="1"/>
  <c r="TJO25" i="28" s="1"/>
  <c r="TJP25" i="28" s="1"/>
  <c r="TJQ25" i="28" s="1"/>
  <c r="TJR25" i="28" s="1"/>
  <c r="TJS25" i="28" s="1"/>
  <c r="TJT25" i="28" s="1"/>
  <c r="TJU25" i="28" s="1"/>
  <c r="TJV25" i="28" s="1"/>
  <c r="TJW25" i="28" s="1"/>
  <c r="TJX25" i="28" s="1"/>
  <c r="TJY25" i="28" s="1"/>
  <c r="TJZ25" i="28" s="1"/>
  <c r="TKA25" i="28" s="1"/>
  <c r="TKB25" i="28" s="1"/>
  <c r="TKC25" i="28" s="1"/>
  <c r="TKD25" i="28" s="1"/>
  <c r="TKE25" i="28" s="1"/>
  <c r="TKF25" i="28" s="1"/>
  <c r="TKG25" i="28" s="1"/>
  <c r="TKH25" i="28" s="1"/>
  <c r="TKI25" i="28" s="1"/>
  <c r="TKJ25" i="28" s="1"/>
  <c r="TKK25" i="28" s="1"/>
  <c r="TKL25" i="28" s="1"/>
  <c r="TKM25" i="28" s="1"/>
  <c r="TKN25" i="28" s="1"/>
  <c r="TKO25" i="28" s="1"/>
  <c r="TKP25" i="28" s="1"/>
  <c r="TKQ25" i="28" s="1"/>
  <c r="TKR25" i="28" s="1"/>
  <c r="TKS25" i="28" s="1"/>
  <c r="TKT25" i="28" s="1"/>
  <c r="TKU25" i="28" s="1"/>
  <c r="TKV25" i="28" s="1"/>
  <c r="TKW25" i="28" s="1"/>
  <c r="TKX25" i="28" s="1"/>
  <c r="TKY25" i="28" s="1"/>
  <c r="TKZ25" i="28" s="1"/>
  <c r="TLA25" i="28" s="1"/>
  <c r="TLB25" i="28" s="1"/>
  <c r="TLC25" i="28" s="1"/>
  <c r="TLD25" i="28" s="1"/>
  <c r="TLE25" i="28" s="1"/>
  <c r="TLF25" i="28" s="1"/>
  <c r="TLG25" i="28" s="1"/>
  <c r="TLH25" i="28" s="1"/>
  <c r="TLI25" i="28" s="1"/>
  <c r="TLJ25" i="28" s="1"/>
  <c r="TLK25" i="28" s="1"/>
  <c r="TLL25" i="28" s="1"/>
  <c r="TLM25" i="28" s="1"/>
  <c r="TLN25" i="28" s="1"/>
  <c r="TLO25" i="28" s="1"/>
  <c r="TLP25" i="28" s="1"/>
  <c r="TLQ25" i="28" s="1"/>
  <c r="TLR25" i="28" s="1"/>
  <c r="TLS25" i="28" s="1"/>
  <c r="TLT25" i="28" s="1"/>
  <c r="TLU25" i="28" s="1"/>
  <c r="TLV25" i="28" s="1"/>
  <c r="TLW25" i="28" s="1"/>
  <c r="TLX25" i="28" s="1"/>
  <c r="TLY25" i="28" s="1"/>
  <c r="TLZ25" i="28" s="1"/>
  <c r="TMA25" i="28" s="1"/>
  <c r="TMB25" i="28" s="1"/>
  <c r="TMC25" i="28" s="1"/>
  <c r="TMD25" i="28" s="1"/>
  <c r="TME25" i="28" s="1"/>
  <c r="TMF25" i="28" s="1"/>
  <c r="TMG25" i="28" s="1"/>
  <c r="TMH25" i="28" s="1"/>
  <c r="TMI25" i="28" s="1"/>
  <c r="TMJ25" i="28" s="1"/>
  <c r="TMK25" i="28" s="1"/>
  <c r="TML25" i="28" s="1"/>
  <c r="TMM25" i="28" s="1"/>
  <c r="TMN25" i="28" s="1"/>
  <c r="TMO25" i="28" s="1"/>
  <c r="TMP25" i="28" s="1"/>
  <c r="TMQ25" i="28" s="1"/>
  <c r="TMR25" i="28" s="1"/>
  <c r="TMS25" i="28" s="1"/>
  <c r="TMT25" i="28" s="1"/>
  <c r="TMU25" i="28" s="1"/>
  <c r="TMV25" i="28" s="1"/>
  <c r="TMW25" i="28" s="1"/>
  <c r="TMX25" i="28" s="1"/>
  <c r="TMY25" i="28" s="1"/>
  <c r="TMZ25" i="28" s="1"/>
  <c r="TNA25" i="28" s="1"/>
  <c r="TNB25" i="28" s="1"/>
  <c r="TNC25" i="28" s="1"/>
  <c r="TND25" i="28" s="1"/>
  <c r="TNE25" i="28" s="1"/>
  <c r="TNF25" i="28" s="1"/>
  <c r="TNG25" i="28" s="1"/>
  <c r="TNH25" i="28" s="1"/>
  <c r="TNI25" i="28" s="1"/>
  <c r="TNJ25" i="28" s="1"/>
  <c r="TNK25" i="28" s="1"/>
  <c r="TNL25" i="28" s="1"/>
  <c r="TNM25" i="28" s="1"/>
  <c r="TNN25" i="28" s="1"/>
  <c r="TNO25" i="28" s="1"/>
  <c r="TNP25" i="28" s="1"/>
  <c r="TNQ25" i="28" s="1"/>
  <c r="TNR25" i="28" s="1"/>
  <c r="TNS25" i="28" s="1"/>
  <c r="TNT25" i="28" s="1"/>
  <c r="TNU25" i="28" s="1"/>
  <c r="TNV25" i="28" s="1"/>
  <c r="TNW25" i="28" s="1"/>
  <c r="TNX25" i="28" s="1"/>
  <c r="TNY25" i="28" s="1"/>
  <c r="TNZ25" i="28" s="1"/>
  <c r="TOA25" i="28" s="1"/>
  <c r="TOB25" i="28" s="1"/>
  <c r="TOC25" i="28" s="1"/>
  <c r="TOD25" i="28" s="1"/>
  <c r="TOE25" i="28" s="1"/>
  <c r="TOF25" i="28" s="1"/>
  <c r="TOG25" i="28" s="1"/>
  <c r="TOH25" i="28" s="1"/>
  <c r="TOI25" i="28" s="1"/>
  <c r="TOJ25" i="28" s="1"/>
  <c r="TOK25" i="28" s="1"/>
  <c r="TOL25" i="28" s="1"/>
  <c r="TOM25" i="28" s="1"/>
  <c r="TON25" i="28" s="1"/>
  <c r="TOO25" i="28" s="1"/>
  <c r="TOP25" i="28" s="1"/>
  <c r="TOQ25" i="28" s="1"/>
  <c r="TOR25" i="28" s="1"/>
  <c r="TOS25" i="28" s="1"/>
  <c r="TOT25" i="28" s="1"/>
  <c r="TOU25" i="28" s="1"/>
  <c r="TOV25" i="28" s="1"/>
  <c r="TOW25" i="28" s="1"/>
  <c r="TOX25" i="28" s="1"/>
  <c r="TOY25" i="28" s="1"/>
  <c r="TOZ25" i="28" s="1"/>
  <c r="TPA25" i="28" s="1"/>
  <c r="TPB25" i="28" s="1"/>
  <c r="TPC25" i="28" s="1"/>
  <c r="TPD25" i="28" s="1"/>
  <c r="TPE25" i="28" s="1"/>
  <c r="TPF25" i="28" s="1"/>
  <c r="TPG25" i="28" s="1"/>
  <c r="TPH25" i="28" s="1"/>
  <c r="TPI25" i="28" s="1"/>
  <c r="TPJ25" i="28" s="1"/>
  <c r="TPK25" i="28" s="1"/>
  <c r="TPL25" i="28" s="1"/>
  <c r="TPM25" i="28" s="1"/>
  <c r="TPN25" i="28" s="1"/>
  <c r="TPO25" i="28" s="1"/>
  <c r="TPP25" i="28" s="1"/>
  <c r="TPQ25" i="28" s="1"/>
  <c r="TPR25" i="28" s="1"/>
  <c r="TPS25" i="28" s="1"/>
  <c r="TPT25" i="28" s="1"/>
  <c r="TPU25" i="28" s="1"/>
  <c r="TPV25" i="28" s="1"/>
  <c r="TPW25" i="28" s="1"/>
  <c r="TPX25" i="28" s="1"/>
  <c r="TPY25" i="28" s="1"/>
  <c r="TPZ25" i="28" s="1"/>
  <c r="TQA25" i="28" s="1"/>
  <c r="TQB25" i="28" s="1"/>
  <c r="TQC25" i="28" s="1"/>
  <c r="TQD25" i="28" s="1"/>
  <c r="TQE25" i="28" s="1"/>
  <c r="TQF25" i="28" s="1"/>
  <c r="TQG25" i="28" s="1"/>
  <c r="TQH25" i="28" s="1"/>
  <c r="TQI25" i="28" s="1"/>
  <c r="TQJ25" i="28" s="1"/>
  <c r="TQK25" i="28" s="1"/>
  <c r="TQL25" i="28" s="1"/>
  <c r="TQM25" i="28" s="1"/>
  <c r="TQN25" i="28" s="1"/>
  <c r="TQO25" i="28" s="1"/>
  <c r="TQP25" i="28" s="1"/>
  <c r="TQQ25" i="28" s="1"/>
  <c r="TQR25" i="28" s="1"/>
  <c r="TQS25" i="28" s="1"/>
  <c r="TQT25" i="28" s="1"/>
  <c r="TQU25" i="28" s="1"/>
  <c r="TQV25" i="28" s="1"/>
  <c r="TQW25" i="28" s="1"/>
  <c r="TQX25" i="28" s="1"/>
  <c r="TQY25" i="28" s="1"/>
  <c r="TQZ25" i="28" s="1"/>
  <c r="TRA25" i="28" s="1"/>
  <c r="TRB25" i="28" s="1"/>
  <c r="TRC25" i="28" s="1"/>
  <c r="TRD25" i="28" s="1"/>
  <c r="TRE25" i="28" s="1"/>
  <c r="TRF25" i="28" s="1"/>
  <c r="TRG25" i="28" s="1"/>
  <c r="TRH25" i="28" s="1"/>
  <c r="TRI25" i="28" s="1"/>
  <c r="TRJ25" i="28" s="1"/>
  <c r="TRK25" i="28" s="1"/>
  <c r="TRL25" i="28" s="1"/>
  <c r="TRM25" i="28" s="1"/>
  <c r="TRN25" i="28" s="1"/>
  <c r="TRO25" i="28" s="1"/>
  <c r="TRP25" i="28" s="1"/>
  <c r="TRQ25" i="28" s="1"/>
  <c r="TRR25" i="28" s="1"/>
  <c r="TRS25" i="28" s="1"/>
  <c r="TRT25" i="28" s="1"/>
  <c r="TRU25" i="28" s="1"/>
  <c r="TRV25" i="28" s="1"/>
  <c r="TRW25" i="28" s="1"/>
  <c r="TRX25" i="28" s="1"/>
  <c r="TRY25" i="28" s="1"/>
  <c r="TRZ25" i="28" s="1"/>
  <c r="TSA25" i="28" s="1"/>
  <c r="TSB25" i="28" s="1"/>
  <c r="TSC25" i="28" s="1"/>
  <c r="TSD25" i="28" s="1"/>
  <c r="TSE25" i="28" s="1"/>
  <c r="TSF25" i="28" s="1"/>
  <c r="TSG25" i="28" s="1"/>
  <c r="TSH25" i="28" s="1"/>
  <c r="TSI25" i="28" s="1"/>
  <c r="TSJ25" i="28" s="1"/>
  <c r="TSK25" i="28" s="1"/>
  <c r="TSL25" i="28" s="1"/>
  <c r="TSM25" i="28" s="1"/>
  <c r="TSN25" i="28" s="1"/>
  <c r="TSO25" i="28" s="1"/>
  <c r="TSP25" i="28" s="1"/>
  <c r="TSQ25" i="28" s="1"/>
  <c r="TSR25" i="28" s="1"/>
  <c r="TSS25" i="28" s="1"/>
  <c r="TST25" i="28" s="1"/>
  <c r="TSU25" i="28" s="1"/>
  <c r="TSV25" i="28" s="1"/>
  <c r="TSW25" i="28" s="1"/>
  <c r="TSX25" i="28" s="1"/>
  <c r="TSY25" i="28" s="1"/>
  <c r="TSZ25" i="28" s="1"/>
  <c r="TTA25" i="28" s="1"/>
  <c r="TTB25" i="28" s="1"/>
  <c r="TTC25" i="28" s="1"/>
  <c r="TTD25" i="28" s="1"/>
  <c r="TTE25" i="28" s="1"/>
  <c r="TTF25" i="28" s="1"/>
  <c r="TTG25" i="28" s="1"/>
  <c r="TTH25" i="28" s="1"/>
  <c r="TTI25" i="28" s="1"/>
  <c r="TTJ25" i="28" s="1"/>
  <c r="TTK25" i="28" s="1"/>
  <c r="TTL25" i="28" s="1"/>
  <c r="TTM25" i="28" s="1"/>
  <c r="TTN25" i="28" s="1"/>
  <c r="TTO25" i="28" s="1"/>
  <c r="TTP25" i="28" s="1"/>
  <c r="TTQ25" i="28" s="1"/>
  <c r="TTR25" i="28" s="1"/>
  <c r="TTS25" i="28" s="1"/>
  <c r="TTT25" i="28" s="1"/>
  <c r="TTU25" i="28" s="1"/>
  <c r="TTV25" i="28" s="1"/>
  <c r="TTW25" i="28" s="1"/>
  <c r="TTX25" i="28" s="1"/>
  <c r="TTY25" i="28" s="1"/>
  <c r="TTZ25" i="28" s="1"/>
  <c r="TUA25" i="28" s="1"/>
  <c r="TUB25" i="28" s="1"/>
  <c r="TUC25" i="28" s="1"/>
  <c r="TUD25" i="28" s="1"/>
  <c r="TUE25" i="28" s="1"/>
  <c r="TUF25" i="28" s="1"/>
  <c r="TUG25" i="28" s="1"/>
  <c r="TUH25" i="28" s="1"/>
  <c r="TUI25" i="28" s="1"/>
  <c r="TUJ25" i="28" s="1"/>
  <c r="TUK25" i="28" s="1"/>
  <c r="TUL25" i="28" s="1"/>
  <c r="TUM25" i="28" s="1"/>
  <c r="TUN25" i="28" s="1"/>
  <c r="TUO25" i="28" s="1"/>
  <c r="TUP25" i="28" s="1"/>
  <c r="TUQ25" i="28" s="1"/>
  <c r="TUR25" i="28" s="1"/>
  <c r="TUS25" i="28" s="1"/>
  <c r="TUT25" i="28" s="1"/>
  <c r="TUU25" i="28" s="1"/>
  <c r="TUV25" i="28" s="1"/>
  <c r="TUW25" i="28" s="1"/>
  <c r="TUX25" i="28" s="1"/>
  <c r="TUY25" i="28" s="1"/>
  <c r="TUZ25" i="28" s="1"/>
  <c r="TVA25" i="28" s="1"/>
  <c r="TVB25" i="28" s="1"/>
  <c r="TVC25" i="28" s="1"/>
  <c r="TVD25" i="28" s="1"/>
  <c r="TVE25" i="28" s="1"/>
  <c r="TVF25" i="28" s="1"/>
  <c r="TVG25" i="28" s="1"/>
  <c r="TVH25" i="28" s="1"/>
  <c r="TVI25" i="28" s="1"/>
  <c r="TVJ25" i="28" s="1"/>
  <c r="TVK25" i="28" s="1"/>
  <c r="TVL25" i="28" s="1"/>
  <c r="TVM25" i="28" s="1"/>
  <c r="TVN25" i="28" s="1"/>
  <c r="TVO25" i="28" s="1"/>
  <c r="TVP25" i="28" s="1"/>
  <c r="TVQ25" i="28" s="1"/>
  <c r="TVR25" i="28" s="1"/>
  <c r="TVS25" i="28" s="1"/>
  <c r="TVT25" i="28" s="1"/>
  <c r="TVU25" i="28" s="1"/>
  <c r="TVV25" i="28" s="1"/>
  <c r="TVW25" i="28" s="1"/>
  <c r="TVX25" i="28" s="1"/>
  <c r="TVY25" i="28" s="1"/>
  <c r="TVZ25" i="28" s="1"/>
  <c r="TWA25" i="28" s="1"/>
  <c r="TWB25" i="28" s="1"/>
  <c r="TWC25" i="28" s="1"/>
  <c r="TWD25" i="28" s="1"/>
  <c r="TWE25" i="28" s="1"/>
  <c r="TWF25" i="28" s="1"/>
  <c r="TWG25" i="28" s="1"/>
  <c r="TWH25" i="28" s="1"/>
  <c r="TWI25" i="28" s="1"/>
  <c r="TWJ25" i="28" s="1"/>
  <c r="TWK25" i="28" s="1"/>
  <c r="TWL25" i="28" s="1"/>
  <c r="TWM25" i="28" s="1"/>
  <c r="TWN25" i="28" s="1"/>
  <c r="TWO25" i="28" s="1"/>
  <c r="TWP25" i="28" s="1"/>
  <c r="TWQ25" i="28" s="1"/>
  <c r="TWR25" i="28" s="1"/>
  <c r="TWS25" i="28" s="1"/>
  <c r="TWT25" i="28" s="1"/>
  <c r="TWU25" i="28" s="1"/>
  <c r="TWV25" i="28" s="1"/>
  <c r="TWW25" i="28" s="1"/>
  <c r="TWX25" i="28" s="1"/>
  <c r="TWY25" i="28" s="1"/>
  <c r="TWZ25" i="28" s="1"/>
  <c r="TXA25" i="28" s="1"/>
  <c r="TXB25" i="28" s="1"/>
  <c r="TXC25" i="28" s="1"/>
  <c r="TXD25" i="28" s="1"/>
  <c r="TXE25" i="28" s="1"/>
  <c r="TXF25" i="28" s="1"/>
  <c r="TXG25" i="28" s="1"/>
  <c r="TXH25" i="28" s="1"/>
  <c r="TXI25" i="28" s="1"/>
  <c r="TXJ25" i="28" s="1"/>
  <c r="TXK25" i="28" s="1"/>
  <c r="TXL25" i="28" s="1"/>
  <c r="TXM25" i="28" s="1"/>
  <c r="TXN25" i="28" s="1"/>
  <c r="TXO25" i="28" s="1"/>
  <c r="TXP25" i="28" s="1"/>
  <c r="TXQ25" i="28" s="1"/>
  <c r="TXR25" i="28" s="1"/>
  <c r="TXS25" i="28" s="1"/>
  <c r="TXT25" i="28" s="1"/>
  <c r="TXU25" i="28" s="1"/>
  <c r="TXV25" i="28" s="1"/>
  <c r="TXW25" i="28" s="1"/>
  <c r="TXX25" i="28" s="1"/>
  <c r="TXY25" i="28" s="1"/>
  <c r="TXZ25" i="28" s="1"/>
  <c r="TYA25" i="28" s="1"/>
  <c r="TYB25" i="28" s="1"/>
  <c r="TYC25" i="28" s="1"/>
  <c r="TYD25" i="28" s="1"/>
  <c r="TYE25" i="28" s="1"/>
  <c r="TYF25" i="28" s="1"/>
  <c r="TYG25" i="28" s="1"/>
  <c r="TYH25" i="28" s="1"/>
  <c r="TYI25" i="28" s="1"/>
  <c r="TYJ25" i="28" s="1"/>
  <c r="TYK25" i="28" s="1"/>
  <c r="TYL25" i="28" s="1"/>
  <c r="TYM25" i="28" s="1"/>
  <c r="TYN25" i="28" s="1"/>
  <c r="TYO25" i="28" s="1"/>
  <c r="TYP25" i="28" s="1"/>
  <c r="TYQ25" i="28" s="1"/>
  <c r="TYR25" i="28" s="1"/>
  <c r="TYS25" i="28" s="1"/>
  <c r="TYT25" i="28" s="1"/>
  <c r="TYU25" i="28" s="1"/>
  <c r="TYV25" i="28" s="1"/>
  <c r="TYW25" i="28" s="1"/>
  <c r="TYX25" i="28" s="1"/>
  <c r="TYY25" i="28" s="1"/>
  <c r="TYZ25" i="28" s="1"/>
  <c r="TZA25" i="28" s="1"/>
  <c r="TZB25" i="28" s="1"/>
  <c r="TZC25" i="28" s="1"/>
  <c r="TZD25" i="28" s="1"/>
  <c r="TZE25" i="28" s="1"/>
  <c r="TZF25" i="28" s="1"/>
  <c r="TZG25" i="28" s="1"/>
  <c r="TZH25" i="28" s="1"/>
  <c r="TZI25" i="28" s="1"/>
  <c r="TZJ25" i="28" s="1"/>
  <c r="TZK25" i="28" s="1"/>
  <c r="TZL25" i="28" s="1"/>
  <c r="TZM25" i="28" s="1"/>
  <c r="TZN25" i="28" s="1"/>
  <c r="TZO25" i="28" s="1"/>
  <c r="TZP25" i="28" s="1"/>
  <c r="TZQ25" i="28" s="1"/>
  <c r="TZR25" i="28" s="1"/>
  <c r="TZS25" i="28" s="1"/>
  <c r="TZT25" i="28" s="1"/>
  <c r="TZU25" i="28" s="1"/>
  <c r="TZV25" i="28" s="1"/>
  <c r="TZW25" i="28" s="1"/>
  <c r="TZX25" i="28" s="1"/>
  <c r="TZY25" i="28" s="1"/>
  <c r="TZZ25" i="28" s="1"/>
  <c r="UAA25" i="28" s="1"/>
  <c r="UAB25" i="28" s="1"/>
  <c r="UAC25" i="28" s="1"/>
  <c r="UAD25" i="28" s="1"/>
  <c r="UAE25" i="28" s="1"/>
  <c r="UAF25" i="28" s="1"/>
  <c r="UAG25" i="28" s="1"/>
  <c r="UAH25" i="28" s="1"/>
  <c r="UAI25" i="28" s="1"/>
  <c r="UAJ25" i="28" s="1"/>
  <c r="UAK25" i="28" s="1"/>
  <c r="UAL25" i="28" s="1"/>
  <c r="UAM25" i="28" s="1"/>
  <c r="UAN25" i="28" s="1"/>
  <c r="UAO25" i="28" s="1"/>
  <c r="UAP25" i="28" s="1"/>
  <c r="UAQ25" i="28" s="1"/>
  <c r="UAR25" i="28" s="1"/>
  <c r="UAS25" i="28" s="1"/>
  <c r="UAT25" i="28" s="1"/>
  <c r="UAU25" i="28" s="1"/>
  <c r="UAV25" i="28" s="1"/>
  <c r="UAW25" i="28" s="1"/>
  <c r="UAX25" i="28" s="1"/>
  <c r="UAY25" i="28" s="1"/>
  <c r="UAZ25" i="28" s="1"/>
  <c r="UBA25" i="28" s="1"/>
  <c r="UBB25" i="28" s="1"/>
  <c r="UBC25" i="28" s="1"/>
  <c r="UBD25" i="28" s="1"/>
  <c r="UBE25" i="28" s="1"/>
  <c r="UBF25" i="28" s="1"/>
  <c r="UBG25" i="28" s="1"/>
  <c r="UBH25" i="28" s="1"/>
  <c r="UBI25" i="28" s="1"/>
  <c r="UBJ25" i="28" s="1"/>
  <c r="UBK25" i="28" s="1"/>
  <c r="UBL25" i="28" s="1"/>
  <c r="UBM25" i="28" s="1"/>
  <c r="UBN25" i="28" s="1"/>
  <c r="UBO25" i="28" s="1"/>
  <c r="UBP25" i="28" s="1"/>
  <c r="UBQ25" i="28" s="1"/>
  <c r="UBR25" i="28" s="1"/>
  <c r="UBS25" i="28" s="1"/>
  <c r="UBT25" i="28" s="1"/>
  <c r="UBU25" i="28" s="1"/>
  <c r="UBV25" i="28" s="1"/>
  <c r="UBW25" i="28" s="1"/>
  <c r="UBX25" i="28" s="1"/>
  <c r="UBY25" i="28" s="1"/>
  <c r="UBZ25" i="28" s="1"/>
  <c r="UCA25" i="28" s="1"/>
  <c r="UCB25" i="28" s="1"/>
  <c r="UCC25" i="28" s="1"/>
  <c r="UCD25" i="28" s="1"/>
  <c r="UCE25" i="28" s="1"/>
  <c r="UCF25" i="28" s="1"/>
  <c r="UCG25" i="28" s="1"/>
  <c r="UCH25" i="28" s="1"/>
  <c r="UCI25" i="28" s="1"/>
  <c r="UCJ25" i="28" s="1"/>
  <c r="UCK25" i="28" s="1"/>
  <c r="UCL25" i="28" s="1"/>
  <c r="UCM25" i="28" s="1"/>
  <c r="UCN25" i="28" s="1"/>
  <c r="UCO25" i="28" s="1"/>
  <c r="UCP25" i="28" s="1"/>
  <c r="UCQ25" i="28" s="1"/>
  <c r="UCR25" i="28" s="1"/>
  <c r="UCS25" i="28" s="1"/>
  <c r="UCT25" i="28" s="1"/>
  <c r="UCU25" i="28" s="1"/>
  <c r="UCV25" i="28" s="1"/>
  <c r="UCW25" i="28" s="1"/>
  <c r="UCX25" i="28" s="1"/>
  <c r="UCY25" i="28" s="1"/>
  <c r="UCZ25" i="28" s="1"/>
  <c r="UDA25" i="28" s="1"/>
  <c r="UDB25" i="28" s="1"/>
  <c r="UDC25" i="28" s="1"/>
  <c r="UDD25" i="28" s="1"/>
  <c r="UDE25" i="28" s="1"/>
  <c r="UDF25" i="28" s="1"/>
  <c r="UDG25" i="28" s="1"/>
  <c r="UDH25" i="28" s="1"/>
  <c r="UDI25" i="28" s="1"/>
  <c r="UDJ25" i="28" s="1"/>
  <c r="UDK25" i="28" s="1"/>
  <c r="UDL25" i="28" s="1"/>
  <c r="UDM25" i="28" s="1"/>
  <c r="UDN25" i="28" s="1"/>
  <c r="UDO25" i="28" s="1"/>
  <c r="UDP25" i="28" s="1"/>
  <c r="UDQ25" i="28" s="1"/>
  <c r="UDR25" i="28" s="1"/>
  <c r="UDS25" i="28" s="1"/>
  <c r="UDT25" i="28" s="1"/>
  <c r="UDU25" i="28" s="1"/>
  <c r="UDV25" i="28" s="1"/>
  <c r="UDW25" i="28" s="1"/>
  <c r="UDX25" i="28" s="1"/>
  <c r="UDY25" i="28" s="1"/>
  <c r="UDZ25" i="28" s="1"/>
  <c r="UEA25" i="28" s="1"/>
  <c r="UEB25" i="28" s="1"/>
  <c r="UEC25" i="28" s="1"/>
  <c r="UED25" i="28" s="1"/>
  <c r="UEE25" i="28" s="1"/>
  <c r="UEF25" i="28" s="1"/>
  <c r="UEG25" i="28" s="1"/>
  <c r="UEH25" i="28" s="1"/>
  <c r="UEI25" i="28" s="1"/>
  <c r="UEJ25" i="28" s="1"/>
  <c r="UEK25" i="28" s="1"/>
  <c r="UEL25" i="28" s="1"/>
  <c r="UEM25" i="28" s="1"/>
  <c r="UEN25" i="28" s="1"/>
  <c r="UEO25" i="28" s="1"/>
  <c r="UEP25" i="28" s="1"/>
  <c r="UEQ25" i="28" s="1"/>
  <c r="UER25" i="28" s="1"/>
  <c r="UES25" i="28" s="1"/>
  <c r="UET25" i="28" s="1"/>
  <c r="UEU25" i="28" s="1"/>
  <c r="UEV25" i="28" s="1"/>
  <c r="UEW25" i="28" s="1"/>
  <c r="UEX25" i="28" s="1"/>
  <c r="UEY25" i="28" s="1"/>
  <c r="UEZ25" i="28" s="1"/>
  <c r="UFA25" i="28" s="1"/>
  <c r="UFB25" i="28" s="1"/>
  <c r="UFC25" i="28" s="1"/>
  <c r="UFD25" i="28" s="1"/>
  <c r="UFE25" i="28" s="1"/>
  <c r="UFF25" i="28" s="1"/>
  <c r="UFG25" i="28" s="1"/>
  <c r="UFH25" i="28" s="1"/>
  <c r="UFI25" i="28" s="1"/>
  <c r="UFJ25" i="28" s="1"/>
  <c r="UFK25" i="28" s="1"/>
  <c r="UFL25" i="28" s="1"/>
  <c r="UFM25" i="28" s="1"/>
  <c r="UFN25" i="28" s="1"/>
  <c r="UFO25" i="28" s="1"/>
  <c r="UFP25" i="28" s="1"/>
  <c r="UFQ25" i="28" s="1"/>
  <c r="UFR25" i="28" s="1"/>
  <c r="UFS25" i="28" s="1"/>
  <c r="UFT25" i="28" s="1"/>
  <c r="UFU25" i="28" s="1"/>
  <c r="UFV25" i="28" s="1"/>
  <c r="UFW25" i="28" s="1"/>
  <c r="UFX25" i="28" s="1"/>
  <c r="UFY25" i="28" s="1"/>
  <c r="UFZ25" i="28" s="1"/>
  <c r="UGA25" i="28" s="1"/>
  <c r="UGB25" i="28" s="1"/>
  <c r="UGC25" i="28" s="1"/>
  <c r="UGD25" i="28" s="1"/>
  <c r="UGE25" i="28" s="1"/>
  <c r="UGF25" i="28" s="1"/>
  <c r="UGG25" i="28" s="1"/>
  <c r="UGH25" i="28" s="1"/>
  <c r="UGI25" i="28" s="1"/>
  <c r="UGJ25" i="28" s="1"/>
  <c r="UGK25" i="28" s="1"/>
  <c r="UGL25" i="28" s="1"/>
  <c r="UGM25" i="28" s="1"/>
  <c r="UGN25" i="28" s="1"/>
  <c r="UGO25" i="28" s="1"/>
  <c r="UGP25" i="28" s="1"/>
  <c r="UGQ25" i="28" s="1"/>
  <c r="UGR25" i="28" s="1"/>
  <c r="UGS25" i="28" s="1"/>
  <c r="UGT25" i="28" s="1"/>
  <c r="UGU25" i="28" s="1"/>
  <c r="UGV25" i="28" s="1"/>
  <c r="UGW25" i="28" s="1"/>
  <c r="UGX25" i="28" s="1"/>
  <c r="UGY25" i="28" s="1"/>
  <c r="UGZ25" i="28" s="1"/>
  <c r="UHA25" i="28" s="1"/>
  <c r="UHB25" i="28" s="1"/>
  <c r="UHC25" i="28" s="1"/>
  <c r="UHD25" i="28" s="1"/>
  <c r="UHE25" i="28" s="1"/>
  <c r="UHF25" i="28" s="1"/>
  <c r="UHG25" i="28" s="1"/>
  <c r="UHH25" i="28" s="1"/>
  <c r="UHI25" i="28" s="1"/>
  <c r="UHJ25" i="28" s="1"/>
  <c r="UHK25" i="28" s="1"/>
  <c r="UHL25" i="28" s="1"/>
  <c r="UHM25" i="28" s="1"/>
  <c r="UHN25" i="28" s="1"/>
  <c r="UHO25" i="28" s="1"/>
  <c r="UHP25" i="28" s="1"/>
  <c r="UHQ25" i="28" s="1"/>
  <c r="UHR25" i="28" s="1"/>
  <c r="UHS25" i="28" s="1"/>
  <c r="UHT25" i="28" s="1"/>
  <c r="UHU25" i="28" s="1"/>
  <c r="UHV25" i="28" s="1"/>
  <c r="UHW25" i="28" s="1"/>
  <c r="UHX25" i="28" s="1"/>
  <c r="UHY25" i="28" s="1"/>
  <c r="UHZ25" i="28" s="1"/>
  <c r="UIA25" i="28" s="1"/>
  <c r="UIB25" i="28" s="1"/>
  <c r="UIC25" i="28" s="1"/>
  <c r="UID25" i="28" s="1"/>
  <c r="UIE25" i="28" s="1"/>
  <c r="UIF25" i="28" s="1"/>
  <c r="UIG25" i="28" s="1"/>
  <c r="UIH25" i="28" s="1"/>
  <c r="UII25" i="28" s="1"/>
  <c r="UIJ25" i="28" s="1"/>
  <c r="UIK25" i="28" s="1"/>
  <c r="UIL25" i="28" s="1"/>
  <c r="UIM25" i="28" s="1"/>
  <c r="UIN25" i="28" s="1"/>
  <c r="UIO25" i="28" s="1"/>
  <c r="UIP25" i="28" s="1"/>
  <c r="UIQ25" i="28" s="1"/>
  <c r="UIR25" i="28" s="1"/>
  <c r="UIS25" i="28" s="1"/>
  <c r="UIT25" i="28" s="1"/>
  <c r="UIU25" i="28" s="1"/>
  <c r="UIV25" i="28" s="1"/>
  <c r="UIW25" i="28" s="1"/>
  <c r="UIX25" i="28" s="1"/>
  <c r="UIY25" i="28" s="1"/>
  <c r="UIZ25" i="28" s="1"/>
  <c r="UJA25" i="28" s="1"/>
  <c r="UJB25" i="28" s="1"/>
  <c r="UJC25" i="28" s="1"/>
  <c r="UJD25" i="28" s="1"/>
  <c r="UJE25" i="28" s="1"/>
  <c r="UJF25" i="28" s="1"/>
  <c r="UJG25" i="28" s="1"/>
  <c r="UJH25" i="28" s="1"/>
  <c r="UJI25" i="28" s="1"/>
  <c r="UJJ25" i="28" s="1"/>
  <c r="UJK25" i="28" s="1"/>
  <c r="UJL25" i="28" s="1"/>
  <c r="UJM25" i="28" s="1"/>
  <c r="UJN25" i="28" s="1"/>
  <c r="UJO25" i="28" s="1"/>
  <c r="UJP25" i="28" s="1"/>
  <c r="UJQ25" i="28" s="1"/>
  <c r="UJR25" i="28" s="1"/>
  <c r="UJS25" i="28" s="1"/>
  <c r="UJT25" i="28" s="1"/>
  <c r="UJU25" i="28" s="1"/>
  <c r="UJV25" i="28" s="1"/>
  <c r="UJW25" i="28" s="1"/>
  <c r="UJX25" i="28" s="1"/>
  <c r="UJY25" i="28" s="1"/>
  <c r="UJZ25" i="28" s="1"/>
  <c r="UKA25" i="28" s="1"/>
  <c r="UKB25" i="28" s="1"/>
  <c r="UKC25" i="28" s="1"/>
  <c r="UKD25" i="28" s="1"/>
  <c r="UKE25" i="28" s="1"/>
  <c r="UKF25" i="28" s="1"/>
  <c r="UKG25" i="28" s="1"/>
  <c r="UKH25" i="28" s="1"/>
  <c r="UKI25" i="28" s="1"/>
  <c r="UKJ25" i="28" s="1"/>
  <c r="UKK25" i="28" s="1"/>
  <c r="UKL25" i="28" s="1"/>
  <c r="UKM25" i="28" s="1"/>
  <c r="UKN25" i="28" s="1"/>
  <c r="UKO25" i="28" s="1"/>
  <c r="UKP25" i="28" s="1"/>
  <c r="UKQ25" i="28" s="1"/>
  <c r="UKR25" i="28" s="1"/>
  <c r="UKS25" i="28" s="1"/>
  <c r="UKT25" i="28" s="1"/>
  <c r="UKU25" i="28" s="1"/>
  <c r="UKV25" i="28" s="1"/>
  <c r="UKW25" i="28" s="1"/>
  <c r="UKX25" i="28" s="1"/>
  <c r="UKY25" i="28" s="1"/>
  <c r="UKZ25" i="28" s="1"/>
  <c r="ULA25" i="28" s="1"/>
  <c r="ULB25" i="28" s="1"/>
  <c r="ULC25" i="28" s="1"/>
  <c r="ULD25" i="28" s="1"/>
  <c r="ULE25" i="28" s="1"/>
  <c r="ULF25" i="28" s="1"/>
  <c r="ULG25" i="28" s="1"/>
  <c r="ULH25" i="28" s="1"/>
  <c r="ULI25" i="28" s="1"/>
  <c r="ULJ25" i="28" s="1"/>
  <c r="ULK25" i="28" s="1"/>
  <c r="ULL25" i="28" s="1"/>
  <c r="ULM25" i="28" s="1"/>
  <c r="ULN25" i="28" s="1"/>
  <c r="ULO25" i="28" s="1"/>
  <c r="ULP25" i="28" s="1"/>
  <c r="ULQ25" i="28" s="1"/>
  <c r="ULR25" i="28" s="1"/>
  <c r="ULS25" i="28" s="1"/>
  <c r="ULT25" i="28" s="1"/>
  <c r="ULU25" i="28" s="1"/>
  <c r="ULV25" i="28" s="1"/>
  <c r="ULW25" i="28" s="1"/>
  <c r="ULX25" i="28" s="1"/>
  <c r="ULY25" i="28" s="1"/>
  <c r="ULZ25" i="28" s="1"/>
  <c r="UMA25" i="28" s="1"/>
  <c r="UMB25" i="28" s="1"/>
  <c r="UMC25" i="28" s="1"/>
  <c r="UMD25" i="28" s="1"/>
  <c r="UME25" i="28" s="1"/>
  <c r="UMF25" i="28" s="1"/>
  <c r="UMG25" i="28" s="1"/>
  <c r="UMH25" i="28" s="1"/>
  <c r="UMI25" i="28" s="1"/>
  <c r="UMJ25" i="28" s="1"/>
  <c r="UMK25" i="28" s="1"/>
  <c r="UML25" i="28" s="1"/>
  <c r="UMM25" i="28" s="1"/>
  <c r="UMN25" i="28" s="1"/>
  <c r="UMO25" i="28" s="1"/>
  <c r="UMP25" i="28" s="1"/>
  <c r="UMQ25" i="28" s="1"/>
  <c r="UMR25" i="28" s="1"/>
  <c r="UMS25" i="28" s="1"/>
  <c r="UMT25" i="28" s="1"/>
  <c r="UMU25" i="28" s="1"/>
  <c r="UMV25" i="28" s="1"/>
  <c r="UMW25" i="28" s="1"/>
  <c r="UMX25" i="28" s="1"/>
  <c r="UMY25" i="28" s="1"/>
  <c r="UMZ25" i="28" s="1"/>
  <c r="UNA25" i="28" s="1"/>
  <c r="UNB25" i="28" s="1"/>
  <c r="UNC25" i="28" s="1"/>
  <c r="UND25" i="28" s="1"/>
  <c r="UNE25" i="28" s="1"/>
  <c r="UNF25" i="28" s="1"/>
  <c r="UNG25" i="28" s="1"/>
  <c r="UNH25" i="28" s="1"/>
  <c r="UNI25" i="28" s="1"/>
  <c r="UNJ25" i="28" s="1"/>
  <c r="UNK25" i="28" s="1"/>
  <c r="UNL25" i="28" s="1"/>
  <c r="UNM25" i="28" s="1"/>
  <c r="UNN25" i="28" s="1"/>
  <c r="UNO25" i="28" s="1"/>
  <c r="UNP25" i="28" s="1"/>
  <c r="UNQ25" i="28" s="1"/>
  <c r="UNR25" i="28" s="1"/>
  <c r="UNS25" i="28" s="1"/>
  <c r="UNT25" i="28" s="1"/>
  <c r="UNU25" i="28" s="1"/>
  <c r="UNV25" i="28" s="1"/>
  <c r="UNW25" i="28" s="1"/>
  <c r="UNX25" i="28" s="1"/>
  <c r="UNY25" i="28" s="1"/>
  <c r="UNZ25" i="28" s="1"/>
  <c r="UOA25" i="28" s="1"/>
  <c r="UOB25" i="28" s="1"/>
  <c r="UOC25" i="28" s="1"/>
  <c r="UOD25" i="28" s="1"/>
  <c r="UOE25" i="28" s="1"/>
  <c r="UOF25" i="28" s="1"/>
  <c r="UOG25" i="28" s="1"/>
  <c r="UOH25" i="28" s="1"/>
  <c r="UOI25" i="28" s="1"/>
  <c r="UOJ25" i="28" s="1"/>
  <c r="UOK25" i="28" s="1"/>
  <c r="UOL25" i="28" s="1"/>
  <c r="UOM25" i="28" s="1"/>
  <c r="UON25" i="28" s="1"/>
  <c r="UOO25" i="28" s="1"/>
  <c r="UOP25" i="28" s="1"/>
  <c r="UOQ25" i="28" s="1"/>
  <c r="UOR25" i="28" s="1"/>
  <c r="UOS25" i="28" s="1"/>
  <c r="UOT25" i="28" s="1"/>
  <c r="UOU25" i="28" s="1"/>
  <c r="UOV25" i="28" s="1"/>
  <c r="UOW25" i="28" s="1"/>
  <c r="UOX25" i="28" s="1"/>
  <c r="UOY25" i="28" s="1"/>
  <c r="UOZ25" i="28" s="1"/>
  <c r="UPA25" i="28" s="1"/>
  <c r="UPB25" i="28" s="1"/>
  <c r="UPC25" i="28" s="1"/>
  <c r="UPD25" i="28" s="1"/>
  <c r="UPE25" i="28" s="1"/>
  <c r="UPF25" i="28" s="1"/>
  <c r="UPG25" i="28" s="1"/>
  <c r="UPH25" i="28" s="1"/>
  <c r="UPI25" i="28" s="1"/>
  <c r="UPJ25" i="28" s="1"/>
  <c r="UPK25" i="28" s="1"/>
  <c r="UPL25" i="28" s="1"/>
  <c r="UPM25" i="28" s="1"/>
  <c r="UPN25" i="28" s="1"/>
  <c r="UPO25" i="28" s="1"/>
  <c r="UPP25" i="28" s="1"/>
  <c r="UPQ25" i="28" s="1"/>
  <c r="UPR25" i="28" s="1"/>
  <c r="UPS25" i="28" s="1"/>
  <c r="UPT25" i="28" s="1"/>
  <c r="UPU25" i="28" s="1"/>
  <c r="UPV25" i="28" s="1"/>
  <c r="UPW25" i="28" s="1"/>
  <c r="UPX25" i="28" s="1"/>
  <c r="UPY25" i="28" s="1"/>
  <c r="UPZ25" i="28" s="1"/>
  <c r="UQA25" i="28" s="1"/>
  <c r="UQB25" i="28" s="1"/>
  <c r="UQC25" i="28" s="1"/>
  <c r="UQD25" i="28" s="1"/>
  <c r="UQE25" i="28" s="1"/>
  <c r="UQF25" i="28" s="1"/>
  <c r="UQG25" i="28" s="1"/>
  <c r="UQH25" i="28" s="1"/>
  <c r="UQI25" i="28" s="1"/>
  <c r="UQJ25" i="28" s="1"/>
  <c r="UQK25" i="28" s="1"/>
  <c r="UQL25" i="28" s="1"/>
  <c r="UQM25" i="28" s="1"/>
  <c r="UQN25" i="28" s="1"/>
  <c r="UQO25" i="28" s="1"/>
  <c r="UQP25" i="28" s="1"/>
  <c r="UQQ25" i="28" s="1"/>
  <c r="UQR25" i="28" s="1"/>
  <c r="UQS25" i="28" s="1"/>
  <c r="UQT25" i="28" s="1"/>
  <c r="UQU25" i="28" s="1"/>
  <c r="UQV25" i="28" s="1"/>
  <c r="UQW25" i="28" s="1"/>
  <c r="UQX25" i="28" s="1"/>
  <c r="UQY25" i="28" s="1"/>
  <c r="UQZ25" i="28" s="1"/>
  <c r="URA25" i="28" s="1"/>
  <c r="URB25" i="28" s="1"/>
  <c r="URC25" i="28" s="1"/>
  <c r="URD25" i="28" s="1"/>
  <c r="URE25" i="28" s="1"/>
  <c r="URF25" i="28" s="1"/>
  <c r="URG25" i="28" s="1"/>
  <c r="URH25" i="28" s="1"/>
  <c r="URI25" i="28" s="1"/>
  <c r="URJ25" i="28" s="1"/>
  <c r="URK25" i="28" s="1"/>
  <c r="URL25" i="28" s="1"/>
  <c r="URM25" i="28" s="1"/>
  <c r="URN25" i="28" s="1"/>
  <c r="URO25" i="28" s="1"/>
  <c r="URP25" i="28" s="1"/>
  <c r="URQ25" i="28" s="1"/>
  <c r="URR25" i="28" s="1"/>
  <c r="URS25" i="28" s="1"/>
  <c r="URT25" i="28" s="1"/>
  <c r="URU25" i="28" s="1"/>
  <c r="URV25" i="28" s="1"/>
  <c r="URW25" i="28" s="1"/>
  <c r="URX25" i="28" s="1"/>
  <c r="URY25" i="28" s="1"/>
  <c r="URZ25" i="28" s="1"/>
  <c r="USA25" i="28" s="1"/>
  <c r="USB25" i="28" s="1"/>
  <c r="USC25" i="28" s="1"/>
  <c r="USD25" i="28" s="1"/>
  <c r="USE25" i="28" s="1"/>
  <c r="USF25" i="28" s="1"/>
  <c r="USG25" i="28" s="1"/>
  <c r="USH25" i="28" s="1"/>
  <c r="USI25" i="28" s="1"/>
  <c r="USJ25" i="28" s="1"/>
  <c r="USK25" i="28" s="1"/>
  <c r="USL25" i="28" s="1"/>
  <c r="USM25" i="28" s="1"/>
  <c r="USN25" i="28" s="1"/>
  <c r="USO25" i="28" s="1"/>
  <c r="USP25" i="28" s="1"/>
  <c r="USQ25" i="28" s="1"/>
  <c r="USR25" i="28" s="1"/>
  <c r="USS25" i="28" s="1"/>
  <c r="UST25" i="28" s="1"/>
  <c r="USU25" i="28" s="1"/>
  <c r="USV25" i="28" s="1"/>
  <c r="USW25" i="28" s="1"/>
  <c r="USX25" i="28" s="1"/>
  <c r="USY25" i="28" s="1"/>
  <c r="USZ25" i="28" s="1"/>
  <c r="UTA25" i="28" s="1"/>
  <c r="UTB25" i="28" s="1"/>
  <c r="UTC25" i="28" s="1"/>
  <c r="UTD25" i="28" s="1"/>
  <c r="UTE25" i="28" s="1"/>
  <c r="UTF25" i="28" s="1"/>
  <c r="UTG25" i="28" s="1"/>
  <c r="UTH25" i="28" s="1"/>
  <c r="UTI25" i="28" s="1"/>
  <c r="UTJ25" i="28" s="1"/>
  <c r="UTK25" i="28" s="1"/>
  <c r="UTL25" i="28" s="1"/>
  <c r="UTM25" i="28" s="1"/>
  <c r="UTN25" i="28" s="1"/>
  <c r="UTO25" i="28" s="1"/>
  <c r="UTP25" i="28" s="1"/>
  <c r="UTQ25" i="28" s="1"/>
  <c r="UTR25" i="28" s="1"/>
  <c r="UTS25" i="28" s="1"/>
  <c r="UTT25" i="28" s="1"/>
  <c r="UTU25" i="28" s="1"/>
  <c r="UTV25" i="28" s="1"/>
  <c r="UTW25" i="28" s="1"/>
  <c r="UTX25" i="28" s="1"/>
  <c r="UTY25" i="28" s="1"/>
  <c r="UTZ25" i="28" s="1"/>
  <c r="UUA25" i="28" s="1"/>
  <c r="UUB25" i="28" s="1"/>
  <c r="UUC25" i="28" s="1"/>
  <c r="UUD25" i="28" s="1"/>
  <c r="UUE25" i="28" s="1"/>
  <c r="UUF25" i="28" s="1"/>
  <c r="UUG25" i="28" s="1"/>
  <c r="UUH25" i="28" s="1"/>
  <c r="UUI25" i="28" s="1"/>
  <c r="UUJ25" i="28" s="1"/>
  <c r="UUK25" i="28" s="1"/>
  <c r="UUL25" i="28" s="1"/>
  <c r="UUM25" i="28" s="1"/>
  <c r="UUN25" i="28" s="1"/>
  <c r="UUO25" i="28" s="1"/>
  <c r="UUP25" i="28" s="1"/>
  <c r="UUQ25" i="28" s="1"/>
  <c r="UUR25" i="28" s="1"/>
  <c r="UUS25" i="28" s="1"/>
  <c r="UUT25" i="28" s="1"/>
  <c r="UUU25" i="28" s="1"/>
  <c r="UUV25" i="28" s="1"/>
  <c r="UUW25" i="28" s="1"/>
  <c r="UUX25" i="28" s="1"/>
  <c r="UUY25" i="28" s="1"/>
  <c r="UUZ25" i="28" s="1"/>
  <c r="UVA25" i="28" s="1"/>
  <c r="UVB25" i="28" s="1"/>
  <c r="UVC25" i="28" s="1"/>
  <c r="UVD25" i="28" s="1"/>
  <c r="UVE25" i="28" s="1"/>
  <c r="UVF25" i="28" s="1"/>
  <c r="UVG25" i="28" s="1"/>
  <c r="UVH25" i="28" s="1"/>
  <c r="UVI25" i="28" s="1"/>
  <c r="UVJ25" i="28" s="1"/>
  <c r="UVK25" i="28" s="1"/>
  <c r="UVL25" i="28" s="1"/>
  <c r="UVM25" i="28" s="1"/>
  <c r="UVN25" i="28" s="1"/>
  <c r="UVO25" i="28" s="1"/>
  <c r="UVP25" i="28" s="1"/>
  <c r="UVQ25" i="28" s="1"/>
  <c r="UVR25" i="28" s="1"/>
  <c r="UVS25" i="28" s="1"/>
  <c r="UVT25" i="28" s="1"/>
  <c r="UVU25" i="28" s="1"/>
  <c r="UVV25" i="28" s="1"/>
  <c r="UVW25" i="28" s="1"/>
  <c r="UVX25" i="28" s="1"/>
  <c r="UVY25" i="28" s="1"/>
  <c r="UVZ25" i="28" s="1"/>
  <c r="UWA25" i="28" s="1"/>
  <c r="UWB25" i="28" s="1"/>
  <c r="UWC25" i="28" s="1"/>
  <c r="UWD25" i="28" s="1"/>
  <c r="UWE25" i="28" s="1"/>
  <c r="UWF25" i="28" s="1"/>
  <c r="UWG25" i="28" s="1"/>
  <c r="UWH25" i="28" s="1"/>
  <c r="UWI25" i="28" s="1"/>
  <c r="UWJ25" i="28" s="1"/>
  <c r="UWK25" i="28" s="1"/>
  <c r="UWL25" i="28" s="1"/>
  <c r="UWM25" i="28" s="1"/>
  <c r="UWN25" i="28" s="1"/>
  <c r="UWO25" i="28" s="1"/>
  <c r="UWP25" i="28" s="1"/>
  <c r="UWQ25" i="28" s="1"/>
  <c r="UWR25" i="28" s="1"/>
  <c r="UWS25" i="28" s="1"/>
  <c r="UWT25" i="28" s="1"/>
  <c r="UWU25" i="28" s="1"/>
  <c r="UWV25" i="28" s="1"/>
  <c r="UWW25" i="28" s="1"/>
  <c r="UWX25" i="28" s="1"/>
  <c r="UWY25" i="28" s="1"/>
  <c r="UWZ25" i="28" s="1"/>
  <c r="UXA25" i="28" s="1"/>
  <c r="UXB25" i="28" s="1"/>
  <c r="UXC25" i="28" s="1"/>
  <c r="UXD25" i="28" s="1"/>
  <c r="UXE25" i="28" s="1"/>
  <c r="UXF25" i="28" s="1"/>
  <c r="UXG25" i="28" s="1"/>
  <c r="UXH25" i="28" s="1"/>
  <c r="UXI25" i="28" s="1"/>
  <c r="UXJ25" i="28" s="1"/>
  <c r="UXK25" i="28" s="1"/>
  <c r="UXL25" i="28" s="1"/>
  <c r="UXM25" i="28" s="1"/>
  <c r="UXN25" i="28" s="1"/>
  <c r="UXO25" i="28" s="1"/>
  <c r="UXP25" i="28" s="1"/>
  <c r="UXQ25" i="28" s="1"/>
  <c r="UXR25" i="28" s="1"/>
  <c r="UXS25" i="28" s="1"/>
  <c r="UXT25" i="28" s="1"/>
  <c r="UXU25" i="28" s="1"/>
  <c r="UXV25" i="28" s="1"/>
  <c r="UXW25" i="28" s="1"/>
  <c r="UXX25" i="28" s="1"/>
  <c r="UXY25" i="28" s="1"/>
  <c r="UXZ25" i="28" s="1"/>
  <c r="UYA25" i="28" s="1"/>
  <c r="UYB25" i="28" s="1"/>
  <c r="UYC25" i="28" s="1"/>
  <c r="UYD25" i="28" s="1"/>
  <c r="UYE25" i="28" s="1"/>
  <c r="UYF25" i="28" s="1"/>
  <c r="UYG25" i="28" s="1"/>
  <c r="UYH25" i="28" s="1"/>
  <c r="UYI25" i="28" s="1"/>
  <c r="UYJ25" i="28" s="1"/>
  <c r="UYK25" i="28" s="1"/>
  <c r="UYL25" i="28" s="1"/>
  <c r="UYM25" i="28" s="1"/>
  <c r="UYN25" i="28" s="1"/>
  <c r="UYO25" i="28" s="1"/>
  <c r="UYP25" i="28" s="1"/>
  <c r="UYQ25" i="28" s="1"/>
  <c r="UYR25" i="28" s="1"/>
  <c r="UYS25" i="28" s="1"/>
  <c r="UYT25" i="28" s="1"/>
  <c r="UYU25" i="28" s="1"/>
  <c r="UYV25" i="28" s="1"/>
  <c r="UYW25" i="28" s="1"/>
  <c r="UYX25" i="28" s="1"/>
  <c r="UYY25" i="28" s="1"/>
  <c r="UYZ25" i="28" s="1"/>
  <c r="UZA25" i="28" s="1"/>
  <c r="UZB25" i="28" s="1"/>
  <c r="UZC25" i="28" s="1"/>
  <c r="UZD25" i="28" s="1"/>
  <c r="UZE25" i="28" s="1"/>
  <c r="UZF25" i="28" s="1"/>
  <c r="UZG25" i="28" s="1"/>
  <c r="UZH25" i="28" s="1"/>
  <c r="UZI25" i="28" s="1"/>
  <c r="UZJ25" i="28" s="1"/>
  <c r="UZK25" i="28" s="1"/>
  <c r="UZL25" i="28" s="1"/>
  <c r="UZM25" i="28" s="1"/>
  <c r="UZN25" i="28" s="1"/>
  <c r="UZO25" i="28" s="1"/>
  <c r="UZP25" i="28" s="1"/>
  <c r="UZQ25" i="28" s="1"/>
  <c r="UZR25" i="28" s="1"/>
  <c r="UZS25" i="28" s="1"/>
  <c r="UZT25" i="28" s="1"/>
  <c r="UZU25" i="28" s="1"/>
  <c r="UZV25" i="28" s="1"/>
  <c r="UZW25" i="28" s="1"/>
  <c r="UZX25" i="28" s="1"/>
  <c r="UZY25" i="28" s="1"/>
  <c r="UZZ25" i="28" s="1"/>
  <c r="VAA25" i="28" s="1"/>
  <c r="VAB25" i="28" s="1"/>
  <c r="VAC25" i="28" s="1"/>
  <c r="VAD25" i="28" s="1"/>
  <c r="VAE25" i="28" s="1"/>
  <c r="VAF25" i="28" s="1"/>
  <c r="VAG25" i="28" s="1"/>
  <c r="VAH25" i="28" s="1"/>
  <c r="VAI25" i="28" s="1"/>
  <c r="VAJ25" i="28" s="1"/>
  <c r="VAK25" i="28" s="1"/>
  <c r="VAL25" i="28" s="1"/>
  <c r="VAM25" i="28" s="1"/>
  <c r="VAN25" i="28" s="1"/>
  <c r="VAO25" i="28" s="1"/>
  <c r="VAP25" i="28" s="1"/>
  <c r="VAQ25" i="28" s="1"/>
  <c r="VAR25" i="28" s="1"/>
  <c r="VAS25" i="28" s="1"/>
  <c r="VAT25" i="28" s="1"/>
  <c r="VAU25" i="28" s="1"/>
  <c r="VAV25" i="28" s="1"/>
  <c r="VAW25" i="28" s="1"/>
  <c r="VAX25" i="28" s="1"/>
  <c r="VAY25" i="28" s="1"/>
  <c r="VAZ25" i="28" s="1"/>
  <c r="VBA25" i="28" s="1"/>
  <c r="VBB25" i="28" s="1"/>
  <c r="VBC25" i="28" s="1"/>
  <c r="VBD25" i="28" s="1"/>
  <c r="VBE25" i="28" s="1"/>
  <c r="VBF25" i="28" s="1"/>
  <c r="VBG25" i="28" s="1"/>
  <c r="VBH25" i="28" s="1"/>
  <c r="VBI25" i="28" s="1"/>
  <c r="VBJ25" i="28" s="1"/>
  <c r="VBK25" i="28" s="1"/>
  <c r="VBL25" i="28" s="1"/>
  <c r="VBM25" i="28" s="1"/>
  <c r="VBN25" i="28" s="1"/>
  <c r="VBO25" i="28" s="1"/>
  <c r="VBP25" i="28" s="1"/>
  <c r="VBQ25" i="28" s="1"/>
  <c r="VBR25" i="28" s="1"/>
  <c r="VBS25" i="28" s="1"/>
  <c r="VBT25" i="28" s="1"/>
  <c r="VBU25" i="28" s="1"/>
  <c r="VBV25" i="28" s="1"/>
  <c r="VBW25" i="28" s="1"/>
  <c r="VBX25" i="28" s="1"/>
  <c r="VBY25" i="28" s="1"/>
  <c r="VBZ25" i="28" s="1"/>
  <c r="VCA25" i="28" s="1"/>
  <c r="VCB25" i="28" s="1"/>
  <c r="VCC25" i="28" s="1"/>
  <c r="VCD25" i="28" s="1"/>
  <c r="VCE25" i="28" s="1"/>
  <c r="VCF25" i="28" s="1"/>
  <c r="VCG25" i="28" s="1"/>
  <c r="VCH25" i="28" s="1"/>
  <c r="VCI25" i="28" s="1"/>
  <c r="VCJ25" i="28" s="1"/>
  <c r="VCK25" i="28" s="1"/>
  <c r="VCL25" i="28" s="1"/>
  <c r="VCM25" i="28" s="1"/>
  <c r="VCN25" i="28" s="1"/>
  <c r="VCO25" i="28" s="1"/>
  <c r="VCP25" i="28" s="1"/>
  <c r="VCQ25" i="28" s="1"/>
  <c r="VCR25" i="28" s="1"/>
  <c r="VCS25" i="28" s="1"/>
  <c r="VCT25" i="28" s="1"/>
  <c r="VCU25" i="28" s="1"/>
  <c r="VCV25" i="28" s="1"/>
  <c r="VCW25" i="28" s="1"/>
  <c r="VCX25" i="28" s="1"/>
  <c r="VCY25" i="28" s="1"/>
  <c r="VCZ25" i="28" s="1"/>
  <c r="VDA25" i="28" s="1"/>
  <c r="VDB25" i="28" s="1"/>
  <c r="VDC25" i="28" s="1"/>
  <c r="VDD25" i="28" s="1"/>
  <c r="VDE25" i="28" s="1"/>
  <c r="VDF25" i="28" s="1"/>
  <c r="VDG25" i="28" s="1"/>
  <c r="VDH25" i="28" s="1"/>
  <c r="VDI25" i="28" s="1"/>
  <c r="VDJ25" i="28" s="1"/>
  <c r="VDK25" i="28" s="1"/>
  <c r="VDL25" i="28" s="1"/>
  <c r="VDM25" i="28" s="1"/>
  <c r="VDN25" i="28" s="1"/>
  <c r="VDO25" i="28" s="1"/>
  <c r="VDP25" i="28" s="1"/>
  <c r="VDQ25" i="28" s="1"/>
  <c r="VDR25" i="28" s="1"/>
  <c r="VDS25" i="28" s="1"/>
  <c r="VDT25" i="28" s="1"/>
  <c r="VDU25" i="28" s="1"/>
  <c r="VDV25" i="28" s="1"/>
  <c r="VDW25" i="28" s="1"/>
  <c r="VDX25" i="28" s="1"/>
  <c r="VDY25" i="28" s="1"/>
  <c r="VDZ25" i="28" s="1"/>
  <c r="VEA25" i="28" s="1"/>
  <c r="VEB25" i="28" s="1"/>
  <c r="VEC25" i="28" s="1"/>
  <c r="VED25" i="28" s="1"/>
  <c r="VEE25" i="28" s="1"/>
  <c r="VEF25" i="28" s="1"/>
  <c r="VEG25" i="28" s="1"/>
  <c r="VEH25" i="28" s="1"/>
  <c r="VEI25" i="28" s="1"/>
  <c r="VEJ25" i="28" s="1"/>
  <c r="VEK25" i="28" s="1"/>
  <c r="VEL25" i="28" s="1"/>
  <c r="VEM25" i="28" s="1"/>
  <c r="VEN25" i="28" s="1"/>
  <c r="VEO25" i="28" s="1"/>
  <c r="VEP25" i="28" s="1"/>
  <c r="VEQ25" i="28" s="1"/>
  <c r="VER25" i="28" s="1"/>
  <c r="VES25" i="28" s="1"/>
  <c r="VET25" i="28" s="1"/>
  <c r="VEU25" i="28" s="1"/>
  <c r="VEV25" i="28" s="1"/>
  <c r="VEW25" i="28" s="1"/>
  <c r="VEX25" i="28" s="1"/>
  <c r="VEY25" i="28" s="1"/>
  <c r="VEZ25" i="28" s="1"/>
  <c r="VFA25" i="28" s="1"/>
  <c r="VFB25" i="28" s="1"/>
  <c r="VFC25" i="28" s="1"/>
  <c r="VFD25" i="28" s="1"/>
  <c r="VFE25" i="28" s="1"/>
  <c r="VFF25" i="28" s="1"/>
  <c r="VFG25" i="28" s="1"/>
  <c r="VFH25" i="28" s="1"/>
  <c r="VFI25" i="28" s="1"/>
  <c r="VFJ25" i="28" s="1"/>
  <c r="VFK25" i="28" s="1"/>
  <c r="VFL25" i="28" s="1"/>
  <c r="VFM25" i="28" s="1"/>
  <c r="VFN25" i="28" s="1"/>
  <c r="VFO25" i="28" s="1"/>
  <c r="VFP25" i="28" s="1"/>
  <c r="VFQ25" i="28" s="1"/>
  <c r="VFR25" i="28" s="1"/>
  <c r="VFS25" i="28" s="1"/>
  <c r="VFT25" i="28" s="1"/>
  <c r="VFU25" i="28" s="1"/>
  <c r="VFV25" i="28" s="1"/>
  <c r="VFW25" i="28" s="1"/>
  <c r="VFX25" i="28" s="1"/>
  <c r="VFY25" i="28" s="1"/>
  <c r="VFZ25" i="28" s="1"/>
  <c r="VGA25" i="28" s="1"/>
  <c r="VGB25" i="28" s="1"/>
  <c r="VGC25" i="28" s="1"/>
  <c r="VGD25" i="28" s="1"/>
  <c r="VGE25" i="28" s="1"/>
  <c r="VGF25" i="28" s="1"/>
  <c r="VGG25" i="28" s="1"/>
  <c r="VGH25" i="28" s="1"/>
  <c r="VGI25" i="28" s="1"/>
  <c r="VGJ25" i="28" s="1"/>
  <c r="VGK25" i="28" s="1"/>
  <c r="VGL25" i="28" s="1"/>
  <c r="VGM25" i="28" s="1"/>
  <c r="VGN25" i="28" s="1"/>
  <c r="VGO25" i="28" s="1"/>
  <c r="VGP25" i="28" s="1"/>
  <c r="VGQ25" i="28" s="1"/>
  <c r="VGR25" i="28" s="1"/>
  <c r="VGS25" i="28" s="1"/>
  <c r="VGT25" i="28" s="1"/>
  <c r="VGU25" i="28" s="1"/>
  <c r="VGV25" i="28" s="1"/>
  <c r="VGW25" i="28" s="1"/>
  <c r="VGX25" i="28" s="1"/>
  <c r="VGY25" i="28" s="1"/>
  <c r="VGZ25" i="28" s="1"/>
  <c r="VHA25" i="28" s="1"/>
  <c r="VHB25" i="28" s="1"/>
  <c r="VHC25" i="28" s="1"/>
  <c r="VHD25" i="28" s="1"/>
  <c r="VHE25" i="28" s="1"/>
  <c r="VHF25" i="28" s="1"/>
  <c r="VHG25" i="28" s="1"/>
  <c r="VHH25" i="28" s="1"/>
  <c r="VHI25" i="28" s="1"/>
  <c r="VHJ25" i="28" s="1"/>
  <c r="VHK25" i="28" s="1"/>
  <c r="VHL25" i="28" s="1"/>
  <c r="VHM25" i="28" s="1"/>
  <c r="VHN25" i="28" s="1"/>
  <c r="VHO25" i="28" s="1"/>
  <c r="VHP25" i="28" s="1"/>
  <c r="VHQ25" i="28" s="1"/>
  <c r="VHR25" i="28" s="1"/>
  <c r="VHS25" i="28" s="1"/>
  <c r="VHT25" i="28" s="1"/>
  <c r="VHU25" i="28" s="1"/>
  <c r="VHV25" i="28" s="1"/>
  <c r="VHW25" i="28" s="1"/>
  <c r="VHX25" i="28" s="1"/>
  <c r="VHY25" i="28" s="1"/>
  <c r="VHZ25" i="28" s="1"/>
  <c r="VIA25" i="28" s="1"/>
  <c r="VIB25" i="28" s="1"/>
  <c r="VIC25" i="28" s="1"/>
  <c r="VID25" i="28" s="1"/>
  <c r="VIE25" i="28" s="1"/>
  <c r="VIF25" i="28" s="1"/>
  <c r="VIG25" i="28" s="1"/>
  <c r="VIH25" i="28" s="1"/>
  <c r="VII25" i="28" s="1"/>
  <c r="VIJ25" i="28" s="1"/>
  <c r="VIK25" i="28" s="1"/>
  <c r="VIL25" i="28" s="1"/>
  <c r="VIM25" i="28" s="1"/>
  <c r="VIN25" i="28" s="1"/>
  <c r="VIO25" i="28" s="1"/>
  <c r="VIP25" i="28" s="1"/>
  <c r="VIQ25" i="28" s="1"/>
  <c r="VIR25" i="28" s="1"/>
  <c r="VIS25" i="28" s="1"/>
  <c r="VIT25" i="28" s="1"/>
  <c r="VIU25" i="28" s="1"/>
  <c r="VIV25" i="28" s="1"/>
  <c r="VIW25" i="28" s="1"/>
  <c r="VIX25" i="28" s="1"/>
  <c r="VIY25" i="28" s="1"/>
  <c r="VIZ25" i="28" s="1"/>
  <c r="VJA25" i="28" s="1"/>
  <c r="VJB25" i="28" s="1"/>
  <c r="VJC25" i="28" s="1"/>
  <c r="VJD25" i="28" s="1"/>
  <c r="VJE25" i="28" s="1"/>
  <c r="VJF25" i="28" s="1"/>
  <c r="VJG25" i="28" s="1"/>
  <c r="VJH25" i="28" s="1"/>
  <c r="VJI25" i="28" s="1"/>
  <c r="VJJ25" i="28" s="1"/>
  <c r="VJK25" i="28" s="1"/>
  <c r="VJL25" i="28" s="1"/>
  <c r="VJM25" i="28" s="1"/>
  <c r="VJN25" i="28" s="1"/>
  <c r="VJO25" i="28" s="1"/>
  <c r="VJP25" i="28" s="1"/>
  <c r="VJQ25" i="28" s="1"/>
  <c r="VJR25" i="28" s="1"/>
  <c r="VJS25" i="28" s="1"/>
  <c r="VJT25" i="28" s="1"/>
  <c r="VJU25" i="28" s="1"/>
  <c r="VJV25" i="28" s="1"/>
  <c r="VJW25" i="28" s="1"/>
  <c r="VJX25" i="28" s="1"/>
  <c r="VJY25" i="28" s="1"/>
  <c r="VJZ25" i="28" s="1"/>
  <c r="VKA25" i="28" s="1"/>
  <c r="VKB25" i="28" s="1"/>
  <c r="VKC25" i="28" s="1"/>
  <c r="VKD25" i="28" s="1"/>
  <c r="VKE25" i="28" s="1"/>
  <c r="VKF25" i="28" s="1"/>
  <c r="VKG25" i="28" s="1"/>
  <c r="VKH25" i="28" s="1"/>
  <c r="VKI25" i="28" s="1"/>
  <c r="VKJ25" i="28" s="1"/>
  <c r="VKK25" i="28" s="1"/>
  <c r="VKL25" i="28" s="1"/>
  <c r="VKM25" i="28" s="1"/>
  <c r="VKN25" i="28" s="1"/>
  <c r="VKO25" i="28" s="1"/>
  <c r="VKP25" i="28" s="1"/>
  <c r="VKQ25" i="28" s="1"/>
  <c r="VKR25" i="28" s="1"/>
  <c r="VKS25" i="28" s="1"/>
  <c r="VKT25" i="28" s="1"/>
  <c r="VKU25" i="28" s="1"/>
  <c r="VKV25" i="28" s="1"/>
  <c r="VKW25" i="28" s="1"/>
  <c r="VKX25" i="28" s="1"/>
  <c r="VKY25" i="28" s="1"/>
  <c r="VKZ25" i="28" s="1"/>
  <c r="VLA25" i="28" s="1"/>
  <c r="VLB25" i="28" s="1"/>
  <c r="VLC25" i="28" s="1"/>
  <c r="VLD25" i="28" s="1"/>
  <c r="VLE25" i="28" s="1"/>
  <c r="VLF25" i="28" s="1"/>
  <c r="VLG25" i="28" s="1"/>
  <c r="VLH25" i="28" s="1"/>
  <c r="VLI25" i="28" s="1"/>
  <c r="VLJ25" i="28" s="1"/>
  <c r="VLK25" i="28" s="1"/>
  <c r="VLL25" i="28" s="1"/>
  <c r="VLM25" i="28" s="1"/>
  <c r="VLN25" i="28" s="1"/>
  <c r="VLO25" i="28" s="1"/>
  <c r="VLP25" i="28" s="1"/>
  <c r="VLQ25" i="28" s="1"/>
  <c r="VLR25" i="28" s="1"/>
  <c r="VLS25" i="28" s="1"/>
  <c r="VLT25" i="28" s="1"/>
  <c r="VLU25" i="28" s="1"/>
  <c r="VLV25" i="28" s="1"/>
  <c r="VLW25" i="28" s="1"/>
  <c r="VLX25" i="28" s="1"/>
  <c r="VLY25" i="28" s="1"/>
  <c r="VLZ25" i="28" s="1"/>
  <c r="VMA25" i="28" s="1"/>
  <c r="VMB25" i="28" s="1"/>
  <c r="VMC25" i="28" s="1"/>
  <c r="VMD25" i="28" s="1"/>
  <c r="VME25" i="28" s="1"/>
  <c r="VMF25" i="28" s="1"/>
  <c r="VMG25" i="28" s="1"/>
  <c r="VMH25" i="28" s="1"/>
  <c r="VMI25" i="28" s="1"/>
  <c r="VMJ25" i="28" s="1"/>
  <c r="VMK25" i="28" s="1"/>
  <c r="VML25" i="28" s="1"/>
  <c r="VMM25" i="28" s="1"/>
  <c r="VMN25" i="28" s="1"/>
  <c r="VMO25" i="28" s="1"/>
  <c r="VMP25" i="28" s="1"/>
  <c r="VMQ25" i="28" s="1"/>
  <c r="VMR25" i="28" s="1"/>
  <c r="VMS25" i="28" s="1"/>
  <c r="VMT25" i="28" s="1"/>
  <c r="VMU25" i="28" s="1"/>
  <c r="VMV25" i="28" s="1"/>
  <c r="VMW25" i="28" s="1"/>
  <c r="VMX25" i="28" s="1"/>
  <c r="VMY25" i="28" s="1"/>
  <c r="VMZ25" i="28" s="1"/>
  <c r="VNA25" i="28" s="1"/>
  <c r="VNB25" i="28" s="1"/>
  <c r="VNC25" i="28" s="1"/>
  <c r="VND25" i="28" s="1"/>
  <c r="VNE25" i="28" s="1"/>
  <c r="VNF25" i="28" s="1"/>
  <c r="VNG25" i="28" s="1"/>
  <c r="VNH25" i="28" s="1"/>
  <c r="VNI25" i="28" s="1"/>
  <c r="VNJ25" i="28" s="1"/>
  <c r="VNK25" i="28" s="1"/>
  <c r="VNL25" i="28" s="1"/>
  <c r="VNM25" i="28" s="1"/>
  <c r="VNN25" i="28" s="1"/>
  <c r="VNO25" i="28" s="1"/>
  <c r="VNP25" i="28" s="1"/>
  <c r="VNQ25" i="28" s="1"/>
  <c r="VNR25" i="28" s="1"/>
  <c r="VNS25" i="28" s="1"/>
  <c r="VNT25" i="28" s="1"/>
  <c r="VNU25" i="28" s="1"/>
  <c r="VNV25" i="28" s="1"/>
  <c r="VNW25" i="28" s="1"/>
  <c r="VNX25" i="28" s="1"/>
  <c r="VNY25" i="28" s="1"/>
  <c r="VNZ25" i="28" s="1"/>
  <c r="VOA25" i="28" s="1"/>
  <c r="VOB25" i="28" s="1"/>
  <c r="VOC25" i="28" s="1"/>
  <c r="VOD25" i="28" s="1"/>
  <c r="VOE25" i="28" s="1"/>
  <c r="VOF25" i="28" s="1"/>
  <c r="VOG25" i="28" s="1"/>
  <c r="VOH25" i="28" s="1"/>
  <c r="VOI25" i="28" s="1"/>
  <c r="VOJ25" i="28" s="1"/>
  <c r="VOK25" i="28" s="1"/>
  <c r="VOL25" i="28" s="1"/>
  <c r="VOM25" i="28" s="1"/>
  <c r="VON25" i="28" s="1"/>
  <c r="VOO25" i="28" s="1"/>
  <c r="VOP25" i="28" s="1"/>
  <c r="VOQ25" i="28" s="1"/>
  <c r="VOR25" i="28" s="1"/>
  <c r="VOS25" i="28" s="1"/>
  <c r="VOT25" i="28" s="1"/>
  <c r="VOU25" i="28" s="1"/>
  <c r="VOV25" i="28" s="1"/>
  <c r="VOW25" i="28" s="1"/>
  <c r="VOX25" i="28" s="1"/>
  <c r="VOY25" i="28" s="1"/>
  <c r="VOZ25" i="28" s="1"/>
  <c r="VPA25" i="28" s="1"/>
  <c r="VPB25" i="28" s="1"/>
  <c r="VPC25" i="28" s="1"/>
  <c r="VPD25" i="28" s="1"/>
  <c r="VPE25" i="28" s="1"/>
  <c r="VPF25" i="28" s="1"/>
  <c r="VPG25" i="28" s="1"/>
  <c r="VPH25" i="28" s="1"/>
  <c r="VPI25" i="28" s="1"/>
  <c r="VPJ25" i="28" s="1"/>
  <c r="VPK25" i="28" s="1"/>
  <c r="VPL25" i="28" s="1"/>
  <c r="VPM25" i="28" s="1"/>
  <c r="VPN25" i="28" s="1"/>
  <c r="VPO25" i="28" s="1"/>
  <c r="VPP25" i="28" s="1"/>
  <c r="VPQ25" i="28" s="1"/>
  <c r="VPR25" i="28" s="1"/>
  <c r="VPS25" i="28" s="1"/>
  <c r="VPT25" i="28" s="1"/>
  <c r="VPU25" i="28" s="1"/>
  <c r="VPV25" i="28" s="1"/>
  <c r="VPW25" i="28" s="1"/>
  <c r="VPX25" i="28" s="1"/>
  <c r="VPY25" i="28" s="1"/>
  <c r="VPZ25" i="28" s="1"/>
  <c r="VQA25" i="28" s="1"/>
  <c r="VQB25" i="28" s="1"/>
  <c r="VQC25" i="28" s="1"/>
  <c r="VQD25" i="28" s="1"/>
  <c r="VQE25" i="28" s="1"/>
  <c r="VQF25" i="28" s="1"/>
  <c r="VQG25" i="28" s="1"/>
  <c r="VQH25" i="28" s="1"/>
  <c r="VQI25" i="28" s="1"/>
  <c r="VQJ25" i="28" s="1"/>
  <c r="VQK25" i="28" s="1"/>
  <c r="VQL25" i="28" s="1"/>
  <c r="VQM25" i="28" s="1"/>
  <c r="VQN25" i="28" s="1"/>
  <c r="VQO25" i="28" s="1"/>
  <c r="VQP25" i="28" s="1"/>
  <c r="VQQ25" i="28" s="1"/>
  <c r="VQR25" i="28" s="1"/>
  <c r="VQS25" i="28" s="1"/>
  <c r="VQT25" i="28" s="1"/>
  <c r="VQU25" i="28" s="1"/>
  <c r="VQV25" i="28" s="1"/>
  <c r="VQW25" i="28" s="1"/>
  <c r="VQX25" i="28" s="1"/>
  <c r="VQY25" i="28" s="1"/>
  <c r="VQZ25" i="28" s="1"/>
  <c r="VRA25" i="28" s="1"/>
  <c r="VRB25" i="28" s="1"/>
  <c r="VRC25" i="28" s="1"/>
  <c r="VRD25" i="28" s="1"/>
  <c r="VRE25" i="28" s="1"/>
  <c r="VRF25" i="28" s="1"/>
  <c r="VRG25" i="28" s="1"/>
  <c r="VRH25" i="28" s="1"/>
  <c r="VRI25" i="28" s="1"/>
  <c r="VRJ25" i="28" s="1"/>
  <c r="VRK25" i="28" s="1"/>
  <c r="VRL25" i="28" s="1"/>
  <c r="VRM25" i="28" s="1"/>
  <c r="VRN25" i="28" s="1"/>
  <c r="VRO25" i="28" s="1"/>
  <c r="VRP25" i="28" s="1"/>
  <c r="VRQ25" i="28" s="1"/>
  <c r="VRR25" i="28" s="1"/>
  <c r="VRS25" i="28" s="1"/>
  <c r="VRT25" i="28" s="1"/>
  <c r="VRU25" i="28" s="1"/>
  <c r="VRV25" i="28" s="1"/>
  <c r="VRW25" i="28" s="1"/>
  <c r="VRX25" i="28" s="1"/>
  <c r="VRY25" i="28" s="1"/>
  <c r="VRZ25" i="28" s="1"/>
  <c r="VSA25" i="28" s="1"/>
  <c r="VSB25" i="28" s="1"/>
  <c r="VSC25" i="28" s="1"/>
  <c r="VSD25" i="28" s="1"/>
  <c r="VSE25" i="28" s="1"/>
  <c r="VSF25" i="28" s="1"/>
  <c r="VSG25" i="28" s="1"/>
  <c r="VSH25" i="28" s="1"/>
  <c r="VSI25" i="28" s="1"/>
  <c r="VSJ25" i="28" s="1"/>
  <c r="VSK25" i="28" s="1"/>
  <c r="VSL25" i="28" s="1"/>
  <c r="VSM25" i="28" s="1"/>
  <c r="VSN25" i="28" s="1"/>
  <c r="VSO25" i="28" s="1"/>
  <c r="VSP25" i="28" s="1"/>
  <c r="VSQ25" i="28" s="1"/>
  <c r="VSR25" i="28" s="1"/>
  <c r="VSS25" i="28" s="1"/>
  <c r="VST25" i="28" s="1"/>
  <c r="VSU25" i="28" s="1"/>
  <c r="VSV25" i="28" s="1"/>
  <c r="VSW25" i="28" s="1"/>
  <c r="VSX25" i="28" s="1"/>
  <c r="VSY25" i="28" s="1"/>
  <c r="VSZ25" i="28" s="1"/>
  <c r="VTA25" i="28" s="1"/>
  <c r="VTB25" i="28" s="1"/>
  <c r="VTC25" i="28" s="1"/>
  <c r="VTD25" i="28" s="1"/>
  <c r="VTE25" i="28" s="1"/>
  <c r="VTF25" i="28" s="1"/>
  <c r="VTG25" i="28" s="1"/>
  <c r="VTH25" i="28" s="1"/>
  <c r="VTI25" i="28" s="1"/>
  <c r="VTJ25" i="28" s="1"/>
  <c r="VTK25" i="28" s="1"/>
  <c r="VTL25" i="28" s="1"/>
  <c r="VTM25" i="28" s="1"/>
  <c r="VTN25" i="28" s="1"/>
  <c r="VTO25" i="28" s="1"/>
  <c r="VTP25" i="28" s="1"/>
  <c r="VTQ25" i="28" s="1"/>
  <c r="VTR25" i="28" s="1"/>
  <c r="VTS25" i="28" s="1"/>
  <c r="VTT25" i="28" s="1"/>
  <c r="VTU25" i="28" s="1"/>
  <c r="VTV25" i="28" s="1"/>
  <c r="VTW25" i="28" s="1"/>
  <c r="VTX25" i="28" s="1"/>
  <c r="VTY25" i="28" s="1"/>
  <c r="VTZ25" i="28" s="1"/>
  <c r="VUA25" i="28" s="1"/>
  <c r="VUB25" i="28" s="1"/>
  <c r="VUC25" i="28" s="1"/>
  <c r="VUD25" i="28" s="1"/>
  <c r="VUE25" i="28" s="1"/>
  <c r="VUF25" i="28" s="1"/>
  <c r="VUG25" i="28" s="1"/>
  <c r="VUH25" i="28" s="1"/>
  <c r="VUI25" i="28" s="1"/>
  <c r="VUJ25" i="28" s="1"/>
  <c r="VUK25" i="28" s="1"/>
  <c r="VUL25" i="28" s="1"/>
  <c r="VUM25" i="28" s="1"/>
  <c r="VUN25" i="28" s="1"/>
  <c r="VUO25" i="28" s="1"/>
  <c r="VUP25" i="28" s="1"/>
  <c r="VUQ25" i="28" s="1"/>
  <c r="VUR25" i="28" s="1"/>
  <c r="VUS25" i="28" s="1"/>
  <c r="VUT25" i="28" s="1"/>
  <c r="VUU25" i="28" s="1"/>
  <c r="VUV25" i="28" s="1"/>
  <c r="VUW25" i="28" s="1"/>
  <c r="VUX25" i="28" s="1"/>
  <c r="VUY25" i="28" s="1"/>
  <c r="VUZ25" i="28" s="1"/>
  <c r="VVA25" i="28" s="1"/>
  <c r="VVB25" i="28" s="1"/>
  <c r="VVC25" i="28" s="1"/>
  <c r="VVD25" i="28" s="1"/>
  <c r="VVE25" i="28" s="1"/>
  <c r="VVF25" i="28" s="1"/>
  <c r="VVG25" i="28" s="1"/>
  <c r="VVH25" i="28" s="1"/>
  <c r="VVI25" i="28" s="1"/>
  <c r="VVJ25" i="28" s="1"/>
  <c r="VVK25" i="28" s="1"/>
  <c r="VVL25" i="28" s="1"/>
  <c r="VVM25" i="28" s="1"/>
  <c r="VVN25" i="28" s="1"/>
  <c r="VVO25" i="28" s="1"/>
  <c r="VVP25" i="28" s="1"/>
  <c r="VVQ25" i="28" s="1"/>
  <c r="VVR25" i="28" s="1"/>
  <c r="VVS25" i="28" s="1"/>
  <c r="VVT25" i="28" s="1"/>
  <c r="VVU25" i="28" s="1"/>
  <c r="VVV25" i="28" s="1"/>
  <c r="VVW25" i="28" s="1"/>
  <c r="VVX25" i="28" s="1"/>
  <c r="VVY25" i="28" s="1"/>
  <c r="VVZ25" i="28" s="1"/>
  <c r="VWA25" i="28" s="1"/>
  <c r="VWB25" i="28" s="1"/>
  <c r="VWC25" i="28" s="1"/>
  <c r="VWD25" i="28" s="1"/>
  <c r="VWE25" i="28" s="1"/>
  <c r="VWF25" i="28" s="1"/>
  <c r="VWG25" i="28" s="1"/>
  <c r="VWH25" i="28" s="1"/>
  <c r="VWI25" i="28" s="1"/>
  <c r="VWJ25" i="28" s="1"/>
  <c r="VWK25" i="28" s="1"/>
  <c r="VWL25" i="28" s="1"/>
  <c r="VWM25" i="28" s="1"/>
  <c r="VWN25" i="28" s="1"/>
  <c r="VWO25" i="28" s="1"/>
  <c r="VWP25" i="28" s="1"/>
  <c r="VWQ25" i="28" s="1"/>
  <c r="VWR25" i="28" s="1"/>
  <c r="VWS25" i="28" s="1"/>
  <c r="VWT25" i="28" s="1"/>
  <c r="VWU25" i="28" s="1"/>
  <c r="VWV25" i="28" s="1"/>
  <c r="VWW25" i="28" s="1"/>
  <c r="VWX25" i="28" s="1"/>
  <c r="VWY25" i="28" s="1"/>
  <c r="VWZ25" i="28" s="1"/>
  <c r="VXA25" i="28" s="1"/>
  <c r="VXB25" i="28" s="1"/>
  <c r="VXC25" i="28" s="1"/>
  <c r="VXD25" i="28" s="1"/>
  <c r="VXE25" i="28" s="1"/>
  <c r="VXF25" i="28" s="1"/>
  <c r="VXG25" i="28" s="1"/>
  <c r="VXH25" i="28" s="1"/>
  <c r="VXI25" i="28" s="1"/>
  <c r="VXJ25" i="28" s="1"/>
  <c r="VXK25" i="28" s="1"/>
  <c r="VXL25" i="28" s="1"/>
  <c r="VXM25" i="28" s="1"/>
  <c r="VXN25" i="28" s="1"/>
  <c r="VXO25" i="28" s="1"/>
  <c r="VXP25" i="28" s="1"/>
  <c r="VXQ25" i="28" s="1"/>
  <c r="VXR25" i="28" s="1"/>
  <c r="VXS25" i="28" s="1"/>
  <c r="VXT25" i="28" s="1"/>
  <c r="VXU25" i="28" s="1"/>
  <c r="VXV25" i="28" s="1"/>
  <c r="VXW25" i="28" s="1"/>
  <c r="VXX25" i="28" s="1"/>
  <c r="VXY25" i="28" s="1"/>
  <c r="VXZ25" i="28" s="1"/>
  <c r="VYA25" i="28" s="1"/>
  <c r="VYB25" i="28" s="1"/>
  <c r="VYC25" i="28" s="1"/>
  <c r="VYD25" i="28" s="1"/>
  <c r="VYE25" i="28" s="1"/>
  <c r="VYF25" i="28" s="1"/>
  <c r="VYG25" i="28" s="1"/>
  <c r="VYH25" i="28" s="1"/>
  <c r="VYI25" i="28" s="1"/>
  <c r="VYJ25" i="28" s="1"/>
  <c r="VYK25" i="28" s="1"/>
  <c r="VYL25" i="28" s="1"/>
  <c r="VYM25" i="28" s="1"/>
  <c r="VYN25" i="28" s="1"/>
  <c r="VYO25" i="28" s="1"/>
  <c r="VYP25" i="28" s="1"/>
  <c r="VYQ25" i="28" s="1"/>
  <c r="VYR25" i="28" s="1"/>
  <c r="VYS25" i="28" s="1"/>
  <c r="VYT25" i="28" s="1"/>
  <c r="VYU25" i="28" s="1"/>
  <c r="VYV25" i="28" s="1"/>
  <c r="VYW25" i="28" s="1"/>
  <c r="VYX25" i="28" s="1"/>
  <c r="VYY25" i="28" s="1"/>
  <c r="VYZ25" i="28" s="1"/>
  <c r="VZA25" i="28" s="1"/>
  <c r="VZB25" i="28" s="1"/>
  <c r="VZC25" i="28" s="1"/>
  <c r="VZD25" i="28" s="1"/>
  <c r="VZE25" i="28" s="1"/>
  <c r="VZF25" i="28" s="1"/>
  <c r="VZG25" i="28" s="1"/>
  <c r="VZH25" i="28" s="1"/>
  <c r="VZI25" i="28" s="1"/>
  <c r="VZJ25" i="28" s="1"/>
  <c r="VZK25" i="28" s="1"/>
  <c r="VZL25" i="28" s="1"/>
  <c r="VZM25" i="28" s="1"/>
  <c r="VZN25" i="28" s="1"/>
  <c r="VZO25" i="28" s="1"/>
  <c r="VZP25" i="28" s="1"/>
  <c r="VZQ25" i="28" s="1"/>
  <c r="VZR25" i="28" s="1"/>
  <c r="VZS25" i="28" s="1"/>
  <c r="VZT25" i="28" s="1"/>
  <c r="VZU25" i="28" s="1"/>
  <c r="VZV25" i="28" s="1"/>
  <c r="VZW25" i="28" s="1"/>
  <c r="VZX25" i="28" s="1"/>
  <c r="VZY25" i="28" s="1"/>
  <c r="VZZ25" i="28" s="1"/>
  <c r="WAA25" i="28" s="1"/>
  <c r="WAB25" i="28" s="1"/>
  <c r="WAC25" i="28" s="1"/>
  <c r="WAD25" i="28" s="1"/>
  <c r="WAE25" i="28" s="1"/>
  <c r="WAF25" i="28" s="1"/>
  <c r="WAG25" i="28" s="1"/>
  <c r="WAH25" i="28" s="1"/>
  <c r="WAI25" i="28" s="1"/>
  <c r="WAJ25" i="28" s="1"/>
  <c r="WAK25" i="28" s="1"/>
  <c r="WAL25" i="28" s="1"/>
  <c r="WAM25" i="28" s="1"/>
  <c r="WAN25" i="28" s="1"/>
  <c r="WAO25" i="28" s="1"/>
  <c r="WAP25" i="28" s="1"/>
  <c r="WAQ25" i="28" s="1"/>
  <c r="WAR25" i="28" s="1"/>
  <c r="WAS25" i="28" s="1"/>
  <c r="WAT25" i="28" s="1"/>
  <c r="WAU25" i="28" s="1"/>
  <c r="WAV25" i="28" s="1"/>
  <c r="WAW25" i="28" s="1"/>
  <c r="WAX25" i="28" s="1"/>
  <c r="WAY25" i="28" s="1"/>
  <c r="WAZ25" i="28" s="1"/>
  <c r="WBA25" i="28" s="1"/>
  <c r="WBB25" i="28" s="1"/>
  <c r="WBC25" i="28" s="1"/>
  <c r="WBD25" i="28" s="1"/>
  <c r="WBE25" i="28" s="1"/>
  <c r="WBF25" i="28" s="1"/>
  <c r="WBG25" i="28" s="1"/>
  <c r="WBH25" i="28" s="1"/>
  <c r="WBI25" i="28" s="1"/>
  <c r="WBJ25" i="28" s="1"/>
  <c r="WBK25" i="28" s="1"/>
  <c r="WBL25" i="28" s="1"/>
  <c r="WBM25" i="28" s="1"/>
  <c r="WBN25" i="28" s="1"/>
  <c r="WBO25" i="28" s="1"/>
  <c r="WBP25" i="28" s="1"/>
  <c r="WBQ25" i="28" s="1"/>
  <c r="WBR25" i="28" s="1"/>
  <c r="WBS25" i="28" s="1"/>
  <c r="WBT25" i="28" s="1"/>
  <c r="WBU25" i="28" s="1"/>
  <c r="WBV25" i="28" s="1"/>
  <c r="WBW25" i="28" s="1"/>
  <c r="WBX25" i="28" s="1"/>
  <c r="WBY25" i="28" s="1"/>
  <c r="WBZ25" i="28" s="1"/>
  <c r="WCA25" i="28" s="1"/>
  <c r="WCB25" i="28" s="1"/>
  <c r="WCC25" i="28" s="1"/>
  <c r="WCD25" i="28" s="1"/>
  <c r="WCE25" i="28" s="1"/>
  <c r="WCF25" i="28" s="1"/>
  <c r="WCG25" i="28" s="1"/>
  <c r="WCH25" i="28" s="1"/>
  <c r="WCI25" i="28" s="1"/>
  <c r="WCJ25" i="28" s="1"/>
  <c r="WCK25" i="28" s="1"/>
  <c r="WCL25" i="28" s="1"/>
  <c r="WCM25" i="28" s="1"/>
  <c r="WCN25" i="28" s="1"/>
  <c r="WCO25" i="28" s="1"/>
  <c r="WCP25" i="28" s="1"/>
  <c r="WCQ25" i="28" s="1"/>
  <c r="WCR25" i="28" s="1"/>
  <c r="WCS25" i="28" s="1"/>
  <c r="WCT25" i="28" s="1"/>
  <c r="WCU25" i="28" s="1"/>
  <c r="WCV25" i="28" s="1"/>
  <c r="WCW25" i="28" s="1"/>
  <c r="WCX25" i="28" s="1"/>
  <c r="WCY25" i="28" s="1"/>
  <c r="WCZ25" i="28" s="1"/>
  <c r="WDA25" i="28" s="1"/>
  <c r="WDB25" i="28" s="1"/>
  <c r="WDC25" i="28" s="1"/>
  <c r="WDD25" i="28" s="1"/>
  <c r="WDE25" i="28" s="1"/>
  <c r="WDF25" i="28" s="1"/>
  <c r="WDG25" i="28" s="1"/>
  <c r="WDH25" i="28" s="1"/>
  <c r="WDI25" i="28" s="1"/>
  <c r="WDJ25" i="28" s="1"/>
  <c r="WDK25" i="28" s="1"/>
  <c r="WDL25" i="28" s="1"/>
  <c r="WDM25" i="28" s="1"/>
  <c r="WDN25" i="28" s="1"/>
  <c r="WDO25" i="28" s="1"/>
  <c r="WDP25" i="28" s="1"/>
  <c r="WDQ25" i="28" s="1"/>
  <c r="WDR25" i="28" s="1"/>
  <c r="WDS25" i="28" s="1"/>
  <c r="WDT25" i="28" s="1"/>
  <c r="WDU25" i="28" s="1"/>
  <c r="WDV25" i="28" s="1"/>
  <c r="WDW25" i="28" s="1"/>
  <c r="WDX25" i="28" s="1"/>
  <c r="WDY25" i="28" s="1"/>
  <c r="WDZ25" i="28" s="1"/>
  <c r="WEA25" i="28" s="1"/>
  <c r="WEB25" i="28" s="1"/>
  <c r="WEC25" i="28" s="1"/>
  <c r="WED25" i="28" s="1"/>
  <c r="WEE25" i="28" s="1"/>
  <c r="WEF25" i="28" s="1"/>
  <c r="WEG25" i="28" s="1"/>
  <c r="WEH25" i="28" s="1"/>
  <c r="WEI25" i="28" s="1"/>
  <c r="WEJ25" i="28" s="1"/>
  <c r="WEK25" i="28" s="1"/>
  <c r="WEL25" i="28" s="1"/>
  <c r="WEM25" i="28" s="1"/>
  <c r="WEN25" i="28" s="1"/>
  <c r="WEO25" i="28" s="1"/>
  <c r="WEP25" i="28" s="1"/>
  <c r="WEQ25" i="28" s="1"/>
  <c r="WER25" i="28" s="1"/>
  <c r="WES25" i="28" s="1"/>
  <c r="WET25" i="28" s="1"/>
  <c r="WEU25" i="28" s="1"/>
  <c r="WEV25" i="28" s="1"/>
  <c r="WEW25" i="28" s="1"/>
  <c r="WEX25" i="28" s="1"/>
  <c r="WEY25" i="28" s="1"/>
  <c r="WEZ25" i="28" s="1"/>
  <c r="WFA25" i="28" s="1"/>
  <c r="WFB25" i="28" s="1"/>
  <c r="WFC25" i="28" s="1"/>
  <c r="WFD25" i="28" s="1"/>
  <c r="WFE25" i="28" s="1"/>
  <c r="WFF25" i="28" s="1"/>
  <c r="WFG25" i="28" s="1"/>
  <c r="WFH25" i="28" s="1"/>
  <c r="WFI25" i="28" s="1"/>
  <c r="WFJ25" i="28" s="1"/>
  <c r="WFK25" i="28" s="1"/>
  <c r="WFL25" i="28" s="1"/>
  <c r="WFM25" i="28" s="1"/>
  <c r="WFN25" i="28" s="1"/>
  <c r="WFO25" i="28" s="1"/>
  <c r="WFP25" i="28" s="1"/>
  <c r="WFQ25" i="28" s="1"/>
  <c r="WFR25" i="28" s="1"/>
  <c r="WFS25" i="28" s="1"/>
  <c r="WFT25" i="28" s="1"/>
  <c r="WFU25" i="28" s="1"/>
  <c r="WFV25" i="28" s="1"/>
  <c r="WFW25" i="28" s="1"/>
  <c r="WFX25" i="28" s="1"/>
  <c r="WFY25" i="28" s="1"/>
  <c r="WFZ25" i="28" s="1"/>
  <c r="WGA25" i="28" s="1"/>
  <c r="WGB25" i="28" s="1"/>
  <c r="WGC25" i="28" s="1"/>
  <c r="WGD25" i="28" s="1"/>
  <c r="WGE25" i="28" s="1"/>
  <c r="WGF25" i="28" s="1"/>
  <c r="WGG25" i="28" s="1"/>
  <c r="WGH25" i="28" s="1"/>
  <c r="WGI25" i="28" s="1"/>
  <c r="WGJ25" i="28" s="1"/>
  <c r="WGK25" i="28" s="1"/>
  <c r="WGL25" i="28" s="1"/>
  <c r="WGM25" i="28" s="1"/>
  <c r="WGN25" i="28" s="1"/>
  <c r="WGO25" i="28" s="1"/>
  <c r="WGP25" i="28" s="1"/>
  <c r="WGQ25" i="28" s="1"/>
  <c r="WGR25" i="28" s="1"/>
  <c r="WGS25" i="28" s="1"/>
  <c r="WGT25" i="28" s="1"/>
  <c r="WGU25" i="28" s="1"/>
  <c r="WGV25" i="28" s="1"/>
  <c r="WGW25" i="28" s="1"/>
  <c r="WGX25" i="28" s="1"/>
  <c r="WGY25" i="28" s="1"/>
  <c r="WGZ25" i="28" s="1"/>
  <c r="WHA25" i="28" s="1"/>
  <c r="WHB25" i="28" s="1"/>
  <c r="WHC25" i="28" s="1"/>
  <c r="WHD25" i="28" s="1"/>
  <c r="WHE25" i="28" s="1"/>
  <c r="WHF25" i="28" s="1"/>
  <c r="WHG25" i="28" s="1"/>
  <c r="WHH25" i="28" s="1"/>
  <c r="WHI25" i="28" s="1"/>
  <c r="WHJ25" i="28" s="1"/>
  <c r="WHK25" i="28" s="1"/>
  <c r="WHL25" i="28" s="1"/>
  <c r="WHM25" i="28" s="1"/>
  <c r="WHN25" i="28" s="1"/>
  <c r="WHO25" i="28" s="1"/>
  <c r="WHP25" i="28" s="1"/>
  <c r="WHQ25" i="28" s="1"/>
  <c r="WHR25" i="28" s="1"/>
  <c r="WHS25" i="28" s="1"/>
  <c r="WHT25" i="28" s="1"/>
  <c r="WHU25" i="28" s="1"/>
  <c r="WHV25" i="28" s="1"/>
  <c r="WHW25" i="28" s="1"/>
  <c r="WHX25" i="28" s="1"/>
  <c r="WHY25" i="28" s="1"/>
  <c r="WHZ25" i="28" s="1"/>
  <c r="WIA25" i="28" s="1"/>
  <c r="WIB25" i="28" s="1"/>
  <c r="WIC25" i="28" s="1"/>
  <c r="WID25" i="28" s="1"/>
  <c r="WIE25" i="28" s="1"/>
  <c r="WIF25" i="28" s="1"/>
  <c r="WIG25" i="28" s="1"/>
  <c r="WIH25" i="28" s="1"/>
  <c r="WII25" i="28" s="1"/>
  <c r="WIJ25" i="28" s="1"/>
  <c r="WIK25" i="28" s="1"/>
  <c r="WIL25" i="28" s="1"/>
  <c r="WIM25" i="28" s="1"/>
  <c r="WIN25" i="28" s="1"/>
  <c r="WIO25" i="28" s="1"/>
  <c r="WIP25" i="28" s="1"/>
  <c r="WIQ25" i="28" s="1"/>
  <c r="WIR25" i="28" s="1"/>
  <c r="WIS25" i="28" s="1"/>
  <c r="WIT25" i="28" s="1"/>
  <c r="WIU25" i="28" s="1"/>
  <c r="WIV25" i="28" s="1"/>
  <c r="WIW25" i="28" s="1"/>
  <c r="WIX25" i="28" s="1"/>
  <c r="WIY25" i="28" s="1"/>
  <c r="WIZ25" i="28" s="1"/>
  <c r="WJA25" i="28" s="1"/>
  <c r="WJB25" i="28" s="1"/>
  <c r="WJC25" i="28" s="1"/>
  <c r="WJD25" i="28" s="1"/>
  <c r="WJE25" i="28" s="1"/>
  <c r="WJF25" i="28" s="1"/>
  <c r="WJG25" i="28" s="1"/>
  <c r="WJH25" i="28" s="1"/>
  <c r="WJI25" i="28" s="1"/>
  <c r="WJJ25" i="28" s="1"/>
  <c r="WJK25" i="28" s="1"/>
  <c r="WJL25" i="28" s="1"/>
  <c r="WJM25" i="28" s="1"/>
  <c r="WJN25" i="28" s="1"/>
  <c r="WJO25" i="28" s="1"/>
  <c r="WJP25" i="28" s="1"/>
  <c r="WJQ25" i="28" s="1"/>
  <c r="WJR25" i="28" s="1"/>
  <c r="WJS25" i="28" s="1"/>
  <c r="WJT25" i="28" s="1"/>
  <c r="WJU25" i="28" s="1"/>
  <c r="WJV25" i="28" s="1"/>
  <c r="WJW25" i="28" s="1"/>
  <c r="WJX25" i="28" s="1"/>
  <c r="WJY25" i="28" s="1"/>
  <c r="WJZ25" i="28" s="1"/>
  <c r="WKA25" i="28" s="1"/>
  <c r="WKB25" i="28" s="1"/>
  <c r="WKC25" i="28" s="1"/>
  <c r="WKD25" i="28" s="1"/>
  <c r="WKE25" i="28" s="1"/>
  <c r="WKF25" i="28" s="1"/>
  <c r="WKG25" i="28" s="1"/>
  <c r="WKH25" i="28" s="1"/>
  <c r="WKI25" i="28" s="1"/>
  <c r="WKJ25" i="28" s="1"/>
  <c r="WKK25" i="28" s="1"/>
  <c r="WKL25" i="28" s="1"/>
  <c r="WKM25" i="28" s="1"/>
  <c r="WKN25" i="28" s="1"/>
  <c r="WKO25" i="28" s="1"/>
  <c r="WKP25" i="28" s="1"/>
  <c r="WKQ25" i="28" s="1"/>
  <c r="WKR25" i="28" s="1"/>
  <c r="WKS25" i="28" s="1"/>
  <c r="WKT25" i="28" s="1"/>
  <c r="WKU25" i="28" s="1"/>
  <c r="WKV25" i="28" s="1"/>
  <c r="WKW25" i="28" s="1"/>
  <c r="WKX25" i="28" s="1"/>
  <c r="WKY25" i="28" s="1"/>
  <c r="WKZ25" i="28" s="1"/>
  <c r="WLA25" i="28" s="1"/>
  <c r="WLB25" i="28" s="1"/>
  <c r="WLC25" i="28" s="1"/>
  <c r="WLD25" i="28" s="1"/>
  <c r="WLE25" i="28" s="1"/>
  <c r="WLF25" i="28" s="1"/>
  <c r="WLG25" i="28" s="1"/>
  <c r="WLH25" i="28" s="1"/>
  <c r="WLI25" i="28" s="1"/>
  <c r="WLJ25" i="28" s="1"/>
  <c r="WLK25" i="28" s="1"/>
  <c r="WLL25" i="28" s="1"/>
  <c r="WLM25" i="28" s="1"/>
  <c r="WLN25" i="28" s="1"/>
  <c r="WLO25" i="28" s="1"/>
  <c r="WLP25" i="28" s="1"/>
  <c r="WLQ25" i="28" s="1"/>
  <c r="WLR25" i="28" s="1"/>
  <c r="WLS25" i="28" s="1"/>
  <c r="WLT25" i="28" s="1"/>
  <c r="WLU25" i="28" s="1"/>
  <c r="WLV25" i="28" s="1"/>
  <c r="WLW25" i="28" s="1"/>
  <c r="WLX25" i="28" s="1"/>
  <c r="WLY25" i="28" s="1"/>
  <c r="WLZ25" i="28" s="1"/>
  <c r="WMA25" i="28" s="1"/>
  <c r="WMB25" i="28" s="1"/>
  <c r="WMC25" i="28" s="1"/>
  <c r="WMD25" i="28" s="1"/>
  <c r="WME25" i="28" s="1"/>
  <c r="WMF25" i="28" s="1"/>
  <c r="WMG25" i="28" s="1"/>
  <c r="WMH25" i="28" s="1"/>
  <c r="WMI25" i="28" s="1"/>
  <c r="WMJ25" i="28" s="1"/>
  <c r="WMK25" i="28" s="1"/>
  <c r="WML25" i="28" s="1"/>
  <c r="WMM25" i="28" s="1"/>
  <c r="WMN25" i="28" s="1"/>
  <c r="WMO25" i="28" s="1"/>
  <c r="WMP25" i="28" s="1"/>
  <c r="WMQ25" i="28" s="1"/>
  <c r="WMR25" i="28" s="1"/>
  <c r="WMS25" i="28" s="1"/>
  <c r="WMT25" i="28" s="1"/>
  <c r="WMU25" i="28" s="1"/>
  <c r="WMV25" i="28" s="1"/>
  <c r="WMW25" i="28" s="1"/>
  <c r="WMX25" i="28" s="1"/>
  <c r="WMY25" i="28" s="1"/>
  <c r="WMZ25" i="28" s="1"/>
  <c r="WNA25" i="28" s="1"/>
  <c r="WNB25" i="28" s="1"/>
  <c r="WNC25" i="28" s="1"/>
  <c r="WND25" i="28" s="1"/>
  <c r="WNE25" i="28" s="1"/>
  <c r="WNF25" i="28" s="1"/>
  <c r="WNG25" i="28" s="1"/>
  <c r="WNH25" i="28" s="1"/>
  <c r="WNI25" i="28" s="1"/>
  <c r="WNJ25" i="28" s="1"/>
  <c r="WNK25" i="28" s="1"/>
  <c r="WNL25" i="28" s="1"/>
  <c r="WNM25" i="28" s="1"/>
  <c r="WNN25" i="28" s="1"/>
  <c r="WNO25" i="28" s="1"/>
  <c r="WNP25" i="28" s="1"/>
  <c r="WNQ25" i="28" s="1"/>
  <c r="WNR25" i="28" s="1"/>
  <c r="WNS25" i="28" s="1"/>
  <c r="WNT25" i="28" s="1"/>
  <c r="WNU25" i="28" s="1"/>
  <c r="WNV25" i="28" s="1"/>
  <c r="WNW25" i="28" s="1"/>
  <c r="WNX25" i="28" s="1"/>
  <c r="WNY25" i="28" s="1"/>
  <c r="WNZ25" i="28" s="1"/>
  <c r="WOA25" i="28" s="1"/>
  <c r="WOB25" i="28" s="1"/>
  <c r="WOC25" i="28" s="1"/>
  <c r="WOD25" i="28" s="1"/>
  <c r="WOE25" i="28" s="1"/>
  <c r="WOF25" i="28" s="1"/>
  <c r="WOG25" i="28" s="1"/>
  <c r="WOH25" i="28" s="1"/>
  <c r="WOI25" i="28" s="1"/>
  <c r="WOJ25" i="28" s="1"/>
  <c r="WOK25" i="28" s="1"/>
  <c r="WOL25" i="28" s="1"/>
  <c r="WOM25" i="28" s="1"/>
  <c r="WON25" i="28" s="1"/>
  <c r="WOO25" i="28" s="1"/>
  <c r="WOP25" i="28" s="1"/>
  <c r="WOQ25" i="28" s="1"/>
  <c r="WOR25" i="28" s="1"/>
  <c r="WOS25" i="28" s="1"/>
  <c r="WOT25" i="28" s="1"/>
  <c r="WOU25" i="28" s="1"/>
  <c r="WOV25" i="28" s="1"/>
  <c r="WOW25" i="28" s="1"/>
  <c r="WOX25" i="28" s="1"/>
  <c r="WOY25" i="28" s="1"/>
  <c r="WOZ25" i="28" s="1"/>
  <c r="WPA25" i="28" s="1"/>
  <c r="WPB25" i="28" s="1"/>
  <c r="WPC25" i="28" s="1"/>
  <c r="WPD25" i="28" s="1"/>
  <c r="WPE25" i="28" s="1"/>
  <c r="WPF25" i="28" s="1"/>
  <c r="WPG25" i="28" s="1"/>
  <c r="WPH25" i="28" s="1"/>
  <c r="WPI25" i="28" s="1"/>
  <c r="WPJ25" i="28" s="1"/>
  <c r="WPK25" i="28" s="1"/>
  <c r="WPL25" i="28" s="1"/>
  <c r="WPM25" i="28" s="1"/>
  <c r="WPN25" i="28" s="1"/>
  <c r="WPO25" i="28" s="1"/>
  <c r="WPP25" i="28" s="1"/>
  <c r="WPQ25" i="28" s="1"/>
  <c r="WPR25" i="28" s="1"/>
  <c r="WPS25" i="28" s="1"/>
  <c r="WPT25" i="28" s="1"/>
  <c r="WPU25" i="28" s="1"/>
  <c r="WPV25" i="28" s="1"/>
  <c r="WPW25" i="28" s="1"/>
  <c r="WPX25" i="28" s="1"/>
  <c r="WPY25" i="28" s="1"/>
  <c r="WPZ25" i="28" s="1"/>
  <c r="WQA25" i="28" s="1"/>
  <c r="WQB25" i="28" s="1"/>
  <c r="WQC25" i="28" s="1"/>
  <c r="WQD25" i="28" s="1"/>
  <c r="WQE25" i="28" s="1"/>
  <c r="WQF25" i="28" s="1"/>
  <c r="WQG25" i="28" s="1"/>
  <c r="WQH25" i="28" s="1"/>
  <c r="WQI25" i="28" s="1"/>
  <c r="WQJ25" i="28" s="1"/>
  <c r="WQK25" i="28" s="1"/>
  <c r="WQL25" i="28" s="1"/>
  <c r="WQM25" i="28" s="1"/>
  <c r="WQN25" i="28" s="1"/>
  <c r="WQO25" i="28" s="1"/>
  <c r="WQP25" i="28" s="1"/>
  <c r="WQQ25" i="28" s="1"/>
  <c r="WQR25" i="28" s="1"/>
  <c r="WQS25" i="28" s="1"/>
  <c r="WQT25" i="28" s="1"/>
  <c r="WQU25" i="28" s="1"/>
  <c r="WQV25" i="28" s="1"/>
  <c r="WQW25" i="28" s="1"/>
  <c r="WQX25" i="28" s="1"/>
  <c r="WQY25" i="28" s="1"/>
  <c r="WQZ25" i="28" s="1"/>
  <c r="WRA25" i="28" s="1"/>
  <c r="WRB25" i="28" s="1"/>
  <c r="WRC25" i="28" s="1"/>
  <c r="WRD25" i="28" s="1"/>
  <c r="WRE25" i="28" s="1"/>
  <c r="WRF25" i="28" s="1"/>
  <c r="WRG25" i="28" s="1"/>
  <c r="WRH25" i="28" s="1"/>
  <c r="WRI25" i="28" s="1"/>
  <c r="WRJ25" i="28" s="1"/>
  <c r="WRK25" i="28" s="1"/>
  <c r="WRL25" i="28" s="1"/>
  <c r="WRM25" i="28" s="1"/>
  <c r="WRN25" i="28" s="1"/>
  <c r="WRO25" i="28" s="1"/>
  <c r="WRP25" i="28" s="1"/>
  <c r="WRQ25" i="28" s="1"/>
  <c r="WRR25" i="28" s="1"/>
  <c r="WRS25" i="28" s="1"/>
  <c r="WRT25" i="28" s="1"/>
  <c r="WRU25" i="28" s="1"/>
  <c r="WRV25" i="28" s="1"/>
  <c r="WRW25" i="28" s="1"/>
  <c r="WRX25" i="28" s="1"/>
  <c r="WRY25" i="28" s="1"/>
  <c r="WRZ25" i="28" s="1"/>
  <c r="WSA25" i="28" s="1"/>
  <c r="WSB25" i="28" s="1"/>
  <c r="WSC25" i="28" s="1"/>
  <c r="WSD25" i="28" s="1"/>
  <c r="WSE25" i="28" s="1"/>
  <c r="WSF25" i="28" s="1"/>
  <c r="WSG25" i="28" s="1"/>
  <c r="WSH25" i="28" s="1"/>
  <c r="WSI25" i="28" s="1"/>
  <c r="WSJ25" i="28" s="1"/>
  <c r="WSK25" i="28" s="1"/>
  <c r="WSL25" i="28" s="1"/>
  <c r="WSM25" i="28" s="1"/>
  <c r="WSN25" i="28" s="1"/>
  <c r="WSO25" i="28" s="1"/>
  <c r="WSP25" i="28" s="1"/>
  <c r="WSQ25" i="28" s="1"/>
  <c r="WSR25" i="28" s="1"/>
  <c r="WSS25" i="28" s="1"/>
  <c r="WST25" i="28" s="1"/>
  <c r="WSU25" i="28" s="1"/>
  <c r="WSV25" i="28" s="1"/>
  <c r="WSW25" i="28" s="1"/>
  <c r="WSX25" i="28" s="1"/>
  <c r="WSY25" i="28" s="1"/>
  <c r="WSZ25" i="28" s="1"/>
  <c r="WTA25" i="28" s="1"/>
  <c r="WTB25" i="28" s="1"/>
  <c r="WTC25" i="28" s="1"/>
  <c r="WTD25" i="28" s="1"/>
  <c r="WTE25" i="28" s="1"/>
  <c r="WTF25" i="28" s="1"/>
  <c r="WTG25" i="28" s="1"/>
  <c r="WTH25" i="28" s="1"/>
  <c r="WTI25" i="28" s="1"/>
  <c r="WTJ25" i="28" s="1"/>
  <c r="WTK25" i="28" s="1"/>
  <c r="WTL25" i="28" s="1"/>
  <c r="WTM25" i="28" s="1"/>
  <c r="WTN25" i="28" s="1"/>
  <c r="WTO25" i="28" s="1"/>
  <c r="WTP25" i="28" s="1"/>
  <c r="WTQ25" i="28" s="1"/>
  <c r="WTR25" i="28" s="1"/>
  <c r="WTS25" i="28" s="1"/>
  <c r="WTT25" i="28" s="1"/>
  <c r="WTU25" i="28" s="1"/>
  <c r="WTV25" i="28" s="1"/>
  <c r="WTW25" i="28" s="1"/>
  <c r="WTX25" i="28" s="1"/>
  <c r="WTY25" i="28" s="1"/>
  <c r="WTZ25" i="28" s="1"/>
  <c r="WUA25" i="28" s="1"/>
  <c r="WUB25" i="28" s="1"/>
  <c r="WUC25" i="28" s="1"/>
  <c r="WUD25" i="28" s="1"/>
  <c r="WUE25" i="28" s="1"/>
  <c r="WUF25" i="28" s="1"/>
  <c r="WUG25" i="28" s="1"/>
  <c r="WUH25" i="28" s="1"/>
  <c r="WUI25" i="28" s="1"/>
  <c r="WUJ25" i="28" s="1"/>
  <c r="WUK25" i="28" s="1"/>
  <c r="WUL25" i="28" s="1"/>
  <c r="WUM25" i="28" s="1"/>
  <c r="WUN25" i="28" s="1"/>
  <c r="WUO25" i="28" s="1"/>
  <c r="WUP25" i="28" s="1"/>
  <c r="WUQ25" i="28" s="1"/>
  <c r="WUR25" i="28" s="1"/>
  <c r="WUS25" i="28" s="1"/>
  <c r="WUT25" i="28" s="1"/>
  <c r="WUU25" i="28" s="1"/>
  <c r="WUV25" i="28" s="1"/>
  <c r="WUW25" i="28" s="1"/>
  <c r="WUX25" i="28" s="1"/>
  <c r="WUY25" i="28" s="1"/>
  <c r="WUZ25" i="28" s="1"/>
  <c r="WVA25" i="28" s="1"/>
  <c r="WVB25" i="28" s="1"/>
  <c r="WVC25" i="28" s="1"/>
  <c r="WVD25" i="28" s="1"/>
  <c r="WVE25" i="28" s="1"/>
  <c r="WVF25" i="28" s="1"/>
  <c r="WVG25" i="28" s="1"/>
  <c r="WVH25" i="28" s="1"/>
  <c r="WVI25" i="28" s="1"/>
  <c r="WVJ25" i="28" s="1"/>
  <c r="WVK25" i="28" s="1"/>
  <c r="WVL25" i="28" s="1"/>
  <c r="WVM25" i="28" s="1"/>
  <c r="WVN25" i="28" s="1"/>
  <c r="WVO25" i="28" s="1"/>
  <c r="WVP25" i="28" s="1"/>
  <c r="WVQ25" i="28" s="1"/>
  <c r="WVR25" i="28" s="1"/>
  <c r="WVS25" i="28" s="1"/>
  <c r="WVT25" i="28" s="1"/>
  <c r="WVU25" i="28" s="1"/>
  <c r="WVV25" i="28" s="1"/>
  <c r="WVW25" i="28" s="1"/>
  <c r="WVX25" i="28" s="1"/>
  <c r="WVY25" i="28" s="1"/>
  <c r="WVZ25" i="28" s="1"/>
  <c r="WWA25" i="28" s="1"/>
  <c r="WWB25" i="28" s="1"/>
  <c r="WWC25" i="28" s="1"/>
  <c r="WWD25" i="28" s="1"/>
  <c r="WWE25" i="28" s="1"/>
  <c r="WWF25" i="28" s="1"/>
  <c r="WWG25" i="28" s="1"/>
  <c r="WWH25" i="28" s="1"/>
  <c r="WWI25" i="28" s="1"/>
  <c r="WWJ25" i="28" s="1"/>
  <c r="WWK25" i="28" s="1"/>
  <c r="WWL25" i="28" s="1"/>
  <c r="WWM25" i="28" s="1"/>
  <c r="WWN25" i="28" s="1"/>
  <c r="WWO25" i="28" s="1"/>
  <c r="WWP25" i="28" s="1"/>
  <c r="WWQ25" i="28" s="1"/>
  <c r="WWR25" i="28" s="1"/>
  <c r="WWS25" i="28" s="1"/>
  <c r="WWT25" i="28" s="1"/>
  <c r="WWU25" i="28" s="1"/>
  <c r="WWV25" i="28" s="1"/>
  <c r="WWW25" i="28" s="1"/>
  <c r="WWX25" i="28" s="1"/>
  <c r="WWY25" i="28" s="1"/>
  <c r="WWZ25" i="28" s="1"/>
  <c r="WXA25" i="28" s="1"/>
  <c r="WXB25" i="28" s="1"/>
  <c r="WXC25" i="28" s="1"/>
  <c r="WXD25" i="28" s="1"/>
  <c r="WXE25" i="28" s="1"/>
  <c r="WXF25" i="28" s="1"/>
  <c r="WXG25" i="28" s="1"/>
  <c r="WXH25" i="28" s="1"/>
  <c r="WXI25" i="28" s="1"/>
  <c r="WXJ25" i="28" s="1"/>
  <c r="WXK25" i="28" s="1"/>
  <c r="WXL25" i="28" s="1"/>
  <c r="WXM25" i="28" s="1"/>
  <c r="WXN25" i="28" s="1"/>
  <c r="WXO25" i="28" s="1"/>
  <c r="WXP25" i="28" s="1"/>
  <c r="WXQ25" i="28" s="1"/>
  <c r="WXR25" i="28" s="1"/>
  <c r="WXS25" i="28" s="1"/>
  <c r="WXT25" i="28" s="1"/>
  <c r="WXU25" i="28" s="1"/>
  <c r="WXV25" i="28" s="1"/>
  <c r="WXW25" i="28" s="1"/>
  <c r="WXX25" i="28" s="1"/>
  <c r="WXY25" i="28" s="1"/>
  <c r="WXZ25" i="28" s="1"/>
  <c r="WYA25" i="28" s="1"/>
  <c r="WYB25" i="28" s="1"/>
  <c r="WYC25" i="28" s="1"/>
  <c r="WYD25" i="28" s="1"/>
  <c r="WYE25" i="28" s="1"/>
  <c r="WYF25" i="28" s="1"/>
  <c r="WYG25" i="28" s="1"/>
  <c r="WYH25" i="28" s="1"/>
  <c r="WYI25" i="28" s="1"/>
  <c r="WYJ25" i="28" s="1"/>
  <c r="WYK25" i="28" s="1"/>
  <c r="WYL25" i="28" s="1"/>
  <c r="WYM25" i="28" s="1"/>
  <c r="WYN25" i="28" s="1"/>
  <c r="WYO25" i="28" s="1"/>
  <c r="WYP25" i="28" s="1"/>
  <c r="WYQ25" i="28" s="1"/>
  <c r="WYR25" i="28" s="1"/>
  <c r="WYS25" i="28" s="1"/>
  <c r="WYT25" i="28" s="1"/>
  <c r="WYU25" i="28" s="1"/>
  <c r="WYV25" i="28" s="1"/>
  <c r="WYW25" i="28" s="1"/>
  <c r="WYX25" i="28" s="1"/>
  <c r="WYY25" i="28" s="1"/>
  <c r="WYZ25" i="28" s="1"/>
  <c r="WZA25" i="28" s="1"/>
  <c r="WZB25" i="28" s="1"/>
  <c r="WZC25" i="28" s="1"/>
  <c r="WZD25" i="28" s="1"/>
  <c r="WZE25" i="28" s="1"/>
  <c r="WZF25" i="28" s="1"/>
  <c r="WZG25" i="28" s="1"/>
  <c r="WZH25" i="28" s="1"/>
  <c r="WZI25" i="28" s="1"/>
  <c r="WZJ25" i="28" s="1"/>
  <c r="WZK25" i="28" s="1"/>
  <c r="WZL25" i="28" s="1"/>
  <c r="WZM25" i="28" s="1"/>
  <c r="WZN25" i="28" s="1"/>
  <c r="WZO25" i="28" s="1"/>
  <c r="WZP25" i="28" s="1"/>
  <c r="WZQ25" i="28" s="1"/>
  <c r="WZR25" i="28" s="1"/>
  <c r="WZS25" i="28" s="1"/>
  <c r="WZT25" i="28" s="1"/>
  <c r="WZU25" i="28" s="1"/>
  <c r="WZV25" i="28" s="1"/>
  <c r="WZW25" i="28" s="1"/>
  <c r="WZX25" i="28" s="1"/>
  <c r="WZY25" i="28" s="1"/>
  <c r="WZZ25" i="28" s="1"/>
  <c r="XAA25" i="28" s="1"/>
  <c r="XAB25" i="28" s="1"/>
  <c r="XAC25" i="28" s="1"/>
  <c r="XAD25" i="28" s="1"/>
  <c r="XAE25" i="28" s="1"/>
  <c r="XAF25" i="28" s="1"/>
  <c r="XAG25" i="28" s="1"/>
  <c r="XAH25" i="28" s="1"/>
  <c r="XAI25" i="28" s="1"/>
  <c r="XAJ25" i="28" s="1"/>
  <c r="XAK25" i="28" s="1"/>
  <c r="XAL25" i="28" s="1"/>
  <c r="XAM25" i="28" s="1"/>
  <c r="XAN25" i="28" s="1"/>
  <c r="XAO25" i="28" s="1"/>
  <c r="XAP25" i="28" s="1"/>
  <c r="XAQ25" i="28" s="1"/>
  <c r="XAR25" i="28" s="1"/>
  <c r="XAS25" i="28" s="1"/>
  <c r="XAT25" i="28" s="1"/>
  <c r="XAU25" i="28" s="1"/>
  <c r="XAV25" i="28" s="1"/>
  <c r="XAW25" i="28" s="1"/>
  <c r="XAX25" i="28" s="1"/>
  <c r="XAY25" i="28" s="1"/>
  <c r="XAZ25" i="28" s="1"/>
  <c r="XBA25" i="28" s="1"/>
  <c r="XBB25" i="28" s="1"/>
  <c r="XBC25" i="28" s="1"/>
  <c r="XBD25" i="28" s="1"/>
  <c r="XBE25" i="28" s="1"/>
  <c r="XBF25" i="28" s="1"/>
  <c r="XBG25" i="28" s="1"/>
  <c r="XBH25" i="28" s="1"/>
  <c r="XBI25" i="28" s="1"/>
  <c r="XBJ25" i="28" s="1"/>
  <c r="XBK25" i="28" s="1"/>
  <c r="XBL25" i="28" s="1"/>
  <c r="XBM25" i="28" s="1"/>
  <c r="XBN25" i="28" s="1"/>
  <c r="XBO25" i="28" s="1"/>
  <c r="XBP25" i="28" s="1"/>
  <c r="XBQ25" i="28" s="1"/>
  <c r="XBR25" i="28" s="1"/>
  <c r="XBS25" i="28" s="1"/>
  <c r="XBT25" i="28" s="1"/>
  <c r="XBU25" i="28" s="1"/>
  <c r="XBV25" i="28" s="1"/>
  <c r="XBW25" i="28" s="1"/>
  <c r="XBX25" i="28" s="1"/>
  <c r="XBY25" i="28" s="1"/>
  <c r="XBZ25" i="28" s="1"/>
  <c r="XCA25" i="28" s="1"/>
  <c r="XCB25" i="28" s="1"/>
  <c r="XCC25" i="28" s="1"/>
  <c r="XCD25" i="28" s="1"/>
  <c r="XCE25" i="28" s="1"/>
  <c r="XCF25" i="28" s="1"/>
  <c r="XCG25" i="28" s="1"/>
  <c r="XCH25" i="28" s="1"/>
  <c r="XCI25" i="28" s="1"/>
  <c r="XCJ25" i="28" s="1"/>
  <c r="XCK25" i="28" s="1"/>
  <c r="XCL25" i="28" s="1"/>
  <c r="XCM25" i="28" s="1"/>
  <c r="XCN25" i="28" s="1"/>
  <c r="XCO25" i="28" s="1"/>
  <c r="XCP25" i="28" s="1"/>
  <c r="XCQ25" i="28" s="1"/>
  <c r="XCR25" i="28" s="1"/>
  <c r="XCS25" i="28" s="1"/>
  <c r="XCT25" i="28" s="1"/>
  <c r="XCU25" i="28" s="1"/>
  <c r="XCV25" i="28" s="1"/>
  <c r="XCW25" i="28" s="1"/>
  <c r="XCX25" i="28" s="1"/>
  <c r="XCY25" i="28" s="1"/>
  <c r="XCZ25" i="28" s="1"/>
  <c r="XDA25" i="28" s="1"/>
  <c r="XDB25" i="28" s="1"/>
  <c r="XDC25" i="28" s="1"/>
  <c r="XDD25" i="28" s="1"/>
  <c r="XDE25" i="28" s="1"/>
  <c r="XDF25" i="28" s="1"/>
  <c r="XDG25" i="28" s="1"/>
  <c r="XDH25" i="28" s="1"/>
  <c r="XDI25" i="28" s="1"/>
  <c r="XDJ25" i="28" s="1"/>
  <c r="XDK25" i="28" s="1"/>
  <c r="XDL25" i="28" s="1"/>
  <c r="XDM25" i="28" s="1"/>
  <c r="XDN25" i="28" s="1"/>
  <c r="XDO25" i="28" s="1"/>
  <c r="XDP25" i="28" s="1"/>
  <c r="XDQ25" i="28" s="1"/>
  <c r="XDR25" i="28" s="1"/>
  <c r="XDS25" i="28" s="1"/>
  <c r="XDT25" i="28" s="1"/>
  <c r="XDU25" i="28" s="1"/>
  <c r="XDV25" i="28" s="1"/>
  <c r="XDW25" i="28" s="1"/>
  <c r="XDX25" i="28" s="1"/>
  <c r="XDY25" i="28" s="1"/>
  <c r="XDZ25" i="28" s="1"/>
  <c r="XEA25" i="28" s="1"/>
  <c r="XEB25" i="28" s="1"/>
  <c r="XEC25" i="28" s="1"/>
  <c r="XED25" i="28" s="1"/>
  <c r="XEE25" i="28" s="1"/>
  <c r="XEF25" i="28" s="1"/>
  <c r="XEG25" i="28" s="1"/>
  <c r="XEH25" i="28" s="1"/>
  <c r="XEI25" i="28" s="1"/>
  <c r="XEJ25" i="28" s="1"/>
  <c r="XEK25" i="28" s="1"/>
  <c r="XEL25" i="28" s="1"/>
  <c r="XEM25" i="28" s="1"/>
  <c r="XEN25" i="28" s="1"/>
  <c r="XEO25" i="28" s="1"/>
  <c r="XEP25" i="28" s="1"/>
  <c r="XEQ25" i="28" s="1"/>
  <c r="XER25" i="28" s="1"/>
  <c r="XES25" i="28" s="1"/>
  <c r="XET25" i="28" s="1"/>
  <c r="XEU25" i="28" s="1"/>
  <c r="XEV25" i="28" s="1"/>
  <c r="XEW25" i="28" s="1"/>
  <c r="XEX25" i="28" s="1"/>
  <c r="XEY25" i="28" s="1"/>
  <c r="XEZ25" i="28" s="1"/>
  <c r="XFA25" i="28" s="1"/>
  <c r="XFB25" i="28" s="1"/>
  <c r="XFC25" i="28" s="1"/>
  <c r="XFD25" i="28" s="1"/>
  <c r="L23" i="28"/>
  <c r="L24" i="28"/>
  <c r="L27" i="28"/>
  <c r="O16" i="19"/>
  <c r="N16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C2B47E7-16A2-4814-A19B-F61912F1ED6C}">
      <text>
        <r>
          <rPr>
            <sz val="10"/>
            <color rgb="FF000000"/>
            <rFont val="Calibri"/>
            <family val="2"/>
            <scheme val="minor"/>
          </rPr>
          <t>Sales Growth (%) = CY Sales/PY Sales-1</t>
        </r>
      </text>
    </comment>
    <comment ref="B6" authorId="0" shapeId="0" xr:uid="{68A6B96E-246E-4891-B7EC-D9D9E0BEE6DE}">
      <text>
        <r>
          <rPr>
            <sz val="10"/>
            <color rgb="FF000000"/>
            <rFont val="Calibri"/>
            <family val="2"/>
            <scheme val="minor"/>
          </rPr>
          <t>EBITDA Growth (%) = CY EBITDA/PY EBITDA-1</t>
        </r>
      </text>
    </comment>
    <comment ref="B7" authorId="0" shapeId="0" xr:uid="{2A17BD3D-914C-4EF6-A833-32A0919C8E89}">
      <text>
        <r>
          <rPr>
            <sz val="10"/>
            <color rgb="FF000000"/>
            <rFont val="Calibri"/>
            <family val="2"/>
            <scheme val="minor"/>
          </rPr>
          <t>EBIT Growth (%) = CY EBIT/PY EBIT-1</t>
        </r>
      </text>
    </comment>
    <comment ref="B8" authorId="0" shapeId="0" xr:uid="{078F7015-3C26-473F-A6F3-695DFB6C628A}">
      <text>
        <r>
          <rPr>
            <sz val="10"/>
            <color rgb="FF000000"/>
            <rFont val="Calibri"/>
            <family val="2"/>
            <scheme val="minor"/>
          </rPr>
          <t>PAT Growth (%) = CY PAT/PY PAT-1</t>
        </r>
      </text>
    </comment>
    <comment ref="B10" authorId="0" shapeId="0" xr:uid="{D6E65CA3-6186-4E8B-B962-00E01FFF9FCA}">
      <text>
        <r>
          <rPr>
            <sz val="10"/>
            <color rgb="FF000000"/>
            <rFont val="Calibri"/>
            <family val="2"/>
            <scheme val="minor"/>
          </rPr>
          <t>Gross Margin (%) = Gross Profit/Revenue*100</t>
        </r>
      </text>
    </comment>
    <comment ref="B11" authorId="0" shapeId="0" xr:uid="{F0F56A58-E7A2-4D3D-86B0-502173FF3CDB}">
      <text>
        <r>
          <rPr>
            <sz val="10"/>
            <color rgb="FF000000"/>
            <rFont val="Calibri"/>
            <family val="2"/>
            <scheme val="minor"/>
          </rPr>
          <t>EBITDA Margin (%) = EBITDA/Revenue*100</t>
        </r>
      </text>
    </comment>
    <comment ref="B12" authorId="0" shapeId="0" xr:uid="{C8028A82-7B0E-4755-BD00-9EFB56805839}">
      <text>
        <r>
          <rPr>
            <sz val="10"/>
            <color rgb="FF000000"/>
            <rFont val="Calibri"/>
            <family val="2"/>
            <scheme val="minor"/>
          </rPr>
          <t>EBIT Margin (%) = EBIT/Revenue*100</t>
        </r>
      </text>
    </comment>
    <comment ref="B13" authorId="0" shapeId="0" xr:uid="{4B34ED63-AD1C-47BA-BE60-4C7B4BE7164F}">
      <text>
        <r>
          <rPr>
            <sz val="10"/>
            <color rgb="FF000000"/>
            <rFont val="Calibri"/>
            <family val="2"/>
            <scheme val="minor"/>
          </rPr>
          <t>EBT Margin (%) = EBT/Revenue*100</t>
        </r>
      </text>
    </comment>
    <comment ref="B14" authorId="0" shapeId="0" xr:uid="{E73BA0DB-6B99-4F8B-92C2-457FF3C00671}">
      <text>
        <r>
          <rPr>
            <sz val="10"/>
            <color rgb="FF000000"/>
            <rFont val="Calibri"/>
            <family val="2"/>
            <scheme val="minor"/>
          </rPr>
          <t>Net Profit Margin (%) = Net Profit/Revenue*100</t>
        </r>
      </text>
    </comment>
    <comment ref="B16" authorId="0" shapeId="0" xr:uid="{A8104AAD-6C38-4FCF-9A16-50274FC01210}">
      <text>
        <r>
          <rPr>
            <sz val="10"/>
            <color rgb="FF000000"/>
            <rFont val="Calibri"/>
            <family val="2"/>
            <scheme val="minor"/>
          </rPr>
          <t>ROA (%) = Net Income/Total Assets×100</t>
        </r>
      </text>
    </comment>
    <comment ref="B17" authorId="0" shapeId="0" xr:uid="{969134F3-85BA-4699-B87E-EC23E43AF6A4}">
      <text>
        <r>
          <rPr>
            <sz val="10"/>
            <color rgb="FF000000"/>
            <rFont val="Calibri"/>
            <family val="2"/>
            <scheme val="minor"/>
          </rPr>
          <t>ROE (%)= Net Income/Shareholders’ Equity×100</t>
        </r>
      </text>
    </comment>
    <comment ref="B18" authorId="0" shapeId="0" xr:uid="{6D6C84CA-A3E3-4C29-A691-4D5899AE0940}">
      <text>
        <r>
          <rPr>
            <sz val="10"/>
            <color rgb="FF000000"/>
            <rFont val="Calibri"/>
            <family val="2"/>
            <scheme val="minor"/>
          </rPr>
          <t xml:space="preserve">ROCE (%) = EBIT/Capital Employed×100
Capital Employed= Equity Capital+ Debt (Long-term Liabilities) </t>
        </r>
      </text>
    </comment>
    <comment ref="B20" authorId="0" shapeId="0" xr:uid="{11B1A68A-DD1C-474E-AE38-6FE08FB1C70D}">
      <text>
        <r>
          <rPr>
            <sz val="10"/>
            <color rgb="FF000000"/>
            <rFont val="Calibri"/>
            <family val="2"/>
            <scheme val="minor"/>
          </rPr>
          <t>Debt-Equity Ratio = Total Debt/Shareholders’ Equity</t>
        </r>
      </text>
    </comment>
    <comment ref="B21" authorId="0" shapeId="0" xr:uid="{DBF164F1-CD3E-4DCE-81C6-735D1D9EB017}">
      <text>
        <r>
          <rPr>
            <sz val="10"/>
            <color rgb="FF000000"/>
            <rFont val="Calibri"/>
            <family val="2"/>
            <scheme val="minor"/>
          </rPr>
          <t>Interest Coverage Ratio = EBIT/Interest Expense</t>
        </r>
      </text>
    </comment>
    <comment ref="B23" authorId="0" shapeId="0" xr:uid="{26182BF6-E64C-46CE-AAD9-DC232C4E400E}">
      <text>
        <r>
          <rPr>
            <sz val="10"/>
            <color rgb="FF000000"/>
            <rFont val="Calibri"/>
            <family val="2"/>
            <scheme val="minor"/>
          </rPr>
          <t>Current Ratio = Current Assets/Current Liabilities</t>
        </r>
      </text>
    </comment>
    <comment ref="B24" authorId="0" shapeId="0" xr:uid="{A41A270E-68E9-4139-85FE-51F4D33242D4}">
      <text>
        <r>
          <rPr>
            <sz val="10"/>
            <color rgb="FF000000"/>
            <rFont val="Calibri"/>
            <family val="2"/>
            <scheme val="minor"/>
          </rPr>
          <t>Quick Ratio = Quick Assets/Current Liabilities
Quick Assets = Current Assets - Inventory - Prepaid Expenses</t>
        </r>
      </text>
    </comment>
    <comment ref="B25" authorId="0" shapeId="0" xr:uid="{E6FEA929-0191-4FD6-967F-6BC178A1297C}">
      <text>
        <r>
          <rPr>
            <sz val="10"/>
            <color rgb="FF000000"/>
            <rFont val="Calibri"/>
            <family val="2"/>
            <scheme val="minor"/>
          </rPr>
          <t>Cash Ratio = (Cash and Cash Equivalents+Marketable Securities)/Current Liabilities</t>
        </r>
      </text>
    </comment>
    <comment ref="B27" authorId="0" shapeId="0" xr:uid="{F3D9B03D-62EF-4E73-960E-91BAAA42AC03}">
      <text>
        <r>
          <rPr>
            <sz val="10"/>
            <color rgb="FF000000"/>
            <rFont val="Calibri"/>
            <family val="2"/>
            <scheme val="minor"/>
          </rPr>
          <t>DTR = Net Credit Sales/Average Accounts Receivable
Average Accounts Receivable = (Opening Receivables+Closing Receivables)/2</t>
        </r>
      </text>
    </comment>
    <comment ref="B28" authorId="0" shapeId="0" xr:uid="{4A425F1A-FFF0-4E1B-B1E4-AAFC954995D4}">
      <text>
        <r>
          <rPr>
            <sz val="10"/>
            <color rgb="FF000000"/>
            <rFont val="Calibri"/>
            <family val="2"/>
            <scheme val="minor"/>
          </rPr>
          <t>CTR = Net Credit Purchases/Average Accounts Payable
Average Accounts Payable = (Opening Payable+Closing Payable)/2</t>
        </r>
      </text>
    </comment>
    <comment ref="B29" authorId="0" shapeId="0" xr:uid="{AB5665DD-F326-44BB-A4AF-B5567232DDDA}">
      <text>
        <r>
          <rPr>
            <sz val="10"/>
            <color rgb="FF000000"/>
            <rFont val="Calibri"/>
            <family val="2"/>
            <scheme val="minor"/>
          </rPr>
          <t>ITR = COGS/Average Inventory
Average Inventory = (Opening Inventory+Closing Inventory)/2</t>
        </r>
      </text>
    </comment>
    <comment ref="B30" authorId="0" shapeId="0" xr:uid="{D3FF3321-4347-4B40-B86E-751F3BEF13F8}">
      <text>
        <r>
          <rPr>
            <sz val="10"/>
            <color rgb="FF000000"/>
            <rFont val="Calibri"/>
            <family val="2"/>
            <scheme val="minor"/>
          </rPr>
          <t>FATR = Net Sales/Average Net Fixed Assets
Average Net Fixed Assets = (Opening Net Fixed Assets+Closing Net Fixed Assets)/2</t>
        </r>
      </text>
    </comment>
    <comment ref="B31" authorId="0" shapeId="0" xr:uid="{135F3363-4C7E-447D-8D87-1E18F9B8D54C}">
      <text>
        <r>
          <rPr>
            <sz val="10"/>
            <color rgb="FF000000"/>
            <rFont val="Calibri"/>
            <family val="2"/>
            <scheme val="minor"/>
          </rPr>
          <t>Capital Turnover Ratio (CTR)=Net Sales/Capital Employed
Capital Employed=Equity Capital+Total Debt (Long-term Liabilities)</t>
        </r>
      </text>
    </comment>
    <comment ref="B33" authorId="0" shapeId="0" xr:uid="{BB0F6502-626A-4F7F-8BEC-97B156218722}">
      <text>
        <r>
          <rPr>
            <sz val="10"/>
            <color rgb="FF000000"/>
            <rFont val="Calibri"/>
            <family val="2"/>
            <scheme val="minor"/>
          </rPr>
          <t>Debtor Days = 365/DTR</t>
        </r>
      </text>
    </comment>
    <comment ref="B34" authorId="0" shapeId="0" xr:uid="{08DF8200-6206-4955-BFD0-E6AA6A7FEC1D}">
      <text>
        <r>
          <rPr>
            <sz val="10"/>
            <color rgb="FF000000"/>
            <rFont val="Calibri"/>
            <family val="2"/>
            <scheme val="minor"/>
          </rPr>
          <t>Payable Days = 365/CTR</t>
        </r>
      </text>
    </comment>
    <comment ref="B35" authorId="0" shapeId="0" xr:uid="{B8FA9DF2-F580-4C26-87D2-FB89EBA2617D}">
      <text>
        <r>
          <rPr>
            <sz val="10"/>
            <color rgb="FF000000"/>
            <rFont val="Calibri"/>
            <family val="2"/>
            <scheme val="minor"/>
          </rPr>
          <t>Inventory Days = 365/ITR</t>
        </r>
      </text>
    </comment>
    <comment ref="B36" authorId="0" shapeId="0" xr:uid="{45EC05AC-FD73-4822-A5F0-A5808787F939}">
      <text>
        <r>
          <rPr>
            <sz val="10"/>
            <color rgb="FF000000"/>
            <rFont val="Calibri"/>
            <family val="2"/>
            <scheme val="minor"/>
          </rPr>
          <t xml:space="preserve">
CCC=Inventory Days+Debtor Days−Creditor Days
"A negative CCC of -20 days means that the company collects cash 20 days before it pays its suppliers."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Mishra</author>
  </authors>
  <commentList>
    <comment ref="B15" authorId="0" shapeId="0" xr:uid="{01FBEDB2-CEB3-48E5-8D6A-B6E04A64FACF}">
      <text>
        <r>
          <rPr>
            <b/>
            <sz val="9"/>
            <color indexed="81"/>
            <rFont val="Tahoma"/>
            <family val="2"/>
          </rPr>
          <t>Amortization Amount taken from Annual Reports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Mishra</author>
  </authors>
  <commentList>
    <comment ref="B7" authorId="0" shapeId="0" xr:uid="{7BE20EF2-92F0-4117-A091-AC75960E5E32}">
      <text>
        <r>
          <rPr>
            <sz val="9"/>
            <color indexed="81"/>
            <rFont val="Tahoma"/>
            <family val="2"/>
          </rPr>
          <t xml:space="preserve">The borrowing up to 10,000 crores as a </t>
        </r>
        <r>
          <rPr>
            <b/>
            <sz val="9"/>
            <color indexed="81"/>
            <rFont val="Tahoma"/>
            <family val="2"/>
          </rPr>
          <t>Short- Term Borrowing</t>
        </r>
      </text>
    </comment>
    <comment ref="B8" authorId="0" shapeId="0" xr:uid="{60C9B6FF-3B90-4881-9BD6-982DF4AAD0B9}">
      <text>
        <r>
          <rPr>
            <sz val="9"/>
            <color indexed="81"/>
            <rFont val="Tahoma"/>
            <family val="2"/>
          </rPr>
          <t>The borrowing from 10,000 to 50,000 crores as a Short- Term Borrowing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Mishra</author>
  </authors>
  <commentList>
    <comment ref="B12" authorId="0" shapeId="0" xr:uid="{38FD5258-8C49-4048-8D15-306C6876D7CB}">
      <text>
        <r>
          <rPr>
            <sz val="9"/>
            <color indexed="81"/>
            <rFont val="Tahoma"/>
            <family val="2"/>
          </rPr>
          <t xml:space="preserve">GDP Growth rate of India
</t>
        </r>
      </text>
    </comment>
  </commentList>
</comments>
</file>

<file path=xl/sharedStrings.xml><?xml version="1.0" encoding="utf-8"?>
<sst xmlns="http://schemas.openxmlformats.org/spreadsheetml/2006/main" count="608" uniqueCount="389">
  <si>
    <t>Sales</t>
  </si>
  <si>
    <t>Other Expenses</t>
  </si>
  <si>
    <t>Other Income</t>
  </si>
  <si>
    <t>Depreciation</t>
  </si>
  <si>
    <t>Interest</t>
  </si>
  <si>
    <t>Tax</t>
  </si>
  <si>
    <t>Balance Sheet</t>
  </si>
  <si>
    <t>Equity Capital</t>
  </si>
  <si>
    <t>Long term Borrowings</t>
  </si>
  <si>
    <t>Short term Borrowings</t>
  </si>
  <si>
    <t>Trade Payables</t>
  </si>
  <si>
    <t>Intangible Assets</t>
  </si>
  <si>
    <t>Inventories</t>
  </si>
  <si>
    <t>Trade receivables</t>
  </si>
  <si>
    <t>Cash Equivalents</t>
  </si>
  <si>
    <t>Loans n Advances</t>
  </si>
  <si>
    <t>Other asset items</t>
  </si>
  <si>
    <t>Total Assets</t>
  </si>
  <si>
    <t>Income Statement</t>
  </si>
  <si>
    <t>Total Revenue</t>
  </si>
  <si>
    <t>COGS</t>
  </si>
  <si>
    <t>Gross Profit</t>
  </si>
  <si>
    <t>EBITDA</t>
  </si>
  <si>
    <t>Depreciation &amp; Amortization</t>
  </si>
  <si>
    <t>EBIT</t>
  </si>
  <si>
    <t>EBT</t>
  </si>
  <si>
    <t>Net Profit</t>
  </si>
  <si>
    <t>Dividend Paid</t>
  </si>
  <si>
    <t>Current Assets</t>
  </si>
  <si>
    <t>Total Current Assets</t>
  </si>
  <si>
    <t>Non Current Assets</t>
  </si>
  <si>
    <t>Total Non Current Assets</t>
  </si>
  <si>
    <t>Current Liabilities</t>
  </si>
  <si>
    <t>Total Current Liabilities</t>
  </si>
  <si>
    <t>Non Current Liabilities</t>
  </si>
  <si>
    <t>Total Non Current Liabilities</t>
  </si>
  <si>
    <t>Total Liabilities</t>
  </si>
  <si>
    <t>Equity</t>
  </si>
  <si>
    <t>Total Equity</t>
  </si>
  <si>
    <t>Total Liabilities and Equity</t>
  </si>
  <si>
    <t>Balance Check</t>
  </si>
  <si>
    <t>Particulars</t>
  </si>
  <si>
    <t>Cash Flow Statement</t>
  </si>
  <si>
    <t>Cash Flow from Operating Activities</t>
  </si>
  <si>
    <t>Net Cash Flow from Operating Activities</t>
  </si>
  <si>
    <t>Cash Flow from Investing Activities</t>
  </si>
  <si>
    <t>Net Cash Flow from Investing Activities</t>
  </si>
  <si>
    <t>Cash Flow from Financing Activities</t>
  </si>
  <si>
    <t>Net Cash Flow from Financing Activities</t>
  </si>
  <si>
    <t>Property, Plant &amp; Equipments</t>
  </si>
  <si>
    <t>Capital Work In Progress</t>
  </si>
  <si>
    <t>Long Term Investments</t>
  </si>
  <si>
    <t>Net Cash Flow for the Year</t>
  </si>
  <si>
    <t>Drivers</t>
  </si>
  <si>
    <t>All figures in Rs. Crore (Unless Specified)</t>
  </si>
  <si>
    <t>Income Statement Drivers</t>
  </si>
  <si>
    <t>Revenue</t>
  </si>
  <si>
    <t>Revenue Growth Y-o-Y %</t>
  </si>
  <si>
    <t>-</t>
  </si>
  <si>
    <t>Cost of Goods Sold</t>
  </si>
  <si>
    <t>% of Revenue</t>
  </si>
  <si>
    <t>Tax Expenses</t>
  </si>
  <si>
    <t>% of EBT</t>
  </si>
  <si>
    <t>Scenario 1 (Pessimistic)</t>
  </si>
  <si>
    <t>Scenario 2 (Realastic)</t>
  </si>
  <si>
    <t>Scenario 3 (Optimistic)</t>
  </si>
  <si>
    <t>Scenario</t>
  </si>
  <si>
    <t>Property Plant &amp; Equipment</t>
  </si>
  <si>
    <t>CapEx</t>
  </si>
  <si>
    <t>Ending PP&amp;E</t>
  </si>
  <si>
    <t>Beginning PP&amp;E</t>
  </si>
  <si>
    <t>Amortization</t>
  </si>
  <si>
    <t>Total</t>
  </si>
  <si>
    <t>Amortization (% of total D&amp;A)</t>
  </si>
  <si>
    <t>Depreciation (% of Beginning PP&amp;E)</t>
  </si>
  <si>
    <t>CapEx (% of Beginning PP&amp;E)</t>
  </si>
  <si>
    <t xml:space="preserve">Depreciation </t>
  </si>
  <si>
    <t>Opening Balance</t>
  </si>
  <si>
    <t>Addition</t>
  </si>
  <si>
    <t>Closing Balance</t>
  </si>
  <si>
    <t>Addition (% of Opening Balance)</t>
  </si>
  <si>
    <t>Interest Rate</t>
  </si>
  <si>
    <t>Net Income</t>
  </si>
  <si>
    <t>Balance Sheet Drivers</t>
  </si>
  <si>
    <t>Inventories (% of COGS)</t>
  </si>
  <si>
    <t>Trade Payables (% of COGS)</t>
  </si>
  <si>
    <t>Trade receivables (% of Revenue)</t>
  </si>
  <si>
    <t>Working Capital</t>
  </si>
  <si>
    <t>REVENUE</t>
  </si>
  <si>
    <t>Weighted Average Cost of Capital</t>
  </si>
  <si>
    <t>Weighted Average Cost of Capital (WACC)</t>
  </si>
  <si>
    <t>Debt</t>
  </si>
  <si>
    <t>Cost of Debt</t>
  </si>
  <si>
    <t>Tax Rate</t>
  </si>
  <si>
    <t>Proportion of Debt (D/(E+D)</t>
  </si>
  <si>
    <t>After tax Cost of Debt</t>
  </si>
  <si>
    <t>Risk Free Rate (10 Yr Treasury Yield)</t>
  </si>
  <si>
    <t>Expected Market Return</t>
  </si>
  <si>
    <t>Market Risk Premium</t>
  </si>
  <si>
    <t>Beta</t>
  </si>
  <si>
    <t>Proportion of Equity (E/(E+D)</t>
  </si>
  <si>
    <t>Cost of Equity</t>
  </si>
  <si>
    <t>WACC</t>
  </si>
  <si>
    <t>Unlevered Free Cash Flow (Rs. Crore)</t>
  </si>
  <si>
    <t>Unlevered Free Cash Flow</t>
  </si>
  <si>
    <t>Terminal Value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</si>
  <si>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</si>
  <si>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</si>
  <si>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</si>
  <si>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</si>
  <si>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</si>
  <si>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</si>
  <si>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Enterprise Value</t>
  </si>
  <si>
    <t>(+) Cash</t>
  </si>
  <si>
    <t>(-) Debt</t>
  </si>
  <si>
    <t>(-) Minority Interest</t>
  </si>
  <si>
    <t>Equity Value</t>
  </si>
  <si>
    <t>Diluted Shares Outstanding (crore)</t>
  </si>
  <si>
    <t>Implied Share Price</t>
  </si>
  <si>
    <t>Discounted Cash Flow Model</t>
  </si>
  <si>
    <t>PV of Terminal Value</t>
  </si>
  <si>
    <t>Ratios Analysis</t>
  </si>
  <si>
    <t>Sales Growth (%)</t>
  </si>
  <si>
    <t>EBITDA Growth (%)</t>
  </si>
  <si>
    <t>EBIT Growth (%)</t>
  </si>
  <si>
    <t>PAT Growth (%)</t>
  </si>
  <si>
    <t>Gross Margin (%)</t>
  </si>
  <si>
    <t>EBITDA Margin (%)</t>
  </si>
  <si>
    <t>EBIT Margin (%)</t>
  </si>
  <si>
    <t>EBT Margin (%)</t>
  </si>
  <si>
    <t>Net Profit Margin (%)</t>
  </si>
  <si>
    <t>ROA (%)</t>
  </si>
  <si>
    <t>ROE (%)</t>
  </si>
  <si>
    <t>ROCE (%)</t>
  </si>
  <si>
    <t>Debt Equity Ratio (x)</t>
  </si>
  <si>
    <t>Interest Coverage Ratio (x)</t>
  </si>
  <si>
    <t>Current Ratio (x)</t>
  </si>
  <si>
    <t>Quick Ratio (x)</t>
  </si>
  <si>
    <t>Cash Ratio (x)</t>
  </si>
  <si>
    <t>Debtor Turnover Ratio (x)</t>
  </si>
  <si>
    <t>Creditor Turnover Ratio (x)</t>
  </si>
  <si>
    <t>Inventory Turnover (x)</t>
  </si>
  <si>
    <t>Fixed Asset Turnover (x)</t>
  </si>
  <si>
    <t>Capital Turnover Ratio (x)</t>
  </si>
  <si>
    <t>Debtor Days</t>
  </si>
  <si>
    <t>Payable Days</t>
  </si>
  <si>
    <t>Inventory Days</t>
  </si>
  <si>
    <t>Cash Conversion Cycle (in days)</t>
  </si>
  <si>
    <t>Trend</t>
  </si>
  <si>
    <t>Mean</t>
  </si>
  <si>
    <t>Median</t>
  </si>
  <si>
    <t>Comparable Companies Analysis</t>
  </si>
  <si>
    <t>All figures in Rs. Crore (unless specified)</t>
  </si>
  <si>
    <t>Company</t>
  </si>
  <si>
    <t>Market Data</t>
  </si>
  <si>
    <t>Financials</t>
  </si>
  <si>
    <t>Valuation</t>
  </si>
  <si>
    <t>Share Price (Rs./ Share)</t>
  </si>
  <si>
    <t>Equity Value (Market Cap)</t>
  </si>
  <si>
    <t>No. of Outstanding Shares</t>
  </si>
  <si>
    <t>Cash Equivalent</t>
  </si>
  <si>
    <t>Net Debt</t>
  </si>
  <si>
    <t>EV/ EBITDA</t>
  </si>
  <si>
    <t>Price/Earnings</t>
  </si>
  <si>
    <t>High</t>
  </si>
  <si>
    <t>75th Percentile</t>
  </si>
  <si>
    <t>Average</t>
  </si>
  <si>
    <t>25th Percentile</t>
  </si>
  <si>
    <t>Low</t>
  </si>
  <si>
    <t>P/E</t>
  </si>
  <si>
    <t>Implied Enterprise Value</t>
  </si>
  <si>
    <t>Implied Market Value (Equity Value)</t>
  </si>
  <si>
    <t>Shares Outstanding</t>
  </si>
  <si>
    <t>Implied Value Per Share</t>
  </si>
  <si>
    <t>Company Name</t>
  </si>
  <si>
    <t>Headquarters</t>
  </si>
  <si>
    <t>Founder</t>
  </si>
  <si>
    <t>Sheet No.</t>
  </si>
  <si>
    <t>Sheet Name</t>
  </si>
  <si>
    <t>Link to the Sheet</t>
  </si>
  <si>
    <t>Overview</t>
  </si>
  <si>
    <t>Comparative Company Analysis</t>
  </si>
  <si>
    <t>Ratios</t>
  </si>
  <si>
    <t>Ratio Analysis</t>
  </si>
  <si>
    <t>Drivers of the Model</t>
  </si>
  <si>
    <t>Income Statement (Source)</t>
  </si>
  <si>
    <t>Balance Sheet (Source)</t>
  </si>
  <si>
    <t>Index</t>
  </si>
  <si>
    <t>Comparative</t>
  </si>
  <si>
    <t>IS</t>
  </si>
  <si>
    <t>BS</t>
  </si>
  <si>
    <t>CFS</t>
  </si>
  <si>
    <t xml:space="preserve">Working Capital </t>
  </si>
  <si>
    <t>DCF</t>
  </si>
  <si>
    <t xml:space="preserve">Property, Plant &amp; Equipment </t>
  </si>
  <si>
    <t>PPE</t>
  </si>
  <si>
    <t>WC</t>
  </si>
  <si>
    <t>(IS)</t>
  </si>
  <si>
    <t>(BS)</t>
  </si>
  <si>
    <t>Company Data</t>
  </si>
  <si>
    <t>Enterprise Value (Rs.)</t>
  </si>
  <si>
    <t>Market Cap (Rs. Cr)</t>
  </si>
  <si>
    <t>Outstanding Shares (Cr.)</t>
  </si>
  <si>
    <t>Book Value (Rs. Cr.)</t>
  </si>
  <si>
    <t>Face Value (Rs.)</t>
  </si>
  <si>
    <t>52 Weeks High--- Low (Rs.)</t>
  </si>
  <si>
    <t>Current Market Price (Rs.)</t>
  </si>
  <si>
    <t>Financial Snapshot (Rs. Cr)</t>
  </si>
  <si>
    <t>PAT</t>
  </si>
  <si>
    <t>EPS</t>
  </si>
  <si>
    <t>EBITDAM (%)</t>
  </si>
  <si>
    <t>NPM (%)</t>
  </si>
  <si>
    <t>Debt/ Equity (x)</t>
  </si>
  <si>
    <t>ROCE(%)</t>
  </si>
  <si>
    <t>Year</t>
  </si>
  <si>
    <t>Profit &amp; Loss account of Larsen &amp; Toubro (in Rs. Cr.)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</si>
  <si>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</si>
  <si>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</si>
  <si>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</si>
  <si>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</si>
  <si>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</si>
  <si>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EXPENSES</t>
  </si>
  <si>
    <t>Cost Of Materials Consumed</t>
  </si>
  <si>
    <t>Purchase Of Stock-In Trade</t>
  </si>
  <si>
    <t>Operating And Direct Expenses</t>
  </si>
  <si>
    <t>Changes In Inventories Of FGWIP And Stock In Trade</t>
  </si>
  <si>
    <t>Employee Benefit Expenses</t>
  </si>
  <si>
    <t>Finance Costs</t>
  </si>
  <si>
    <t>Depreciation And Amortisation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</si>
  <si>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</si>
  <si>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</si>
  <si>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</si>
  <si>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</si>
  <si>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</si>
  <si>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</si>
  <si>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</si>
  <si>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</si>
  <si>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Other Direct Taxes</t>
  </si>
  <si>
    <t>Total Tax Expenses</t>
  </si>
  <si>
    <t>Profit/Loss After Tax And Before ExtraOrdinary Items</t>
  </si>
  <si>
    <t>Profit/Loss From Continuing Operations</t>
  </si>
  <si>
    <t>Profit/Loss For The Period</t>
  </si>
  <si>
    <t>Minority Interest</t>
  </si>
  <si>
    <t>Consolidated Profit/Loss After MI And Associates</t>
  </si>
  <si>
    <t>OTHER ADDITIONAL INFORMATION</t>
  </si>
  <si>
    <t>EARNINGS PER SHARE</t>
  </si>
  <si>
    <t>Basic EPS (Rs.)</t>
  </si>
  <si>
    <t>Diluted EPS (Rs.)</t>
  </si>
  <si>
    <t>DIVIDEND AND DIVIDEND PERCENTAGE</t>
  </si>
  <si>
    <t>Equity Share Dividend</t>
  </si>
  <si>
    <t>Tax On Dividend</t>
  </si>
  <si>
    <t>Revenue from Operations</t>
  </si>
  <si>
    <t>(Add) Other Income</t>
  </si>
  <si>
    <t>Operating Expenses</t>
  </si>
  <si>
    <t>Balance Sheet of Larsen &amp; Toubro (in Rs. Cr.)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</si>
  <si>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</si>
  <si>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</si>
  <si>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</si>
  <si>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</si>
  <si>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</si>
  <si>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</si>
  <si>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</si>
  <si>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</si>
  <si>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</si>
  <si>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</si>
  <si>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</si>
  <si>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</si>
  <si>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</si>
  <si>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</si>
  <si>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</si>
  <si>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Other Current Liabilities</t>
  </si>
  <si>
    <t>Short Term Provisions</t>
  </si>
  <si>
    <t>Total Capital And Liabilities</t>
  </si>
  <si>
    <t>ASSETS</t>
  </si>
  <si>
    <t>NON-CURRENT ASSETS</t>
  </si>
  <si>
    <t>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</si>
  <si>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</si>
  <si>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</si>
  <si>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</si>
  <si>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</si>
  <si>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</si>
  <si>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</si>
  <si>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</si>
  <si>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</si>
  <si>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</si>
  <si>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</si>
  <si>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</si>
  <si>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</si>
  <si>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</si>
  <si>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</si>
  <si>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</si>
  <si>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</si>
  <si>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</si>
  <si>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</si>
  <si>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</si>
  <si>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</si>
  <si>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</si>
  <si>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</si>
  <si>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</si>
  <si>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Total Fixed Assets</t>
  </si>
  <si>
    <t>Reserves &amp; Surplus</t>
  </si>
  <si>
    <t>Non controlling interest</t>
  </si>
  <si>
    <t>Revenue Growth Analysis</t>
  </si>
  <si>
    <t>Regression</t>
  </si>
  <si>
    <t>Arethmatic Mean</t>
  </si>
  <si>
    <t>Last Year's Growth</t>
  </si>
  <si>
    <t>External Research</t>
  </si>
  <si>
    <t>IBEF Information</t>
  </si>
  <si>
    <t>Revenue Growth Rate</t>
  </si>
  <si>
    <t>Regression Analysis</t>
  </si>
  <si>
    <t>Y-O-Y Growth</t>
  </si>
  <si>
    <t>Geometric Mean (CAGR) [RRI]</t>
  </si>
  <si>
    <t xml:space="preserve">Operating Expenses </t>
  </si>
  <si>
    <t>Opening Debt</t>
  </si>
  <si>
    <t>Total Debt</t>
  </si>
  <si>
    <t>Total Borrowing</t>
  </si>
  <si>
    <t>Opening  Short term Borrowings</t>
  </si>
  <si>
    <t>Opening Long Term Borrowings</t>
  </si>
  <si>
    <t>Interest Payment</t>
  </si>
  <si>
    <t>Closing Debt</t>
  </si>
  <si>
    <t>New  Short term Borrowings</t>
  </si>
  <si>
    <t>New Long Term Borrowings</t>
  </si>
  <si>
    <t>Amortization (% of Opening Balance)</t>
  </si>
  <si>
    <t>Adjustment Amount</t>
  </si>
  <si>
    <t>Transfer to Reserve as per IS</t>
  </si>
  <si>
    <t>Equity Infusion</t>
  </si>
  <si>
    <t>PAT (Loss)</t>
  </si>
  <si>
    <t>Dividend Payout</t>
  </si>
  <si>
    <t>Net Equity</t>
  </si>
  <si>
    <t>Opening Equity</t>
  </si>
  <si>
    <t>Closing Equity</t>
  </si>
  <si>
    <t>Retained Earnings  as per IS</t>
  </si>
  <si>
    <t>Net Working Capital</t>
  </si>
  <si>
    <t>Loans n Advances (as Last Years Value)</t>
  </si>
  <si>
    <t>Other Current Asset (as Last Years Value)</t>
  </si>
  <si>
    <t>Other Current Liabilities (as Last Years Value)</t>
  </si>
  <si>
    <t>Proportion of Short term Borrowings</t>
  </si>
  <si>
    <t>Proportion of Long term Borrowings</t>
  </si>
  <si>
    <t>Total Reserve &amp; Surplus</t>
  </si>
  <si>
    <t>Diff bt Reserve &amp; Surplus as per BS</t>
  </si>
  <si>
    <t>Net Changes in Working Capital</t>
  </si>
  <si>
    <t>Opening Cash Balance</t>
  </si>
  <si>
    <t>(Less) Taxes Paid</t>
  </si>
  <si>
    <t xml:space="preserve">Closing Cash Balance </t>
  </si>
  <si>
    <t>Adjustment in the R&amp;S</t>
  </si>
  <si>
    <t>Net Closing Cash Balance (After R&amp;S Adjustment)</t>
  </si>
  <si>
    <t>WACC [r]</t>
  </si>
  <si>
    <t>Growth Rate [g]</t>
  </si>
  <si>
    <t>Rate of Interest</t>
  </si>
  <si>
    <t>New Short Term Borrowing</t>
  </si>
  <si>
    <t>Financing Requires</t>
  </si>
  <si>
    <t>New Long Term Borrowing</t>
  </si>
  <si>
    <t xml:space="preserve">Financing Plan </t>
  </si>
  <si>
    <t>Principal Repayment for Short Term Loan</t>
  </si>
  <si>
    <t>Principal Repayment for Long Term Loan</t>
  </si>
  <si>
    <t>Total Principal Repayment</t>
  </si>
  <si>
    <t>Price/ Book Value</t>
  </si>
  <si>
    <t>Larsen &amp; Toubro</t>
  </si>
  <si>
    <t>Rail Vikas</t>
  </si>
  <si>
    <t>IRB Infra.Devl.</t>
  </si>
  <si>
    <t>NBCC</t>
  </si>
  <si>
    <t>K E C Intl.</t>
  </si>
  <si>
    <t>Kalpataru Proj.</t>
  </si>
  <si>
    <t>Ircon Intl.</t>
  </si>
  <si>
    <t>Afcons Infrastr.</t>
  </si>
  <si>
    <t>ACME Solar Hold.</t>
  </si>
  <si>
    <t>NCC</t>
  </si>
  <si>
    <t>Book Value Per Share</t>
  </si>
  <si>
    <t>3,964/ 2,965</t>
  </si>
  <si>
    <t>Share Price Movement (Nifty Vs L&amp;T Ltd)</t>
  </si>
  <si>
    <t>Company Type</t>
  </si>
  <si>
    <t>Financing Plan</t>
  </si>
  <si>
    <t>FP</t>
  </si>
  <si>
    <t>Current Market Price</t>
  </si>
  <si>
    <t>Market Valuation</t>
  </si>
  <si>
    <t>Recommendations</t>
  </si>
  <si>
    <t>L&amp;T Valuation</t>
  </si>
  <si>
    <t>All figures in Rs. Crore</t>
  </si>
  <si>
    <t>Larsen &amp; Toubro Limited</t>
  </si>
  <si>
    <t>Public Limited</t>
  </si>
  <si>
    <t>Mumbai, India</t>
  </si>
  <si>
    <t>Henning holck-Larsen</t>
  </si>
  <si>
    <t>Soren Kristian Toubro</t>
  </si>
  <si>
    <t>VALUATION MODEL 
OF 
LARSEN &amp; TOUBRO LTD</t>
  </si>
  <si>
    <t>Revenue Amount</t>
  </si>
  <si>
    <t>Regression and Other Data (Source)</t>
  </si>
  <si>
    <t>Regression and other Data</t>
  </si>
  <si>
    <t>Dashboard Raw Data</t>
  </si>
  <si>
    <t>(Dashboard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</si>
</sst>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%"/>
    <numFmt numFmtId="165" formatCode="yyyy\A"/>
    <numFmt numFmtId="166" formatCode="yyyy\E"/>
    <numFmt numFmtId="167" formatCode="_ &quot;₹&quot;\ * #,##0_ ;_ &quot;₹&quot;\ * \-#,##0_ ;_ &quot;₹&quot;\ * &quot;-&quot;??_ ;_ @_ "/>
    <numFmt numFmtId="168" formatCode="&quot;₹&quot;\ #,##0;&quot;₹&quot;\ \(#,##0\)"/>
    <numFmt numFmtId="169" formatCode="#,##0;\(#,##0\)"/>
    <numFmt numFmtId="170" formatCode="_ [$₹-4009]\ * #,##0.00_ ;_ [$₹-4009]\ * \-#,##0.00_ ;_ [$₹-4009]\ * &quot;-&quot;??_ ;_ @_ "/>
    <numFmt numFmtId="171" formatCode="_ [$₹-4009]\ * #,##0_ ;_ [$₹-4009]\ * \-#,##0_ ;_ [$₹-4009]\ * &quot;-&quot;??_ ;_ @_ "/>
    <numFmt numFmtId="172" formatCode="#,##0.00;\(#,##0.00\)"/>
    <numFmt numFmtId="173" formatCode="0.000%"/>
    <numFmt numFmtId="174" formatCode="0.0\x"/>
    <numFmt numFmtId="175" formatCode="0.00\x"/>
    <numFmt numFmtId="176" formatCode="0\x"/>
    <numFmt numFmtId="177" formatCode="0.0"/>
    <numFmt numFmtId="178" formatCode="_ * #,##0_ ;_ * \-#,##0_ ;_ * &quot;-&quot;??_ ;_ @_ "/>
    <numFmt numFmtId="179" formatCode="0.0000000000000000%"/>
    <numFmt numFmtId="180" formatCode="0\A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sz val="11"/>
      <color theme="0"/>
      <name val="Calibri"/>
      <family val="2"/>
    </font>
    <font>
      <u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0"/>
      <name val="Times New Roman"/>
      <family val="1"/>
    </font>
    <font>
      <sz val="11"/>
      <color rgb="FF0000FF"/>
      <name val="Calibri"/>
      <family val="2"/>
    </font>
    <font>
      <u/>
      <sz val="10"/>
      <name val="Times New Roman"/>
      <family val="1"/>
    </font>
    <font>
      <sz val="10"/>
      <color rgb="FFFF0000"/>
      <name val="Times New Roman"/>
      <family val="1"/>
    </font>
    <font>
      <sz val="11"/>
      <color rgb="FF00B05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1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1"/>
      <scheme val="minor"/>
    </font>
    <font>
      <u/>
      <sz val="12"/>
      <color theme="10"/>
      <name val="Calibri"/>
      <family val="2"/>
      <scheme val="minor"/>
    </font>
    <font>
      <b/>
      <i/>
      <sz val="26"/>
      <color theme="2" tint="-0.89999084444715716"/>
      <name val="Bernard MT Condensed"/>
      <family val="1"/>
    </font>
    <font>
      <b/>
      <i/>
      <sz val="26"/>
      <color theme="2" tint="-0.89999084444715716"/>
      <name val="Bernard MT Condensed"/>
      <family val="2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</font>
    <font>
      <b/>
      <sz val="11"/>
      <color theme="0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499984740745262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i/>
      <sz val="24"/>
      <color theme="4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A3E68"/>
        <bgColor rgb="FF2A3E68"/>
      </patternFill>
    </fill>
    <fill>
      <patternFill patternType="solid">
        <fgColor rgb="FF002060"/>
        <bgColor rgb="FF002060"/>
      </patternFill>
    </fill>
    <fill>
      <patternFill patternType="solid">
        <fgColor rgb="FFEEECE1"/>
        <bgColor rgb="FFEEECE1"/>
      </patternFill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rgb="FFB8CCE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D1D1D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43">
    <xf numFmtId="0" fontId="0" fillId="0" borderId="0" xfId="0"/>
    <xf numFmtId="43" fontId="0" fillId="0" borderId="0" xfId="1" applyFont="1" applyBorder="1"/>
    <xf numFmtId="43" fontId="1" fillId="0" borderId="0" xfId="1" applyFont="1" applyBorder="1"/>
    <xf numFmtId="1" fontId="0" fillId="0" borderId="0" xfId="0" applyNumberFormat="1"/>
    <xf numFmtId="9" fontId="0" fillId="0" borderId="0" xfId="0" applyNumberFormat="1"/>
    <xf numFmtId="0" fontId="6" fillId="0" borderId="0" xfId="0" applyFont="1"/>
    <xf numFmtId="0" fontId="7" fillId="0" borderId="0" xfId="0" applyFont="1"/>
    <xf numFmtId="166" fontId="5" fillId="2" borderId="0" xfId="0" applyNumberFormat="1" applyFont="1" applyFill="1"/>
    <xf numFmtId="0" fontId="5" fillId="3" borderId="0" xfId="0" applyFont="1" applyFill="1"/>
    <xf numFmtId="165" fontId="5" fillId="3" borderId="0" xfId="0" applyNumberFormat="1" applyFont="1" applyFill="1"/>
    <xf numFmtId="167" fontId="0" fillId="5" borderId="0" xfId="4" applyNumberFormat="1" applyFont="1" applyFill="1" applyBorder="1"/>
    <xf numFmtId="167" fontId="2" fillId="4" borderId="0" xfId="4" applyNumberFormat="1" applyFont="1" applyFill="1" applyBorder="1"/>
    <xf numFmtId="167" fontId="2" fillId="5" borderId="0" xfId="4" applyNumberFormat="1" applyFont="1" applyFill="1" applyBorder="1"/>
    <xf numFmtId="167" fontId="1" fillId="4" borderId="0" xfId="4" applyNumberFormat="1" applyFont="1" applyFill="1" applyBorder="1"/>
    <xf numFmtId="167" fontId="1" fillId="5" borderId="0" xfId="4" applyNumberFormat="1" applyFont="1" applyFill="1" applyBorder="1"/>
    <xf numFmtId="167" fontId="7" fillId="4" borderId="0" xfId="4" applyNumberFormat="1" applyFont="1" applyFill="1" applyBorder="1"/>
    <xf numFmtId="43" fontId="1" fillId="0" borderId="0" xfId="1" applyFont="1" applyFill="1" applyBorder="1"/>
    <xf numFmtId="43" fontId="2" fillId="0" borderId="2" xfId="1" applyFont="1" applyBorder="1"/>
    <xf numFmtId="43" fontId="2" fillId="0" borderId="2" xfId="1" applyFont="1" applyFill="1" applyBorder="1"/>
    <xf numFmtId="43" fontId="8" fillId="0" borderId="0" xfId="1" applyFont="1" applyBorder="1"/>
    <xf numFmtId="0" fontId="2" fillId="0" borderId="3" xfId="0" applyFont="1" applyBorder="1"/>
    <xf numFmtId="167" fontId="2" fillId="4" borderId="3" xfId="4" applyNumberFormat="1" applyFont="1" applyFill="1" applyBorder="1"/>
    <xf numFmtId="167" fontId="2" fillId="5" borderId="3" xfId="4" applyNumberFormat="1" applyFont="1" applyFill="1" applyBorder="1"/>
    <xf numFmtId="167" fontId="0" fillId="4" borderId="0" xfId="4" applyNumberFormat="1" applyFont="1" applyFill="1" applyBorder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167" fontId="0" fillId="4" borderId="4" xfId="4" applyNumberFormat="1" applyFont="1" applyFill="1" applyBorder="1"/>
    <xf numFmtId="167" fontId="0" fillId="5" borderId="4" xfId="4" applyNumberFormat="1" applyFont="1" applyFill="1" applyBorder="1"/>
    <xf numFmtId="167" fontId="2" fillId="4" borderId="4" xfId="4" applyNumberFormat="1" applyFont="1" applyFill="1" applyBorder="1"/>
    <xf numFmtId="167" fontId="2" fillId="5" borderId="4" xfId="4" applyNumberFormat="1" applyFont="1" applyFill="1" applyBorder="1"/>
    <xf numFmtId="165" fontId="5" fillId="3" borderId="5" xfId="0" applyNumberFormat="1" applyFont="1" applyFill="1" applyBorder="1"/>
    <xf numFmtId="167" fontId="0" fillId="4" borderId="5" xfId="4" applyNumberFormat="1" applyFont="1" applyFill="1" applyBorder="1"/>
    <xf numFmtId="167" fontId="2" fillId="4" borderId="6" xfId="4" applyNumberFormat="1" applyFont="1" applyFill="1" applyBorder="1"/>
    <xf numFmtId="167" fontId="1" fillId="4" borderId="5" xfId="4" applyNumberFormat="1" applyFont="1" applyFill="1" applyBorder="1"/>
    <xf numFmtId="167" fontId="2" fillId="4" borderId="5" xfId="4" applyNumberFormat="1" applyFont="1" applyFill="1" applyBorder="1"/>
    <xf numFmtId="167" fontId="2" fillId="4" borderId="7" xfId="4" applyNumberFormat="1" applyFont="1" applyFill="1" applyBorder="1"/>
    <xf numFmtId="168" fontId="0" fillId="4" borderId="0" xfId="4" applyNumberFormat="1" applyFont="1" applyFill="1" applyBorder="1"/>
    <xf numFmtId="168" fontId="0" fillId="4" borderId="5" xfId="4" applyNumberFormat="1" applyFont="1" applyFill="1" applyBorder="1"/>
    <xf numFmtId="168" fontId="0" fillId="5" borderId="0" xfId="4" applyNumberFormat="1" applyFont="1" applyFill="1" applyBorder="1"/>
    <xf numFmtId="169" fontId="0" fillId="4" borderId="0" xfId="4" applyNumberFormat="1" applyFont="1" applyFill="1" applyBorder="1"/>
    <xf numFmtId="169" fontId="0" fillId="4" borderId="5" xfId="4" applyNumberFormat="1" applyFont="1" applyFill="1" applyBorder="1"/>
    <xf numFmtId="169" fontId="0" fillId="5" borderId="0" xfId="4" applyNumberFormat="1" applyFont="1" applyFill="1" applyBorder="1"/>
    <xf numFmtId="169" fontId="7" fillId="5" borderId="0" xfId="2" applyNumberFormat="1" applyFont="1" applyFill="1" applyBorder="1"/>
    <xf numFmtId="0" fontId="2" fillId="0" borderId="0" xfId="0" applyFont="1"/>
    <xf numFmtId="169" fontId="2" fillId="4" borderId="0" xfId="4" applyNumberFormat="1" applyFont="1" applyFill="1" applyBorder="1"/>
    <xf numFmtId="169" fontId="2" fillId="5" borderId="0" xfId="4" applyNumberFormat="1" applyFont="1" applyFill="1" applyBorder="1"/>
    <xf numFmtId="43" fontId="2" fillId="0" borderId="0" xfId="1" applyFont="1" applyBorder="1"/>
    <xf numFmtId="43" fontId="2" fillId="0" borderId="0" xfId="1" applyFont="1" applyFill="1" applyBorder="1"/>
    <xf numFmtId="169" fontId="1" fillId="4" borderId="0" xfId="4" applyNumberFormat="1" applyFont="1" applyFill="1" applyBorder="1"/>
    <xf numFmtId="0" fontId="13" fillId="0" borderId="0" xfId="0" applyFont="1"/>
    <xf numFmtId="10" fontId="13" fillId="4" borderId="0" xfId="2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9" fontId="0" fillId="5" borderId="0" xfId="2" applyFont="1" applyFill="1" applyBorder="1"/>
    <xf numFmtId="164" fontId="0" fillId="5" borderId="0" xfId="2" applyNumberFormat="1" applyFont="1" applyFill="1" applyBorder="1"/>
    <xf numFmtId="43" fontId="13" fillId="0" borderId="0" xfId="1" applyFont="1" applyBorder="1"/>
    <xf numFmtId="164" fontId="0" fillId="4" borderId="0" xfId="2" applyNumberFormat="1" applyFont="1" applyFill="1" applyBorder="1"/>
    <xf numFmtId="164" fontId="1" fillId="5" borderId="0" xfId="2" applyNumberFormat="1" applyFont="1" applyFill="1" applyBorder="1"/>
    <xf numFmtId="169" fontId="0" fillId="5" borderId="9" xfId="4" applyNumberFormat="1" applyFont="1" applyFill="1" applyBorder="1"/>
    <xf numFmtId="169" fontId="2" fillId="5" borderId="9" xfId="4" applyNumberFormat="1" applyFont="1" applyFill="1" applyBorder="1"/>
    <xf numFmtId="164" fontId="0" fillId="5" borderId="9" xfId="2" applyNumberFormat="1" applyFont="1" applyFill="1" applyBorder="1"/>
    <xf numFmtId="164" fontId="1" fillId="5" borderId="9" xfId="2" applyNumberFormat="1" applyFont="1" applyFill="1" applyBorder="1"/>
    <xf numFmtId="164" fontId="1" fillId="4" borderId="0" xfId="2" applyNumberFormat="1" applyFont="1" applyFill="1" applyBorder="1"/>
    <xf numFmtId="10" fontId="1" fillId="4" borderId="0" xfId="2" applyNumberFormat="1" applyFont="1" applyFill="1" applyBorder="1"/>
    <xf numFmtId="9" fontId="1" fillId="5" borderId="0" xfId="2" applyFont="1" applyFill="1" applyBorder="1"/>
    <xf numFmtId="9" fontId="18" fillId="5" borderId="0" xfId="2" applyFont="1" applyFill="1" applyBorder="1"/>
    <xf numFmtId="167" fontId="0" fillId="4" borderId="0" xfId="4" applyNumberFormat="1" applyFont="1" applyFill="1"/>
    <xf numFmtId="167" fontId="1" fillId="4" borderId="0" xfId="4" applyNumberFormat="1" applyFont="1" applyFill="1"/>
    <xf numFmtId="167" fontId="11" fillId="4" borderId="0" xfId="4" applyNumberFormat="1" applyFont="1" applyFill="1" applyBorder="1"/>
    <xf numFmtId="167" fontId="2" fillId="5" borderId="2" xfId="4" applyNumberFormat="1" applyFont="1" applyFill="1" applyBorder="1"/>
    <xf numFmtId="43" fontId="18" fillId="0" borderId="0" xfId="1" applyFont="1" applyFill="1" applyBorder="1"/>
    <xf numFmtId="167" fontId="18" fillId="4" borderId="0" xfId="4" applyNumberFormat="1" applyFont="1" applyFill="1" applyBorder="1"/>
    <xf numFmtId="167" fontId="12" fillId="4" borderId="2" xfId="4" applyNumberFormat="1" applyFont="1" applyFill="1" applyBorder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center" vertical="center"/>
    </xf>
    <xf numFmtId="169" fontId="2" fillId="0" borderId="0" xfId="4" applyNumberFormat="1" applyFont="1" applyFill="1" applyBorder="1"/>
    <xf numFmtId="167" fontId="0" fillId="5" borderId="9" xfId="4" applyNumberFormat="1" applyFont="1" applyFill="1" applyBorder="1"/>
    <xf numFmtId="167" fontId="1" fillId="5" borderId="9" xfId="4" applyNumberFormat="1" applyFont="1" applyFill="1" applyBorder="1"/>
    <xf numFmtId="167" fontId="2" fillId="5" borderId="10" xfId="4" applyNumberFormat="1" applyFont="1" applyFill="1" applyBorder="1"/>
    <xf numFmtId="166" fontId="5" fillId="2" borderId="9" xfId="0" applyNumberFormat="1" applyFont="1" applyFill="1" applyBorder="1"/>
    <xf numFmtId="167" fontId="2" fillId="5" borderId="9" xfId="4" applyNumberFormat="1" applyFont="1" applyFill="1" applyBorder="1"/>
    <xf numFmtId="167" fontId="11" fillId="5" borderId="9" xfId="4" applyNumberFormat="1" applyFont="1" applyFill="1" applyBorder="1"/>
    <xf numFmtId="167" fontId="11" fillId="5" borderId="0" xfId="4" applyNumberFormat="1" applyFont="1" applyFill="1" applyBorder="1"/>
    <xf numFmtId="10" fontId="13" fillId="4" borderId="5" xfId="2" applyNumberFormat="1" applyFont="1" applyFill="1" applyBorder="1" applyAlignment="1">
      <alignment horizontal="right"/>
    </xf>
    <xf numFmtId="169" fontId="2" fillId="4" borderId="5" xfId="4" applyNumberFormat="1" applyFont="1" applyFill="1" applyBorder="1"/>
    <xf numFmtId="10" fontId="1" fillId="4" borderId="5" xfId="2" applyNumberFormat="1" applyFont="1" applyFill="1" applyBorder="1"/>
    <xf numFmtId="167" fontId="11" fillId="4" borderId="5" xfId="4" applyNumberFormat="1" applyFont="1" applyFill="1" applyBorder="1"/>
    <xf numFmtId="0" fontId="20" fillId="0" borderId="1" xfId="0" applyFont="1" applyBorder="1"/>
    <xf numFmtId="169" fontId="19" fillId="4" borderId="1" xfId="4" applyNumberFormat="1" applyFont="1" applyFill="1" applyBorder="1"/>
    <xf numFmtId="169" fontId="19" fillId="4" borderId="8" xfId="4" applyNumberFormat="1" applyFont="1" applyFill="1" applyBorder="1"/>
    <xf numFmtId="169" fontId="19" fillId="5" borderId="1" xfId="4" applyNumberFormat="1" applyFont="1" applyFill="1" applyBorder="1"/>
    <xf numFmtId="10" fontId="1" fillId="5" borderId="0" xfId="2" applyNumberFormat="1" applyFont="1" applyFill="1" applyBorder="1"/>
    <xf numFmtId="43" fontId="2" fillId="0" borderId="4" xfId="1" applyFont="1" applyBorder="1"/>
    <xf numFmtId="169" fontId="2" fillId="4" borderId="4" xfId="4" applyNumberFormat="1" applyFont="1" applyFill="1" applyBorder="1"/>
    <xf numFmtId="167" fontId="2" fillId="5" borderId="4" xfId="2" applyNumberFormat="1" applyFont="1" applyFill="1" applyBorder="1"/>
    <xf numFmtId="167" fontId="2" fillId="5" borderId="11" xfId="2" applyNumberFormat="1" applyFont="1" applyFill="1" applyBorder="1"/>
    <xf numFmtId="167" fontId="2" fillId="5" borderId="11" xfId="4" applyNumberFormat="1" applyFont="1" applyFill="1" applyBorder="1"/>
    <xf numFmtId="167" fontId="0" fillId="0" borderId="0" xfId="0" applyNumberFormat="1"/>
    <xf numFmtId="10" fontId="0" fillId="4" borderId="0" xfId="2" applyNumberFormat="1" applyFont="1" applyFill="1" applyBorder="1"/>
    <xf numFmtId="164" fontId="11" fillId="4" borderId="0" xfId="2" applyNumberFormat="1" applyFont="1" applyFill="1" applyBorder="1"/>
    <xf numFmtId="10" fontId="2" fillId="4" borderId="4" xfId="2" applyNumberFormat="1" applyFont="1" applyFill="1" applyBorder="1"/>
    <xf numFmtId="9" fontId="1" fillId="4" borderId="0" xfId="2" applyFont="1" applyFill="1" applyBorder="1"/>
    <xf numFmtId="10" fontId="2" fillId="4" borderId="3" xfId="2" applyNumberFormat="1" applyFont="1" applyFill="1" applyBorder="1"/>
    <xf numFmtId="172" fontId="10" fillId="4" borderId="0" xfId="4" applyNumberFormat="1" applyFont="1" applyFill="1" applyBorder="1"/>
    <xf numFmtId="10" fontId="10" fillId="4" borderId="0" xfId="2" applyNumberFormat="1" applyFont="1" applyFill="1" applyBorder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8" fillId="0" borderId="0" xfId="0" applyFont="1" applyAlignment="1">
      <alignment horizontal="left"/>
    </xf>
    <xf numFmtId="3" fontId="28" fillId="0" borderId="0" xfId="0" applyNumberFormat="1" applyFont="1" applyAlignment="1">
      <alignment horizontal="left"/>
    </xf>
    <xf numFmtId="0" fontId="24" fillId="8" borderId="0" xfId="0" applyFont="1" applyFill="1" applyAlignment="1">
      <alignment horizontal="left"/>
    </xf>
    <xf numFmtId="9" fontId="33" fillId="0" borderId="0" xfId="0" applyNumberFormat="1" applyFont="1" applyAlignment="1">
      <alignment horizontal="left"/>
    </xf>
    <xf numFmtId="0" fontId="29" fillId="8" borderId="0" xfId="0" applyFont="1" applyFill="1" applyAlignment="1">
      <alignment horizontal="left"/>
    </xf>
    <xf numFmtId="173" fontId="28" fillId="0" borderId="0" xfId="0" applyNumberFormat="1" applyFont="1" applyAlignment="1">
      <alignment horizontal="left"/>
    </xf>
    <xf numFmtId="4" fontId="28" fillId="8" borderId="0" xfId="0" applyNumberFormat="1" applyFont="1" applyFill="1" applyAlignment="1">
      <alignment horizontal="left"/>
    </xf>
    <xf numFmtId="170" fontId="24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left"/>
    </xf>
    <xf numFmtId="0" fontId="35" fillId="0" borderId="0" xfId="0" applyFont="1" applyAlignment="1">
      <alignment horizontal="left"/>
    </xf>
    <xf numFmtId="0" fontId="28" fillId="0" borderId="13" xfId="0" applyFont="1" applyBorder="1" applyAlignment="1">
      <alignment horizontal="left"/>
    </xf>
    <xf numFmtId="2" fontId="33" fillId="0" borderId="0" xfId="0" applyNumberFormat="1" applyFont="1" applyAlignment="1">
      <alignment horizontal="left"/>
    </xf>
    <xf numFmtId="0" fontId="30" fillId="10" borderId="13" xfId="0" applyFont="1" applyFill="1" applyBorder="1" applyAlignment="1">
      <alignment horizontal="left"/>
    </xf>
    <xf numFmtId="3" fontId="24" fillId="0" borderId="0" xfId="0" applyNumberFormat="1" applyFont="1" applyAlignment="1">
      <alignment horizontal="left"/>
    </xf>
    <xf numFmtId="167" fontId="28" fillId="0" borderId="0" xfId="4" applyNumberFormat="1" applyFont="1" applyAlignment="1">
      <alignment horizontal="left"/>
    </xf>
    <xf numFmtId="171" fontId="28" fillId="0" borderId="0" xfId="0" applyNumberFormat="1" applyFont="1" applyAlignment="1">
      <alignment horizontal="left"/>
    </xf>
    <xf numFmtId="167" fontId="36" fillId="0" borderId="0" xfId="4" applyNumberFormat="1" applyFont="1" applyAlignment="1">
      <alignment horizontal="left"/>
    </xf>
    <xf numFmtId="167" fontId="28" fillId="0" borderId="13" xfId="4" applyNumberFormat="1" applyFont="1" applyBorder="1" applyAlignment="1">
      <alignment horizontal="left"/>
    </xf>
    <xf numFmtId="2" fontId="33" fillId="0" borderId="0" xfId="0" applyNumberFormat="1" applyFont="1" applyAlignment="1">
      <alignment horizontal="right"/>
    </xf>
    <xf numFmtId="167" fontId="30" fillId="10" borderId="13" xfId="4" applyNumberFormat="1" applyFont="1" applyFill="1" applyBorder="1" applyAlignment="1">
      <alignment horizontal="right"/>
    </xf>
    <xf numFmtId="167" fontId="28" fillId="8" borderId="0" xfId="4" applyNumberFormat="1" applyFont="1" applyFill="1" applyAlignment="1">
      <alignment horizontal="left"/>
    </xf>
    <xf numFmtId="167" fontId="28" fillId="9" borderId="0" xfId="4" applyNumberFormat="1" applyFont="1" applyFill="1" applyAlignment="1">
      <alignment horizontal="left"/>
    </xf>
    <xf numFmtId="167" fontId="26" fillId="7" borderId="0" xfId="4" applyNumberFormat="1" applyFont="1" applyFill="1" applyAlignment="1">
      <alignment horizontal="left"/>
    </xf>
    <xf numFmtId="0" fontId="30" fillId="0" borderId="4" xfId="0" applyFont="1" applyBorder="1" applyAlignment="1">
      <alignment horizontal="left"/>
    </xf>
    <xf numFmtId="0" fontId="31" fillId="0" borderId="4" xfId="0" applyFont="1" applyBorder="1" applyAlignment="1">
      <alignment horizontal="left"/>
    </xf>
    <xf numFmtId="167" fontId="30" fillId="0" borderId="4" xfId="4" applyNumberFormat="1" applyFont="1" applyBorder="1" applyAlignment="1">
      <alignment horizontal="left"/>
    </xf>
    <xf numFmtId="0" fontId="37" fillId="0" borderId="14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12" xfId="0" applyFont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9" fontId="1" fillId="0" borderId="0" xfId="2" applyFont="1" applyBorder="1"/>
    <xf numFmtId="0" fontId="1" fillId="0" borderId="0" xfId="2" applyNumberFormat="1" applyFont="1" applyBorder="1"/>
    <xf numFmtId="164" fontId="0" fillId="4" borderId="0" xfId="4" applyNumberFormat="1" applyFont="1" applyFill="1" applyBorder="1" applyAlignment="1">
      <alignment horizontal="right" indent="1"/>
    </xf>
    <xf numFmtId="164" fontId="1" fillId="4" borderId="0" xfId="2" applyNumberFormat="1" applyFont="1" applyFill="1" applyBorder="1" applyAlignment="1">
      <alignment horizontal="right" indent="1"/>
    </xf>
    <xf numFmtId="164" fontId="1" fillId="5" borderId="0" xfId="2" applyNumberFormat="1" applyFont="1" applyFill="1" applyBorder="1" applyAlignment="1">
      <alignment horizontal="right" indent="1"/>
    </xf>
    <xf numFmtId="164" fontId="0" fillId="4" borderId="0" xfId="4" applyNumberFormat="1" applyFont="1" applyFill="1" applyBorder="1"/>
    <xf numFmtId="164" fontId="2" fillId="4" borderId="0" xfId="4" applyNumberFormat="1" applyFont="1" applyFill="1" applyBorder="1"/>
    <xf numFmtId="174" fontId="0" fillId="4" borderId="0" xfId="4" applyNumberFormat="1" applyFont="1" applyFill="1" applyBorder="1"/>
    <xf numFmtId="174" fontId="1" fillId="5" borderId="0" xfId="2" applyNumberFormat="1" applyFont="1" applyFill="1" applyBorder="1"/>
    <xf numFmtId="174" fontId="1" fillId="0" borderId="0" xfId="2" applyNumberFormat="1" applyFont="1" applyFill="1" applyBorder="1"/>
    <xf numFmtId="175" fontId="0" fillId="4" borderId="0" xfId="4" applyNumberFormat="1" applyFont="1" applyFill="1" applyBorder="1"/>
    <xf numFmtId="176" fontId="0" fillId="4" borderId="0" xfId="4" applyNumberFormat="1" applyFont="1" applyFill="1" applyBorder="1" applyAlignment="1">
      <alignment horizontal="right"/>
    </xf>
    <xf numFmtId="2" fontId="1" fillId="5" borderId="0" xfId="2" applyNumberFormat="1" applyFont="1" applyFill="1" applyBorder="1"/>
    <xf numFmtId="2" fontId="1" fillId="4" borderId="0" xfId="4" applyNumberFormat="1" applyFont="1" applyFill="1" applyBorder="1"/>
    <xf numFmtId="175" fontId="0" fillId="4" borderId="0" xfId="4" applyNumberFormat="1" applyFont="1" applyFill="1" applyBorder="1" applyAlignment="1">
      <alignment horizontal="right"/>
    </xf>
    <xf numFmtId="2" fontId="1" fillId="4" borderId="0" xfId="4" applyNumberFormat="1" applyFont="1" applyFill="1" applyBorder="1" applyAlignment="1">
      <alignment horizontal="right"/>
    </xf>
    <xf numFmtId="177" fontId="1" fillId="0" borderId="0" xfId="2" applyNumberFormat="1" applyFont="1" applyBorder="1"/>
    <xf numFmtId="175" fontId="0" fillId="0" borderId="0" xfId="4" applyNumberFormat="1" applyFont="1" applyFill="1" applyBorder="1" applyAlignment="1">
      <alignment horizontal="right"/>
    </xf>
    <xf numFmtId="174" fontId="0" fillId="0" borderId="0" xfId="4" applyNumberFormat="1" applyFont="1" applyFill="1" applyBorder="1"/>
    <xf numFmtId="0" fontId="39" fillId="0" borderId="0" xfId="0" applyFont="1"/>
    <xf numFmtId="0" fontId="23" fillId="11" borderId="0" xfId="0" applyFont="1" applyFill="1" applyAlignment="1">
      <alignment horizontal="center"/>
    </xf>
    <xf numFmtId="0" fontId="23" fillId="11" borderId="0" xfId="0" applyFont="1" applyFill="1"/>
    <xf numFmtId="0" fontId="23" fillId="11" borderId="0" xfId="0" applyFont="1" applyFill="1" applyAlignment="1">
      <alignment horizontal="center" vertical="center" wrapText="1"/>
    </xf>
    <xf numFmtId="0" fontId="22" fillId="4" borderId="0" xfId="0" applyFont="1" applyFill="1"/>
    <xf numFmtId="1" fontId="22" fillId="4" borderId="0" xfId="0" applyNumberFormat="1" applyFont="1" applyFill="1"/>
    <xf numFmtId="1" fontId="4" fillId="4" borderId="0" xfId="0" applyNumberFormat="1" applyFont="1" applyFill="1"/>
    <xf numFmtId="1" fontId="4" fillId="0" borderId="0" xfId="0" applyNumberFormat="1" applyFont="1"/>
    <xf numFmtId="1" fontId="22" fillId="0" borderId="0" xfId="0" applyNumberFormat="1" applyFont="1"/>
    <xf numFmtId="0" fontId="22" fillId="0" borderId="0" xfId="0" applyFont="1"/>
    <xf numFmtId="0" fontId="0" fillId="12" borderId="0" xfId="0" applyFill="1"/>
    <xf numFmtId="174" fontId="0" fillId="12" borderId="0" xfId="0" applyNumberFormat="1" applyFill="1"/>
    <xf numFmtId="174" fontId="40" fillId="12" borderId="0" xfId="0" applyNumberFormat="1" applyFont="1" applyFill="1"/>
    <xf numFmtId="0" fontId="41" fillId="11" borderId="0" xfId="0" applyFont="1" applyFill="1" applyAlignment="1">
      <alignment horizontal="center" vertical="center" wrapText="1"/>
    </xf>
    <xf numFmtId="0" fontId="42" fillId="0" borderId="0" xfId="0" applyFont="1"/>
    <xf numFmtId="178" fontId="0" fillId="0" borderId="0" xfId="1" applyNumberFormat="1" applyFont="1"/>
    <xf numFmtId="178" fontId="0" fillId="0" borderId="0" xfId="0" applyNumberFormat="1"/>
    <xf numFmtId="43" fontId="0" fillId="12" borderId="0" xfId="0" applyNumberFormat="1" applyFill="1"/>
    <xf numFmtId="164" fontId="1" fillId="5" borderId="9" xfId="2" applyNumberFormat="1" applyFont="1" applyFill="1" applyBorder="1" applyAlignment="1">
      <alignment horizontal="right" indent="1"/>
    </xf>
    <xf numFmtId="174" fontId="1" fillId="5" borderId="9" xfId="2" applyNumberFormat="1" applyFont="1" applyFill="1" applyBorder="1"/>
    <xf numFmtId="2" fontId="1" fillId="5" borderId="9" xfId="2" applyNumberFormat="1" applyFont="1" applyFill="1" applyBorder="1"/>
    <xf numFmtId="0" fontId="0" fillId="0" borderId="9" xfId="0" applyBorder="1"/>
    <xf numFmtId="171" fontId="2" fillId="4" borderId="3" xfId="2" applyNumberFormat="1" applyFont="1" applyFill="1" applyBorder="1"/>
    <xf numFmtId="167" fontId="2" fillId="5" borderId="16" xfId="4" applyNumberFormat="1" applyFont="1" applyFill="1" applyBorder="1"/>
    <xf numFmtId="0" fontId="43" fillId="0" borderId="0" xfId="3" applyFont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5" fillId="0" borderId="0" xfId="0" applyFont="1" applyAlignment="1">
      <alignment horizontal="center" wrapText="1"/>
    </xf>
    <xf numFmtId="0" fontId="0" fillId="0" borderId="21" xfId="0" applyBorder="1"/>
    <xf numFmtId="0" fontId="2" fillId="0" borderId="0" xfId="0" applyFont="1" applyAlignment="1">
      <alignment horizontal="right"/>
    </xf>
    <xf numFmtId="0" fontId="3" fillId="0" borderId="0" xfId="3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5" fillId="0" borderId="23" xfId="0" applyFont="1" applyBorder="1" applyAlignment="1">
      <alignment horizontal="center" wrapText="1"/>
    </xf>
    <xf numFmtId="0" fontId="44" fillId="0" borderId="0" xfId="0" applyFont="1" applyAlignment="1">
      <alignment horizontal="center" wrapText="1"/>
    </xf>
    <xf numFmtId="0" fontId="44" fillId="0" borderId="23" xfId="0" applyFont="1" applyBorder="1" applyAlignment="1">
      <alignment horizontal="center" wrapText="1"/>
    </xf>
    <xf numFmtId="0" fontId="39" fillId="0" borderId="17" xfId="0" applyFont="1" applyBorder="1"/>
    <xf numFmtId="178" fontId="0" fillId="0" borderId="0" xfId="1" applyNumberFormat="1" applyFont="1" applyBorder="1"/>
    <xf numFmtId="177" fontId="0" fillId="0" borderId="0" xfId="0" applyNumberFormat="1"/>
    <xf numFmtId="0" fontId="0" fillId="0" borderId="0" xfId="1" applyNumberFormat="1" applyFont="1" applyBorder="1"/>
    <xf numFmtId="0" fontId="46" fillId="0" borderId="0" xfId="0" applyFont="1"/>
    <xf numFmtId="167" fontId="0" fillId="0" borderId="0" xfId="4" applyNumberFormat="1" applyFont="1" applyBorder="1"/>
    <xf numFmtId="9" fontId="0" fillId="0" borderId="0" xfId="2" applyFont="1" applyBorder="1"/>
    <xf numFmtId="174" fontId="1" fillId="0" borderId="23" xfId="2" applyNumberFormat="1" applyFont="1" applyFill="1" applyBorder="1"/>
    <xf numFmtId="174" fontId="1" fillId="0" borderId="18" xfId="2" applyNumberFormat="1" applyFont="1" applyFill="1" applyBorder="1"/>
    <xf numFmtId="3" fontId="0" fillId="0" borderId="0" xfId="0" applyNumberFormat="1"/>
    <xf numFmtId="0" fontId="2" fillId="0" borderId="4" xfId="0" applyFont="1" applyBorder="1"/>
    <xf numFmtId="167" fontId="0" fillId="4" borderId="6" xfId="4" applyNumberFormat="1" applyFont="1" applyFill="1" applyBorder="1"/>
    <xf numFmtId="10" fontId="28" fillId="14" borderId="0" xfId="0" applyNumberFormat="1" applyFont="1" applyFill="1" applyAlignment="1">
      <alignment horizontal="left"/>
    </xf>
    <xf numFmtId="10" fontId="47" fillId="14" borderId="0" xfId="0" applyNumberFormat="1" applyFont="1" applyFill="1" applyAlignment="1">
      <alignment horizontal="left"/>
    </xf>
    <xf numFmtId="164" fontId="28" fillId="14" borderId="0" xfId="0" applyNumberFormat="1" applyFont="1" applyFill="1" applyAlignment="1">
      <alignment horizontal="right"/>
    </xf>
    <xf numFmtId="164" fontId="47" fillId="14" borderId="0" xfId="0" applyNumberFormat="1" applyFont="1" applyFill="1" applyAlignment="1">
      <alignment horizontal="right"/>
    </xf>
    <xf numFmtId="0" fontId="0" fillId="13" borderId="29" xfId="0" applyFill="1" applyBorder="1"/>
    <xf numFmtId="167" fontId="2" fillId="4" borderId="0" xfId="4" applyNumberFormat="1" applyFont="1" applyFill="1"/>
    <xf numFmtId="4" fontId="0" fillId="0" borderId="0" xfId="0" applyNumberFormat="1"/>
    <xf numFmtId="0" fontId="5" fillId="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9" fontId="0" fillId="0" borderId="0" xfId="2" applyFont="1"/>
    <xf numFmtId="0" fontId="0" fillId="15" borderId="0" xfId="0" applyFill="1"/>
    <xf numFmtId="9" fontId="0" fillId="15" borderId="0" xfId="2" applyFont="1" applyFill="1"/>
    <xf numFmtId="9" fontId="2" fillId="0" borderId="0" xfId="0" applyNumberFormat="1" applyFont="1"/>
    <xf numFmtId="178" fontId="1" fillId="5" borderId="0" xfId="1" applyNumberFormat="1" applyFont="1" applyFill="1" applyBorder="1"/>
    <xf numFmtId="167" fontId="15" fillId="4" borderId="0" xfId="4" applyNumberFormat="1" applyFont="1" applyFill="1" applyBorder="1"/>
    <xf numFmtId="0" fontId="1" fillId="4" borderId="0" xfId="2" applyNumberFormat="1" applyFont="1" applyFill="1" applyBorder="1"/>
    <xf numFmtId="0" fontId="1" fillId="4" borderId="5" xfId="2" applyNumberFormat="1" applyFont="1" applyFill="1" applyBorder="1"/>
    <xf numFmtId="0" fontId="1" fillId="5" borderId="0" xfId="2" applyNumberFormat="1" applyFont="1" applyFill="1" applyBorder="1"/>
    <xf numFmtId="0" fontId="2" fillId="4" borderId="0" xfId="2" applyNumberFormat="1" applyFont="1" applyFill="1" applyBorder="1"/>
    <xf numFmtId="0" fontId="2" fillId="4" borderId="5" xfId="2" applyNumberFormat="1" applyFont="1" applyFill="1" applyBorder="1"/>
    <xf numFmtId="167" fontId="1" fillId="5" borderId="0" xfId="2" applyNumberFormat="1" applyFont="1" applyFill="1" applyBorder="1"/>
    <xf numFmtId="0" fontId="2" fillId="4" borderId="4" xfId="2" applyNumberFormat="1" applyFont="1" applyFill="1" applyBorder="1"/>
    <xf numFmtId="0" fontId="2" fillId="4" borderId="6" xfId="2" applyNumberFormat="1" applyFont="1" applyFill="1" applyBorder="1"/>
    <xf numFmtId="0" fontId="15" fillId="0" borderId="4" xfId="0" applyFont="1" applyBorder="1"/>
    <xf numFmtId="0" fontId="15" fillId="4" borderId="4" xfId="2" applyNumberFormat="1" applyFont="1" applyFill="1" applyBorder="1"/>
    <xf numFmtId="167" fontId="15" fillId="5" borderId="4" xfId="2" applyNumberFormat="1" applyFont="1" applyFill="1" applyBorder="1"/>
    <xf numFmtId="164" fontId="18" fillId="5" borderId="0" xfId="2" applyNumberFormat="1" applyFont="1" applyFill="1" applyBorder="1"/>
    <xf numFmtId="0" fontId="2" fillId="4" borderId="3" xfId="2" applyNumberFormat="1" applyFont="1" applyFill="1" applyBorder="1"/>
    <xf numFmtId="167" fontId="2" fillId="5" borderId="3" xfId="2" applyNumberFormat="1" applyFont="1" applyFill="1" applyBorder="1"/>
    <xf numFmtId="164" fontId="4" fillId="5" borderId="0" xfId="2" applyNumberFormat="1" applyFont="1" applyFill="1" applyBorder="1"/>
    <xf numFmtId="167" fontId="15" fillId="4" borderId="5" xfId="4" applyNumberFormat="1" applyFont="1" applyFill="1" applyBorder="1"/>
    <xf numFmtId="0" fontId="15" fillId="4" borderId="6" xfId="2" applyNumberFormat="1" applyFont="1" applyFill="1" applyBorder="1"/>
    <xf numFmtId="0" fontId="2" fillId="4" borderId="7" xfId="2" applyNumberFormat="1" applyFont="1" applyFill="1" applyBorder="1"/>
    <xf numFmtId="1" fontId="0" fillId="15" borderId="0" xfId="0" applyNumberFormat="1" applyFill="1"/>
    <xf numFmtId="167" fontId="10" fillId="4" borderId="0" xfId="4" applyNumberFormat="1" applyFont="1" applyFill="1" applyBorder="1"/>
    <xf numFmtId="167" fontId="2" fillId="4" borderId="2" xfId="4" applyNumberFormat="1" applyFont="1" applyFill="1" applyBorder="1"/>
    <xf numFmtId="44" fontId="10" fillId="5" borderId="0" xfId="4" applyFont="1" applyFill="1" applyBorder="1"/>
    <xf numFmtId="167" fontId="4" fillId="5" borderId="0" xfId="4" applyNumberFormat="1" applyFont="1" applyFill="1" applyBorder="1"/>
    <xf numFmtId="171" fontId="2" fillId="4" borderId="0" xfId="2" applyNumberFormat="1" applyFont="1" applyFill="1" applyBorder="1"/>
    <xf numFmtId="164" fontId="4" fillId="4" borderId="0" xfId="2" applyNumberFormat="1" applyFont="1" applyFill="1" applyBorder="1"/>
    <xf numFmtId="164" fontId="4" fillId="4" borderId="5" xfId="2" applyNumberFormat="1" applyFont="1" applyFill="1" applyBorder="1"/>
    <xf numFmtId="167" fontId="10" fillId="5" borderId="0" xfId="4" applyNumberFormat="1" applyFont="1" applyFill="1" applyBorder="1"/>
    <xf numFmtId="167" fontId="2" fillId="4" borderId="30" xfId="4" applyNumberFormat="1" applyFont="1" applyFill="1" applyBorder="1"/>
    <xf numFmtId="44" fontId="1" fillId="5" borderId="0" xfId="2" applyNumberFormat="1" applyFont="1" applyFill="1" applyBorder="1"/>
    <xf numFmtId="167" fontId="36" fillId="0" borderId="5" xfId="4" applyNumberFormat="1" applyFont="1" applyBorder="1" applyAlignment="1">
      <alignment horizontal="left"/>
    </xf>
    <xf numFmtId="3" fontId="28" fillId="0" borderId="0" xfId="0" applyNumberFormat="1" applyFont="1" applyAlignment="1">
      <alignment horizontal="right"/>
    </xf>
    <xf numFmtId="10" fontId="36" fillId="0" borderId="0" xfId="0" applyNumberFormat="1" applyFont="1" applyAlignment="1">
      <alignment horizontal="right"/>
    </xf>
    <xf numFmtId="179" fontId="0" fillId="0" borderId="0" xfId="0" applyNumberFormat="1"/>
    <xf numFmtId="10" fontId="33" fillId="0" borderId="0" xfId="0" applyNumberFormat="1" applyFont="1" applyAlignment="1">
      <alignment horizontal="right"/>
    </xf>
    <xf numFmtId="167" fontId="2" fillId="0" borderId="0" xfId="2" applyNumberFormat="1" applyFont="1" applyFill="1" applyBorder="1"/>
    <xf numFmtId="167" fontId="2" fillId="0" borderId="0" xfId="4" applyNumberFormat="1" applyFont="1" applyFill="1" applyBorder="1"/>
    <xf numFmtId="0" fontId="4" fillId="0" borderId="0" xfId="0" applyFont="1"/>
    <xf numFmtId="0" fontId="4" fillId="4" borderId="0" xfId="2" applyNumberFormat="1" applyFont="1" applyFill="1" applyBorder="1"/>
    <xf numFmtId="0" fontId="4" fillId="4" borderId="5" xfId="2" applyNumberFormat="1" applyFont="1" applyFill="1" applyBorder="1"/>
    <xf numFmtId="167" fontId="4" fillId="5" borderId="0" xfId="2" applyNumberFormat="1" applyFont="1" applyFill="1" applyBorder="1"/>
    <xf numFmtId="167" fontId="2" fillId="5" borderId="0" xfId="2" applyNumberFormat="1" applyFont="1" applyFill="1" applyBorder="1"/>
    <xf numFmtId="164" fontId="1" fillId="4" borderId="5" xfId="2" applyNumberFormat="1" applyFont="1" applyFill="1" applyBorder="1"/>
    <xf numFmtId="0" fontId="15" fillId="0" borderId="0" xfId="0" applyFont="1"/>
    <xf numFmtId="0" fontId="15" fillId="4" borderId="0" xfId="0" applyFont="1" applyFill="1"/>
    <xf numFmtId="0" fontId="15" fillId="4" borderId="5" xfId="0" applyFont="1" applyFill="1" applyBorder="1"/>
    <xf numFmtId="0" fontId="4" fillId="4" borderId="0" xfId="0" applyFont="1" applyFill="1"/>
    <xf numFmtId="0" fontId="4" fillId="4" borderId="5" xfId="0" applyFont="1" applyFill="1" applyBorder="1"/>
    <xf numFmtId="167" fontId="15" fillId="5" borderId="0" xfId="4" applyNumberFormat="1" applyFont="1" applyFill="1"/>
    <xf numFmtId="0" fontId="4" fillId="5" borderId="0" xfId="0" applyFont="1" applyFill="1"/>
    <xf numFmtId="167" fontId="4" fillId="5" borderId="0" xfId="4" applyNumberFormat="1" applyFont="1" applyFill="1"/>
    <xf numFmtId="0" fontId="3" fillId="0" borderId="0" xfId="3"/>
    <xf numFmtId="0" fontId="3" fillId="0" borderId="0" xfId="3" applyFill="1"/>
    <xf numFmtId="167" fontId="4" fillId="4" borderId="0" xfId="4" applyNumberFormat="1" applyFont="1" applyFill="1" applyBorder="1"/>
    <xf numFmtId="167" fontId="4" fillId="4" borderId="5" xfId="4" applyNumberFormat="1" applyFont="1" applyFill="1" applyBorder="1"/>
    <xf numFmtId="167" fontId="11" fillId="5" borderId="0" xfId="2" applyNumberFormat="1" applyFont="1" applyFill="1" applyBorder="1"/>
    <xf numFmtId="164" fontId="0" fillId="4" borderId="5" xfId="2" applyNumberFormat="1" applyFont="1" applyFill="1" applyBorder="1"/>
    <xf numFmtId="10" fontId="51" fillId="4" borderId="0" xfId="2" applyNumberFormat="1" applyFont="1" applyFill="1" applyBorder="1" applyAlignment="1">
      <alignment horizontal="right"/>
    </xf>
    <xf numFmtId="167" fontId="7" fillId="4" borderId="0" xfId="4" applyNumberFormat="1" applyFont="1" applyFill="1"/>
    <xf numFmtId="164" fontId="7" fillId="4" borderId="0" xfId="2" applyNumberFormat="1" applyFont="1" applyFill="1"/>
    <xf numFmtId="164" fontId="7" fillId="4" borderId="5" xfId="2" applyNumberFormat="1" applyFont="1" applyFill="1" applyBorder="1"/>
    <xf numFmtId="164" fontId="7" fillId="5" borderId="0" xfId="2" applyNumberFormat="1" applyFont="1" applyFill="1" applyBorder="1"/>
    <xf numFmtId="167" fontId="28" fillId="0" borderId="0" xfId="4" applyNumberFormat="1" applyFont="1" applyBorder="1" applyAlignment="1">
      <alignment horizontal="left"/>
    </xf>
    <xf numFmtId="0" fontId="23" fillId="11" borderId="0" xfId="0" applyFont="1" applyFill="1" applyAlignment="1">
      <alignment horizontal="left"/>
    </xf>
    <xf numFmtId="0" fontId="20" fillId="0" borderId="31" xfId="0" applyFont="1" applyBorder="1" applyAlignment="1">
      <alignment horizontal="right"/>
    </xf>
    <xf numFmtId="0" fontId="21" fillId="0" borderId="31" xfId="0" applyFont="1" applyBorder="1" applyAlignment="1">
      <alignment horizontal="center" vertical="center"/>
    </xf>
    <xf numFmtId="0" fontId="0" fillId="16" borderId="0" xfId="0" applyFill="1"/>
    <xf numFmtId="0" fontId="13" fillId="16" borderId="0" xfId="0" applyFont="1" applyFill="1"/>
    <xf numFmtId="0" fontId="2" fillId="16" borderId="0" xfId="0" applyFont="1" applyFill="1"/>
    <xf numFmtId="0" fontId="2" fillId="16" borderId="3" xfId="0" applyFont="1" applyFill="1" applyBorder="1"/>
    <xf numFmtId="43" fontId="1" fillId="16" borderId="0" xfId="1" applyFont="1" applyFill="1" applyBorder="1"/>
    <xf numFmtId="43" fontId="2" fillId="16" borderId="3" xfId="1" applyFont="1" applyFill="1" applyBorder="1"/>
    <xf numFmtId="43" fontId="7" fillId="16" borderId="0" xfId="1" applyFont="1" applyFill="1" applyBorder="1"/>
    <xf numFmtId="0" fontId="2" fillId="4" borderId="0" xfId="0" applyFont="1" applyFill="1"/>
    <xf numFmtId="0" fontId="52" fillId="4" borderId="0" xfId="0" applyFont="1" applyFill="1"/>
    <xf numFmtId="1" fontId="52" fillId="4" borderId="0" xfId="0" applyNumberFormat="1" applyFont="1" applyFill="1"/>
    <xf numFmtId="0" fontId="53" fillId="0" borderId="0" xfId="0" applyFont="1" applyAlignment="1">
      <alignment horizontal="right" vertical="center" wrapText="1"/>
    </xf>
    <xf numFmtId="1" fontId="53" fillId="0" borderId="0" xfId="0" applyNumberFormat="1" applyFont="1" applyAlignment="1">
      <alignment horizontal="right" vertical="center" wrapText="1"/>
    </xf>
    <xf numFmtId="174" fontId="0" fillId="4" borderId="0" xfId="0" applyNumberFormat="1" applyFill="1"/>
    <xf numFmtId="174" fontId="0" fillId="0" borderId="0" xfId="0" applyNumberFormat="1"/>
    <xf numFmtId="0" fontId="54" fillId="12" borderId="0" xfId="0" applyFont="1" applyFill="1"/>
    <xf numFmtId="0" fontId="9" fillId="16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2" fillId="16" borderId="4" xfId="0" applyFont="1" applyFill="1" applyBorder="1" applyAlignment="1">
      <alignment horizontal="left"/>
    </xf>
    <xf numFmtId="0" fontId="0" fillId="16" borderId="0" xfId="0" applyFill="1" applyAlignment="1">
      <alignment horizontal="left"/>
    </xf>
    <xf numFmtId="0" fontId="2" fillId="16" borderId="0" xfId="0" applyFont="1" applyFill="1" applyAlignment="1">
      <alignment horizontal="left"/>
    </xf>
    <xf numFmtId="0" fontId="0" fillId="16" borderId="4" xfId="0" applyFill="1" applyBorder="1" applyAlignment="1">
      <alignment horizontal="left"/>
    </xf>
    <xf numFmtId="0" fontId="2" fillId="16" borderId="3" xfId="0" applyFont="1" applyFill="1" applyBorder="1" applyAlignment="1">
      <alignment horizontal="left"/>
    </xf>
    <xf numFmtId="17" fontId="48" fillId="16" borderId="25" xfId="0" applyNumberFormat="1" applyFont="1" applyFill="1" applyBorder="1" applyAlignment="1">
      <alignment horizontal="right" vertical="top" wrapText="1"/>
    </xf>
    <xf numFmtId="0" fontId="49" fillId="16" borderId="26" xfId="0" applyFont="1" applyFill="1" applyBorder="1" applyAlignment="1">
      <alignment horizontal="left" vertical="top" wrapText="1"/>
    </xf>
    <xf numFmtId="0" fontId="49" fillId="16" borderId="25" xfId="0" applyFont="1" applyFill="1" applyBorder="1" applyAlignment="1">
      <alignment horizontal="right" vertical="top" wrapText="1"/>
    </xf>
    <xf numFmtId="4" fontId="49" fillId="16" borderId="25" xfId="0" applyNumberFormat="1" applyFont="1" applyFill="1" applyBorder="1" applyAlignment="1">
      <alignment horizontal="right" vertical="top" wrapText="1"/>
    </xf>
    <xf numFmtId="0" fontId="50" fillId="16" borderId="26" xfId="0" applyFont="1" applyFill="1" applyBorder="1" applyAlignment="1">
      <alignment horizontal="left" vertical="top" wrapText="1"/>
    </xf>
    <xf numFmtId="0" fontId="50" fillId="16" borderId="25" xfId="0" applyFont="1" applyFill="1" applyBorder="1" applyAlignment="1">
      <alignment horizontal="right" vertical="top" wrapText="1"/>
    </xf>
    <xf numFmtId="4" fontId="50" fillId="16" borderId="25" xfId="0" applyNumberFormat="1" applyFont="1" applyFill="1" applyBorder="1" applyAlignment="1">
      <alignment horizontal="right" vertical="top" wrapText="1"/>
    </xf>
    <xf numFmtId="0" fontId="50" fillId="16" borderId="27" xfId="0" applyFont="1" applyFill="1" applyBorder="1" applyAlignment="1">
      <alignment horizontal="left" vertical="top" wrapText="1"/>
    </xf>
    <xf numFmtId="0" fontId="50" fillId="16" borderId="28" xfId="0" applyFont="1" applyFill="1" applyBorder="1" applyAlignment="1">
      <alignment horizontal="right" vertical="top" wrapText="1"/>
    </xf>
    <xf numFmtId="0" fontId="55" fillId="16" borderId="25" xfId="0" applyFont="1" applyFill="1" applyBorder="1" applyAlignment="1">
      <alignment horizontal="left" vertical="top" wrapText="1"/>
    </xf>
    <xf numFmtId="0" fontId="49" fillId="16" borderId="28" xfId="0" applyFont="1" applyFill="1" applyBorder="1" applyAlignment="1">
      <alignment horizontal="right" vertical="top" wrapText="1"/>
    </xf>
    <xf numFmtId="0" fontId="2" fillId="17" borderId="0" xfId="0" applyFont="1" applyFill="1" applyAlignment="1">
      <alignment horizontal="left"/>
    </xf>
    <xf numFmtId="0" fontId="15" fillId="16" borderId="0" xfId="0" applyFont="1" applyFill="1"/>
    <xf numFmtId="0" fontId="2" fillId="16" borderId="2" xfId="0" applyFont="1" applyFill="1" applyBorder="1" applyAlignment="1">
      <alignment horizontal="left"/>
    </xf>
    <xf numFmtId="180" fontId="0" fillId="0" borderId="0" xfId="0" applyNumberFormat="1"/>
    <xf numFmtId="167" fontId="0" fillId="0" borderId="0" xfId="4" applyNumberFormat="1" applyFont="1"/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56" fillId="0" borderId="0" xfId="0" applyFont="1" applyAlignment="1">
      <alignment horizontal="center" vertical="center" wrapText="1"/>
    </xf>
    <xf numFmtId="0" fontId="56" fillId="0" borderId="2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3" fillId="11" borderId="0" xfId="0" applyFont="1" applyFill="1" applyAlignment="1">
      <alignment horizontal="center"/>
    </xf>
    <xf numFmtId="0" fontId="23" fillId="11" borderId="15" xfId="0" applyFont="1" applyFill="1" applyBorder="1" applyAlignment="1">
      <alignment horizontal="center"/>
    </xf>
    <xf numFmtId="0" fontId="27" fillId="7" borderId="0" xfId="0" applyFont="1" applyFill="1" applyAlignment="1">
      <alignment horizontal="center"/>
    </xf>
    <xf numFmtId="0" fontId="34" fillId="0" borderId="0" xfId="0" applyFont="1" applyAlignment="1">
      <alignment horizontal="left" vertical="top"/>
    </xf>
    <xf numFmtId="0" fontId="27" fillId="7" borderId="0" xfId="0" applyFont="1" applyFill="1" applyAlignment="1">
      <alignment horizontal="center" vertical="center" textRotation="90"/>
    </xf>
    <xf numFmtId="0" fontId="32" fillId="0" borderId="0" xfId="0" applyFont="1" applyAlignment="1">
      <alignment horizontal="left" vertical="top"/>
    </xf>
    <xf numFmtId="0" fontId="26" fillId="7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 vertical="center" wrapText="1"/>
    </xf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119">
    <dxf>
      <font>
        <color rgb="FF9C0006"/>
      </font>
    </dxf>
    <dxf>
      <font>
        <color rgb="FFFFFF00"/>
      </font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FFFF00"/>
      </font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FFFF00"/>
      </font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1">
                    <a:lumMod val="75000"/>
                  </a:schemeClr>
                </a:solidFill>
              </a:rPr>
              <a:t>Revenue Over The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'Dashboard Raw Data'!$B$2</c:f>
              <c:strCache>
                <c:ptCount val="1"/>
                <c:pt idx="0">
                  <c:v>Revenue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'Dashboard Raw Data'!$A$3:$A$12</c:f>
              <c:numCache>
                <c:formatCode>0\A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'Dashboard Raw Data'!$B$3:$B$12</c:f>
              <c:numCache>
                <c:formatCode>_ "₹"\ * #,##0_ ;_ "₹"\ * \-#,##0_ ;_ "₹"\ * "-"??_ ;_ @_ </c:formatCode>
                <c:ptCount val="10"/>
                <c:pt idx="0">
                  <c:v>145452.35999999999</c:v>
                </c:pt>
                <c:pt idx="1">
                  <c:v>135979.03</c:v>
                </c:pt>
                <c:pt idx="2">
                  <c:v>156521.23000000001</c:v>
                </c:pt>
                <c:pt idx="3">
                  <c:v>183340.7</c:v>
                </c:pt>
                <c:pt idx="4">
                  <c:v>221112.91</c:v>
                </c:pt>
                <c:pt idx="5">
                  <c:v>249857.58829999997</c:v>
                </c:pt>
                <c:pt idx="6">
                  <c:v>284837.650662</c:v>
                </c:pt>
                <c:pt idx="7">
                  <c:v>327563.29826129996</c:v>
                </c:pt>
                <c:pt idx="8">
                  <c:v>379973.425983108</c:v>
                </c:pt>
                <c:pt idx="9">
                  <c:v>444568.90840023634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4-4C9F-B99D-C679BB1CAF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25355967"/>
        <c:axId val="2025342527"/>
      </c:lineChart>
      <c:catAx>
        <c:axId val="2025355967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42527"/>
        <c:crosses val="autoZero"/>
        <c:auto val="1"/>
        <c:lblAlgn val="ctr"/>
        <c:lblOffset val="100"/>
        <c:noMultiLvlLbl val="0"/>
      </c:catAx>
      <c:valAx>
        <c:axId val="202534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5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Raw Data'!$B$16</c:f>
              <c:strCache>
                <c:ptCount val="1"/>
                <c:pt idx="0">
                  <c:v>Gross Margin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'Dashboard Raw Data'!$A$17:$A$26</c:f>
              <c:numCache>
                <c:formatCode>0\A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'Dashboard Raw Data'!$B$17:$B$26</c:f>
              <c:numCache>
                <c:formatCode>0%</c:formatCode>
                <c:ptCount val="10"/>
                <c:pt idx="0">
                  <c:v>0.34685301771659111</c:v>
                </c:pt>
                <c:pt idx="1">
                  <c:v>0.38761476677690676</c:v>
                </c:pt>
                <c:pt idx="2">
                  <c:v>0.37726383826654059</c:v>
                </c:pt>
                <c:pt idx="3">
                  <c:v>0.37991891598537597</c:v>
                </c:pt>
                <c:pt idx="4">
                  <c:v>0.35837853158370531</c:v>
                </c:pt>
                <c:pt idx="5">
                  <c:v>0.33000581406582397</c:v>
                </c:pt>
                <c:pt idx="6">
                  <c:v>0.32638820598806978</c:v>
                </c:pt>
                <c:pt idx="7">
                  <c:v>0.3202494230745454</c:v>
                </c:pt>
                <c:pt idx="8">
                  <c:v>0.31502998920678554</c:v>
                </c:pt>
                <c:pt idx="9">
                  <c:v>0.30846817264501736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7-45E8-8C78-2A8B96841527}"/>
            </c:ext>
          </c:extLst>
        </c:ser>
        <c:ser>
          <c:idx val="1"/>
          <c:order val="1"/>
          <c:tx>
            <c:strRef>
              <c:f>'Dashboard Raw Data'!$C$16</c:f>
              <c:strCache>
                <c:ptCount val="1"/>
                <c:pt idx="0">
                  <c:v>EBITDA Margin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'Dashboard Raw Data'!$A$17:$A$26</c:f>
              <c:numCache>
                <c:formatCode>0\A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'Dashboard Raw Data'!$C$17:$C$26</c:f>
              <c:numCache>
                <c:formatCode>0%</c:formatCode>
                <c:ptCount val="10"/>
                <c:pt idx="0">
                  <c:v>0.12849485563520582</c:v>
                </c:pt>
                <c:pt idx="1">
                  <c:v>0.14012050240393692</c:v>
                </c:pt>
                <c:pt idx="2">
                  <c:v>0.1308728534780873</c:v>
                </c:pt>
                <c:pt idx="3">
                  <c:v>0.12917180964183084</c:v>
                </c:pt>
                <c:pt idx="4">
                  <c:v>0.12505683182406671</c:v>
                </c:pt>
                <c:pt idx="5">
                  <c:v>7.0743370596625513E-2</c:v>
                </c:pt>
                <c:pt idx="6">
                  <c:v>6.7125762518871354E-2</c:v>
                </c:pt>
                <c:pt idx="7">
                  <c:v>6.0986979605346978E-2</c:v>
                </c:pt>
                <c:pt idx="8">
                  <c:v>5.5767545737587139E-2</c:v>
                </c:pt>
                <c:pt idx="9">
                  <c:v>4.920572917581896E-2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7-45E8-8C78-2A8B96841527}"/>
            </c:ext>
          </c:extLst>
        </c:ser>
        <c:ser>
          <c:idx val="2"/>
          <c:order val="2"/>
          <c:tx>
            <c:strRef>
              <c:f>'Dashboard Raw Data'!$D$16</c:f>
              <c:strCache>
                <c:ptCount val="1"/>
                <c:pt idx="0">
                  <c:v>EBIT Margin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'Dashboard Raw Data'!$A$17:$A$26</c:f>
              <c:numCache>
                <c:formatCode>0\A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'Dashboard Raw Data'!$D$17:$D$26</c:f>
              <c:numCache>
                <c:formatCode>0%</c:formatCode>
                <c:ptCount val="10"/>
                <c:pt idx="0">
                  <c:v>0.11156649503658782</c:v>
                </c:pt>
                <c:pt idx="1">
                  <c:v>0.11876272392882942</c:v>
                </c:pt>
                <c:pt idx="2">
                  <c:v>0.11203866721466477</c:v>
                </c:pt>
                <c:pt idx="3">
                  <c:v>0.1100693953933852</c:v>
                </c:pt>
                <c:pt idx="4">
                  <c:v>0.10840321354370488</c:v>
                </c:pt>
                <c:pt idx="5">
                  <c:v>5.4540947546230845E-2</c:v>
                </c:pt>
                <c:pt idx="6">
                  <c:v>5.2929895673597668E-2</c:v>
                </c:pt>
                <c:pt idx="7">
                  <c:v>4.846290291490523E-2</c:v>
                </c:pt>
                <c:pt idx="8">
                  <c:v>4.4789876357432208E-2</c:v>
                </c:pt>
                <c:pt idx="9">
                  <c:v>3.974494431580429E-2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97-45E8-8C78-2A8B96841527}"/>
            </c:ext>
          </c:extLst>
        </c:ser>
        <c:ser>
          <c:idx val="3"/>
          <c:order val="3"/>
          <c:tx>
            <c:strRef>
              <c:f>'Dashboard Raw Data'!$E$16</c:f>
              <c:strCache>
                <c:ptCount val="1"/>
                <c:pt idx="0">
                  <c:v>EBT Margin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'Dashboard Raw Data'!$A$17:$A$26</c:f>
              <c:numCache>
                <c:formatCode>0\A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'Dashboard Raw Data'!$E$17:$E$26</c:f>
              <c:numCache>
                <c:formatCode>0%</c:formatCode>
                <c:ptCount val="10"/>
                <c:pt idx="0">
                  <c:v>9.2339168646008801E-2</c:v>
                </c:pt>
                <c:pt idx="1">
                  <c:v>6.3831754057960349E-2</c:v>
                </c:pt>
                <c:pt idx="2">
                  <c:v>9.2688129271664949E-2</c:v>
                </c:pt>
                <c:pt idx="3">
                  <c:v>9.3318232121945746E-2</c:v>
                </c:pt>
                <c:pt idx="4">
                  <c:v>9.2790194837560597E-2</c:v>
                </c:pt>
                <c:pt idx="5">
                  <c:v>3.582632922379024E-2</c:v>
                </c:pt>
                <c:pt idx="6">
                  <c:v>4.0099574129511061E-2</c:v>
                </c:pt>
                <c:pt idx="7">
                  <c:v>4.0424371413702427E-2</c:v>
                </c:pt>
                <c:pt idx="8">
                  <c:v>4.0548271478361868E-2</c:v>
                </c:pt>
                <c:pt idx="9">
                  <c:v>3.8553898923730109E-2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97-45E8-8C78-2A8B96841527}"/>
            </c:ext>
          </c:extLst>
        </c:ser>
        <c:ser>
          <c:idx val="4"/>
          <c:order val="4"/>
          <c:tx>
            <c:strRef>
              <c:f>'Dashboard Raw Data'!$F$16</c:f>
              <c:strCache>
                <c:ptCount val="1"/>
                <c:pt idx="0">
                  <c:v>Net Profit Margin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'Dashboard Raw Data'!$A$17:$A$26</c:f>
              <c:numCache>
                <c:formatCode>0\A</c:formatCode>
                <c:ptCount val="1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</c:numCache>
            </c:numRef>
          </c:cat>
          <c:val>
            <c:numRef>
              <c:f>'Dashboard Raw Data'!$F$17:$F$26</c:f>
              <c:numCache>
                <c:formatCode>0%</c:formatCode>
                <c:ptCount val="10"/>
                <c:pt idx="0">
                  <c:v>6.9904331562581606E-2</c:v>
                </c:pt>
                <c:pt idx="1">
                  <c:v>3.4335882525415952E-2</c:v>
                </c:pt>
                <c:pt idx="2">
                  <c:v>6.5748588865548796E-2</c:v>
                </c:pt>
                <c:pt idx="3">
                  <c:v>6.886016034628438E-2</c:v>
                </c:pt>
                <c:pt idx="4">
                  <c:v>7.0415246219680261E-2</c:v>
                </c:pt>
                <c:pt idx="5">
                  <c:v>2.6153220333366874E-2</c:v>
                </c:pt>
                <c:pt idx="6">
                  <c:v>2.9272689114543077E-2</c:v>
                </c:pt>
                <c:pt idx="7">
                  <c:v>2.9509791132002774E-2</c:v>
                </c:pt>
                <c:pt idx="8">
                  <c:v>2.9600238179204166E-2</c:v>
                </c:pt>
                <c:pt idx="9">
                  <c:v>2.814434621432298E-2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97-45E8-8C78-2A8B9684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807807"/>
        <c:axId val="394208559"/>
      </c:barChart>
      <c:catAx>
        <c:axId val="2024807807"/>
        <c:scaling>
          <c:orientation val="minMax"/>
        </c:scaling>
        <c:delete val="0"/>
        <c:axPos val="b"/>
        <c:numFmt formatCode="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08559"/>
        <c:crosses val="autoZero"/>
        <c:auto val="1"/>
        <c:lblAlgn val="ctr"/>
        <c:lblOffset val="100"/>
        <c:noMultiLvlLbl val="0"/>
      </c:catAx>
      <c:valAx>
        <c:axId val="3942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80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215153</xdr:colOff>
      <xdr:row>1</xdr:row>
      <xdr:rowOff>251011</xdr:rowOff>
    </xdr:from>
    <xdr:to>
      <xdr:col>8</xdr:col>
      <xdr:colOff>134471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66EE1-6A34-9B51-90DC-DF878F29D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7694" y="439270"/>
          <a:ext cx="3980330" cy="17839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103187</xdr:colOff>
      <xdr:row>12</xdr:row>
      <xdr:rowOff>174626</xdr:rowOff>
    </xdr:from>
    <xdr:to>
      <xdr:col>20</xdr:col>
      <xdr:colOff>82549</xdr:colOff>
      <xdr:row>23</xdr:row>
      <xdr:rowOff>146051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C70343-28C3-BADF-DFDF-AA52A732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6125" y="2420939"/>
          <a:ext cx="3440112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118390</xdr:colOff>
      <xdr:row>15</xdr:row>
      <xdr:rowOff>43275</xdr:rowOff>
    </xdr:from>
    <xdr:to>
      <xdr:col>4</xdr:col>
      <xdr:colOff>118390</xdr:colOff>
      <xdr:row>23</xdr:row>
      <xdr:rowOff>136327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A73A6F-2B48-EFD1-DD9E-6DC0DD0F8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769" y="2784179"/>
          <a:ext cx="2848531" cy="1556781"/>
        </a:xfrm>
        <a:prstGeom prst="rect">
          <a:avLst/>
        </a:prstGeom>
      </xdr:spPr>
    </xdr:pic>
    <xdr:clientData/>
  </xdr:twoCellAnchor>
  <xdr:twoCellAnchor editAs="oneCell">
    <xdr:from>
      <xdr:col>7</xdr:col>
      <xdr:colOff>39688</xdr:colOff>
      <xdr:row>13</xdr:row>
      <xdr:rowOff>53623</xdr:rowOff>
    </xdr:from>
    <xdr:to>
      <xdr:col>11</xdr:col>
      <xdr:colOff>674687</xdr:colOff>
      <xdr:row>23</xdr:row>
      <xdr:rowOff>99219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D191DC-7A49-47EC-A7F3-E7020204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0438" y="2482498"/>
          <a:ext cx="4468812" cy="18156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7620</xdr:rowOff>
    </xdr:from>
    <xdr:to>
      <xdr:col>11</xdr:col>
      <xdr:colOff>220980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9D240-F011-58DC-7078-F15EE4C35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243840</xdr:colOff>
      <xdr:row>8</xdr:row>
      <xdr:rowOff>49530</xdr:rowOff>
    </xdr:from>
    <xdr:to>
      <xdr:col>13</xdr:col>
      <xdr:colOff>548640</xdr:colOff>
      <xdr:row>23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2E38C-AB98-49E6-00A7-407EF9CA2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638A-EEF2-4F2E-8C00-89EC1FADE125}">
  <dimension ref="A1:R35"/>
  <sheetViews>
    <sheetView showGridLines="0" showRowColHeaders="0" tabSelected="1" topLeftCell="A2" zoomScale="85" zoomScaleNormal="85" workbookViewId="0">
      <selection activeCell="B2" sqref="B2"/>
    </sheetView>
  </sheetViews>
  <sheetFormatPr defaultColWidth="0" defaultRowHeight="15" zeroHeight="1" x14ac:dyDescent="0.25"/>
  <cols>
    <col min="1" max="4" width="8.7109375" customWidth="1"/>
    <col min="5" max="5" width="9.7109375" customWidth="1"/>
    <col min="6" max="6" width="18.28515625" customWidth="1"/>
    <col min="7" max="7" width="2.42578125" customWidth="1"/>
    <col min="8" max="8" width="28.7109375" customWidth="1"/>
    <col min="9" max="10" width="2.42578125" customWidth="1"/>
    <col min="11" max="11" width="17.7109375" customWidth="1"/>
    <col min="12" max="12" width="35.7109375" customWidth="1"/>
    <col min="13" max="13" width="4.7109375" customWidth="1"/>
    <col min="14" max="14" width="3.140625" customWidth="1"/>
    <col min="15" max="18" width="8.7109375" customWidth="1"/>
    <col min="19" max="16384" width="8.7109375" hidden="1"/>
  </cols>
  <sheetData>
    <row r="1" spans="5:15" ht="15.75" thickBot="1" x14ac:dyDescent="0.3"/>
    <row r="2" spans="5:15" ht="26.1" customHeight="1" x14ac:dyDescent="0.25">
      <c r="E2" s="184"/>
      <c r="F2" s="185"/>
      <c r="G2" s="185"/>
      <c r="H2" s="185"/>
      <c r="I2" s="185"/>
      <c r="J2" s="185"/>
      <c r="K2" s="185"/>
      <c r="L2" s="185"/>
      <c r="M2" s="185"/>
      <c r="N2" s="186"/>
    </row>
    <row r="3" spans="5:15" ht="122.1" customHeight="1" x14ac:dyDescent="0.25">
      <c r="E3" s="187"/>
      <c r="K3" s="330" t="s">
        <v>383</v>
      </c>
      <c r="L3" s="330"/>
      <c r="M3" s="330"/>
      <c r="N3" s="331"/>
    </row>
    <row r="4" spans="5:15" ht="22.15" customHeight="1" thickBot="1" x14ac:dyDescent="0.45">
      <c r="E4" s="192"/>
      <c r="F4" s="193"/>
      <c r="G4" s="193"/>
      <c r="H4" s="193"/>
      <c r="I4" s="193"/>
      <c r="J4" s="193"/>
      <c r="K4" s="195"/>
      <c r="L4" s="197"/>
      <c r="M4" s="197"/>
      <c r="N4" s="194"/>
    </row>
    <row r="5" spans="5:15" ht="22.15" customHeight="1" x14ac:dyDescent="0.4">
      <c r="E5" s="187"/>
      <c r="K5" s="188"/>
      <c r="L5" s="196"/>
      <c r="M5" s="196"/>
      <c r="N5" s="189"/>
    </row>
    <row r="6" spans="5:15" ht="15.6" customHeight="1" x14ac:dyDescent="0.4">
      <c r="E6" s="187"/>
      <c r="M6" s="196"/>
      <c r="N6" s="189"/>
    </row>
    <row r="7" spans="5:15" x14ac:dyDescent="0.25">
      <c r="E7" s="187"/>
      <c r="F7" s="190" t="s">
        <v>174</v>
      </c>
      <c r="H7" t="s">
        <v>378</v>
      </c>
      <c r="N7" s="189"/>
    </row>
    <row r="8" spans="5:15" x14ac:dyDescent="0.25">
      <c r="E8" s="187"/>
      <c r="F8" s="190" t="s">
        <v>370</v>
      </c>
      <c r="H8" t="s">
        <v>379</v>
      </c>
      <c r="N8" s="189"/>
    </row>
    <row r="9" spans="5:15" x14ac:dyDescent="0.25">
      <c r="E9" s="187"/>
      <c r="F9" s="190" t="s">
        <v>175</v>
      </c>
      <c r="H9" t="s">
        <v>380</v>
      </c>
      <c r="N9" s="189"/>
    </row>
    <row r="10" spans="5:15" x14ac:dyDescent="0.25">
      <c r="E10" s="187"/>
      <c r="F10" s="332" t="s">
        <v>176</v>
      </c>
      <c r="H10" t="s">
        <v>381</v>
      </c>
      <c r="N10" s="189"/>
    </row>
    <row r="11" spans="5:15" x14ac:dyDescent="0.25">
      <c r="E11" s="187"/>
      <c r="F11" s="332"/>
      <c r="H11" t="s">
        <v>382</v>
      </c>
      <c r="N11" s="189"/>
    </row>
    <row r="12" spans="5:15" x14ac:dyDescent="0.25">
      <c r="E12" s="187"/>
      <c r="N12" s="189"/>
    </row>
    <row r="13" spans="5:15" x14ac:dyDescent="0.25">
      <c r="E13" s="187"/>
      <c r="F13" s="190" t="s">
        <v>177</v>
      </c>
      <c r="G13" s="46"/>
      <c r="H13" s="46" t="s">
        <v>178</v>
      </c>
      <c r="I13" s="46"/>
      <c r="J13" s="46"/>
      <c r="K13" s="46" t="s">
        <v>179</v>
      </c>
      <c r="N13" s="189"/>
    </row>
    <row r="14" spans="5:15" x14ac:dyDescent="0.25">
      <c r="E14" s="187"/>
      <c r="F14">
        <v>1</v>
      </c>
      <c r="H14" t="s">
        <v>187</v>
      </c>
      <c r="K14" s="191" t="s">
        <v>187</v>
      </c>
      <c r="N14" s="189"/>
      <c r="O14" s="191"/>
    </row>
    <row r="15" spans="5:15" x14ac:dyDescent="0.25">
      <c r="E15" s="187"/>
      <c r="F15">
        <v>2</v>
      </c>
      <c r="H15" t="s">
        <v>180</v>
      </c>
      <c r="K15" s="191" t="s">
        <v>180</v>
      </c>
      <c r="N15" s="189"/>
      <c r="O15" s="191"/>
    </row>
    <row r="16" spans="5:15" x14ac:dyDescent="0.25">
      <c r="E16" s="187"/>
      <c r="F16">
        <v>3</v>
      </c>
      <c r="H16" t="s">
        <v>181</v>
      </c>
      <c r="K16" s="191" t="s">
        <v>188</v>
      </c>
      <c r="N16" s="189"/>
      <c r="O16" s="191"/>
    </row>
    <row r="17" spans="5:15" x14ac:dyDescent="0.25">
      <c r="E17" s="187"/>
      <c r="F17">
        <v>4</v>
      </c>
      <c r="H17" t="s">
        <v>183</v>
      </c>
      <c r="K17" s="191" t="s">
        <v>182</v>
      </c>
      <c r="N17" s="189"/>
      <c r="O17" s="191"/>
    </row>
    <row r="18" spans="5:15" x14ac:dyDescent="0.25">
      <c r="E18" s="187"/>
      <c r="F18">
        <v>5</v>
      </c>
      <c r="H18" t="s">
        <v>18</v>
      </c>
      <c r="K18" s="191" t="s">
        <v>189</v>
      </c>
      <c r="N18" s="189"/>
      <c r="O18" s="191"/>
    </row>
    <row r="19" spans="5:15" x14ac:dyDescent="0.25">
      <c r="E19" s="187"/>
      <c r="F19">
        <v>6</v>
      </c>
      <c r="H19" t="s">
        <v>6</v>
      </c>
      <c r="K19" s="191" t="s">
        <v>190</v>
      </c>
      <c r="N19" s="189"/>
      <c r="O19" s="191"/>
    </row>
    <row r="20" spans="5:15" x14ac:dyDescent="0.25">
      <c r="E20" s="187"/>
      <c r="F20">
        <v>7</v>
      </c>
      <c r="H20" t="s">
        <v>42</v>
      </c>
      <c r="K20" s="191" t="s">
        <v>191</v>
      </c>
      <c r="N20" s="189"/>
      <c r="O20" s="191"/>
    </row>
    <row r="21" spans="5:15" x14ac:dyDescent="0.25">
      <c r="E21" s="187"/>
      <c r="F21">
        <v>8</v>
      </c>
      <c r="H21" t="s">
        <v>184</v>
      </c>
      <c r="K21" s="191" t="s">
        <v>53</v>
      </c>
      <c r="N21" s="189"/>
      <c r="O21" s="191"/>
    </row>
    <row r="22" spans="5:15" x14ac:dyDescent="0.25">
      <c r="E22" s="187"/>
      <c r="F22">
        <v>9</v>
      </c>
      <c r="H22" t="s">
        <v>194</v>
      </c>
      <c r="K22" s="191" t="s">
        <v>195</v>
      </c>
      <c r="N22" s="189"/>
      <c r="O22" s="191"/>
    </row>
    <row r="23" spans="5:15" x14ac:dyDescent="0.25">
      <c r="E23" s="187"/>
      <c r="F23">
        <v>10</v>
      </c>
      <c r="H23" t="s">
        <v>371</v>
      </c>
      <c r="K23" s="191" t="s">
        <v>372</v>
      </c>
      <c r="N23" s="189"/>
      <c r="O23" s="191"/>
    </row>
    <row r="24" spans="5:15" x14ac:dyDescent="0.25">
      <c r="E24" s="187"/>
      <c r="F24">
        <v>11</v>
      </c>
      <c r="H24" t="s">
        <v>192</v>
      </c>
      <c r="K24" s="191" t="s">
        <v>196</v>
      </c>
      <c r="N24" s="189"/>
      <c r="O24" s="191"/>
    </row>
    <row r="25" spans="5:15" x14ac:dyDescent="0.25">
      <c r="E25" s="187"/>
      <c r="F25">
        <v>12</v>
      </c>
      <c r="H25" t="s">
        <v>89</v>
      </c>
      <c r="K25" s="191" t="s">
        <v>102</v>
      </c>
      <c r="N25" s="189"/>
      <c r="O25" s="191"/>
    </row>
    <row r="26" spans="5:15" x14ac:dyDescent="0.25">
      <c r="E26" s="187"/>
      <c r="F26">
        <v>13</v>
      </c>
      <c r="H26" t="s">
        <v>119</v>
      </c>
      <c r="K26" s="191" t="s">
        <v>193</v>
      </c>
      <c r="N26" s="189"/>
      <c r="O26" s="191"/>
    </row>
    <row r="27" spans="5:15" x14ac:dyDescent="0.25">
      <c r="E27" s="187"/>
      <c r="F27">
        <v>14</v>
      </c>
      <c r="H27" t="s">
        <v>185</v>
      </c>
      <c r="K27" s="191" t="s">
        <v>197</v>
      </c>
      <c r="N27" s="189"/>
      <c r="O27" s="191"/>
    </row>
    <row r="28" spans="5:15" x14ac:dyDescent="0.25">
      <c r="E28" s="187"/>
      <c r="F28">
        <v>15</v>
      </c>
      <c r="H28" t="s">
        <v>186</v>
      </c>
      <c r="K28" s="191" t="s">
        <v>198</v>
      </c>
      <c r="N28" s="189"/>
      <c r="O28" s="191"/>
    </row>
    <row r="29" spans="5:15" x14ac:dyDescent="0.25">
      <c r="E29" s="187"/>
      <c r="F29">
        <v>16</v>
      </c>
      <c r="H29" t="s">
        <v>385</v>
      </c>
      <c r="K29" s="276" t="s">
        <v>386</v>
      </c>
      <c r="N29" s="189"/>
      <c r="O29" s="276"/>
    </row>
    <row r="30" spans="5:15" x14ac:dyDescent="0.25">
      <c r="E30" s="187"/>
      <c r="F30">
        <v>17</v>
      </c>
      <c r="H30" t="s">
        <v>387</v>
      </c>
      <c r="K30" s="275" t="s">
        <v>388</v>
      </c>
      <c r="N30" s="189"/>
      <c r="O30" s="275"/>
    </row>
    <row r="31" spans="5:15" ht="15.75" thickBot="1" x14ac:dyDescent="0.3">
      <c r="E31" s="192"/>
      <c r="F31" s="193"/>
      <c r="G31" s="193"/>
      <c r="H31" s="193"/>
      <c r="I31" s="193"/>
      <c r="J31" s="193"/>
      <c r="K31" s="193"/>
      <c r="L31" s="193"/>
      <c r="M31" s="193"/>
      <c r="N31" s="194"/>
    </row>
    <row r="32" spans="5:15" x14ac:dyDescent="0.25"/>
    <row r="33" x14ac:dyDescent="0.25"/>
    <row r="34" x14ac:dyDescent="0.25"/>
    <row r="35" x14ac:dyDescent="0.25"/>
  </sheetData>
  <mergeCells count="2">
    <mergeCell ref="K3:N3"/>
    <mergeCell ref="F10:F11"/>
  </mergeCells>
  <hyperlinks>
    <hyperlink ref="K14" location="Index!B2" display="Index" xr:uid="{4C4A724D-13A5-4B8B-9727-537BF6A5ECC2}"/>
    <hyperlink ref="K15" location="Overview!B2" display="Overview" xr:uid="{DB3B76AF-AF46-49BA-9AB4-42BF4FA387DE}"/>
    <hyperlink ref="K16" location="Comparative!B2" display="Comparative" xr:uid="{63279E26-4ED6-4205-BF03-11B39BBE89EB}"/>
    <hyperlink ref="K17" location="Ratios!B2" display="Ratios" xr:uid="{57746028-CDA5-435D-983E-59711786174C}"/>
    <hyperlink ref="K27" location="'(IS)'!A1" display="(IS)" xr:uid="{67881D18-1647-464B-8DAF-D33B6F0622B5}"/>
    <hyperlink ref="K28" location="'(BS)'!A1" display="(BS)" xr:uid="{6C4E2558-70FE-4213-9E20-F0D046D63C19}"/>
    <hyperlink ref="K29" location="'regression and other Data'!A1" display="(Other Data)" xr:uid="{97FD5F5B-F39D-4130-8AD6-127BCE419154}"/>
    <hyperlink ref="K30" location="'Dashboard Raw Data'!A1" display="(Dashboard Data)" xr:uid="{41FBCEED-2A81-4CB1-A1E0-A202FBF6DBFB}"/>
    <hyperlink ref="K18" location="IS!B2" display="IS" xr:uid="{2A69F568-8F35-4B22-96F0-560E06A43E8D}"/>
    <hyperlink ref="K19" location="BS!B2" display="BS" xr:uid="{D195D279-28FC-485C-A17B-BFE5BE5118F9}"/>
    <hyperlink ref="K20" location="CFS!B2" display="CFS" xr:uid="{54882ED8-11F2-46C7-8A4A-F3551549D5A2}"/>
    <hyperlink ref="K21" location="Drivers!B2" display="Drivers" xr:uid="{CB654EB4-A928-41B1-B18C-54788C05CBB0}"/>
    <hyperlink ref="K22" location="PPE!B2" display="PPE" xr:uid="{3B94F46D-3475-46B0-B15B-B241018C89A5}"/>
    <hyperlink ref="K24" location="WC!B2" display="WC" xr:uid="{65431B72-2AE3-4476-AE52-5FC44A96C1F6}"/>
    <hyperlink ref="K23" location="FP!B2" display="FP" xr:uid="{A77C5E83-48DC-4E85-9260-114A9BBC3C46}"/>
    <hyperlink ref="K25" location="WACC!B2" display="WACC" xr:uid="{D9865FAB-3F29-4AA8-B2BF-3DBF0FAF18B7}"/>
    <hyperlink ref="K26" location="DCF!B2" display="DCF" xr:uid="{ADA89443-D628-4F6F-A84A-A25599AA0B5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56E0-1F6C-44C6-BF4D-E25ED136280F}">
  <dimension ref="A1:U25"/>
  <sheetViews>
    <sheetView showGridLines="0" showRowColHeaders="0" zoomScale="96" zoomScaleNormal="115" workbookViewId="0">
      <selection activeCell="T2" sqref="T2"/>
    </sheetView>
  </sheetViews>
  <sheetFormatPr defaultColWidth="0" defaultRowHeight="15" zeroHeight="1" x14ac:dyDescent="0.25"/>
  <cols>
    <col min="1" max="1" width="2.5703125" customWidth="1"/>
    <col min="2" max="2" width="1.7109375" customWidth="1"/>
    <col min="3" max="3" width="26.7109375" customWidth="1"/>
    <col min="4" max="4" width="12.28515625" customWidth="1"/>
    <col min="5" max="5" width="2.28515625" customWidth="1"/>
    <col min="6" max="6" width="3.28515625" customWidth="1"/>
    <col min="7" max="7" width="1.7109375" customWidth="1"/>
    <col min="8" max="8" width="23.28515625" customWidth="1"/>
    <col min="9" max="9" width="11" customWidth="1"/>
    <col min="10" max="10" width="10.7109375" customWidth="1"/>
    <col min="11" max="11" width="10.85546875" customWidth="1"/>
    <col min="12" max="12" width="10.42578125" customWidth="1"/>
    <col min="13" max="13" width="1.7109375" customWidth="1"/>
    <col min="14" max="14" width="2" customWidth="1"/>
    <col min="15" max="15" width="1.7109375" customWidth="1"/>
    <col min="16" max="16" width="13.5703125" customWidth="1"/>
    <col min="17" max="20" width="8.7109375" customWidth="1"/>
    <col min="21" max="21" width="1.5703125" customWidth="1"/>
    <col min="22" max="16384" width="8.7109375" hidden="1"/>
  </cols>
  <sheetData>
    <row r="1" spans="2:21" ht="15" customHeight="1" x14ac:dyDescent="0.25"/>
    <row r="2" spans="2:21" ht="21" x14ac:dyDescent="0.35">
      <c r="B2" s="159" t="s">
        <v>180</v>
      </c>
      <c r="T2" s="191" t="s">
        <v>187</v>
      </c>
    </row>
    <row r="3" spans="2:21" ht="15" customHeight="1" thickBot="1" x14ac:dyDescent="0.4">
      <c r="B3" s="159"/>
    </row>
    <row r="4" spans="2:21" ht="9" customHeight="1" x14ac:dyDescent="0.35">
      <c r="B4" s="198"/>
      <c r="C4" s="185"/>
      <c r="D4" s="185"/>
      <c r="E4" s="186"/>
      <c r="G4" s="184"/>
      <c r="H4" s="185"/>
      <c r="I4" s="185"/>
      <c r="J4" s="185"/>
      <c r="K4" s="185"/>
      <c r="L4" s="185"/>
      <c r="M4" s="186"/>
      <c r="O4" s="184"/>
      <c r="P4" s="185"/>
      <c r="Q4" s="185"/>
      <c r="R4" s="185"/>
      <c r="S4" s="185"/>
      <c r="T4" s="185"/>
      <c r="U4" s="186"/>
    </row>
    <row r="5" spans="2:21" x14ac:dyDescent="0.25">
      <c r="B5" s="187"/>
      <c r="C5" s="8" t="s">
        <v>199</v>
      </c>
      <c r="D5" s="8"/>
      <c r="E5" s="189"/>
      <c r="G5" s="187"/>
      <c r="H5" s="8" t="s">
        <v>207</v>
      </c>
      <c r="I5" s="33">
        <v>45299</v>
      </c>
      <c r="J5" s="7">
        <v>45666</v>
      </c>
      <c r="K5" s="7">
        <v>46033</v>
      </c>
      <c r="L5" s="7">
        <v>46400</v>
      </c>
      <c r="M5" s="189"/>
      <c r="O5" s="187"/>
      <c r="P5" s="8" t="s">
        <v>182</v>
      </c>
      <c r="Q5" s="33">
        <v>45299</v>
      </c>
      <c r="R5" s="7">
        <v>45666</v>
      </c>
      <c r="S5" s="7">
        <v>46033</v>
      </c>
      <c r="T5" s="7">
        <v>46400</v>
      </c>
      <c r="U5" s="189"/>
    </row>
    <row r="6" spans="2:21" x14ac:dyDescent="0.25">
      <c r="B6" s="187"/>
      <c r="C6" t="s">
        <v>201</v>
      </c>
      <c r="D6" s="199">
        <f>Comparative!D6</f>
        <v>495665.05</v>
      </c>
      <c r="E6" s="189"/>
      <c r="G6" s="187"/>
      <c r="H6" t="s">
        <v>0</v>
      </c>
      <c r="I6" s="203">
        <f>IS!G8</f>
        <v>225270.94</v>
      </c>
      <c r="J6" s="203">
        <f>IS!H8</f>
        <v>249393.700449967</v>
      </c>
      <c r="K6" s="203">
        <f>IS!I8</f>
        <v>283278.38752707903</v>
      </c>
      <c r="L6" s="203">
        <f>IS!J8</f>
        <v>323759.30567767669</v>
      </c>
      <c r="M6" s="189"/>
      <c r="O6" s="187"/>
      <c r="P6" t="s">
        <v>210</v>
      </c>
      <c r="Q6" s="204">
        <f>Ratios!G11</f>
        <v>0.12505683182406671</v>
      </c>
      <c r="R6" s="204">
        <f>Ratios!H11</f>
        <v>7.0743370596625513E-2</v>
      </c>
      <c r="S6" s="204">
        <f>Ratios!I11</f>
        <v>6.7125762518871354E-2</v>
      </c>
      <c r="T6" s="204">
        <f>Ratios!J11</f>
        <v>6.0986979605346978E-2</v>
      </c>
      <c r="U6" s="189"/>
    </row>
    <row r="7" spans="2:21" x14ac:dyDescent="0.25">
      <c r="B7" s="187"/>
      <c r="C7" t="s">
        <v>202</v>
      </c>
      <c r="D7" s="200">
        <f>Comparative!E6</f>
        <v>137.52810687827753</v>
      </c>
      <c r="E7" s="189"/>
      <c r="G7" s="187"/>
      <c r="H7" t="s">
        <v>22</v>
      </c>
      <c r="I7" s="203">
        <f>IS!G12</f>
        <v>27651.68</v>
      </c>
      <c r="J7" s="203">
        <f>IS!H12</f>
        <v>17675.767965485982</v>
      </c>
      <c r="K7" s="203">
        <f>IS!I12</f>
        <v>19119.944494770651</v>
      </c>
      <c r="L7" s="203">
        <f>IS!J12</f>
        <v>19977.09619052209</v>
      </c>
      <c r="M7" s="189"/>
      <c r="O7" s="187"/>
      <c r="P7" t="s">
        <v>211</v>
      </c>
      <c r="Q7" s="204">
        <f>Ratios!G14</f>
        <v>7.0415246219680261E-2</v>
      </c>
      <c r="R7" s="204">
        <f>Ratios!H14</f>
        <v>2.6153220333366874E-2</v>
      </c>
      <c r="S7" s="204">
        <f>Ratios!I14</f>
        <v>2.9272689114543077E-2</v>
      </c>
      <c r="T7" s="204">
        <f>Ratios!J14</f>
        <v>2.9509791132002774E-2</v>
      </c>
      <c r="U7" s="189"/>
    </row>
    <row r="8" spans="2:21" x14ac:dyDescent="0.25">
      <c r="B8" s="187"/>
      <c r="C8" t="s">
        <v>206</v>
      </c>
      <c r="D8" s="199">
        <v>3600</v>
      </c>
      <c r="E8" s="189"/>
      <c r="G8" s="187"/>
      <c r="H8" t="s">
        <v>208</v>
      </c>
      <c r="I8" s="203">
        <f>IS!G20</f>
        <v>15569.720000000001</v>
      </c>
      <c r="J8" s="203">
        <f>IS!H20</f>
        <v>6534.5805587735686</v>
      </c>
      <c r="K8" s="203">
        <f>IS!I20</f>
        <v>8337.9639959455508</v>
      </c>
      <c r="L8" s="203">
        <f>IS!J20</f>
        <v>9666.3245142008891</v>
      </c>
      <c r="M8" s="189"/>
      <c r="O8" s="187"/>
      <c r="P8" t="s">
        <v>212</v>
      </c>
      <c r="Q8" s="149">
        <f>Ratios!G20</f>
        <v>0.55102054945867207</v>
      </c>
      <c r="R8" s="149">
        <f>Ratios!H20</f>
        <v>0.53027262121554997</v>
      </c>
      <c r="S8" s="149">
        <f>Ratios!I20</f>
        <v>0.39544004215160722</v>
      </c>
      <c r="T8" s="149">
        <f>Ratios!J20</f>
        <v>0.2705384997016273</v>
      </c>
      <c r="U8" s="189"/>
    </row>
    <row r="9" spans="2:21" x14ac:dyDescent="0.25">
      <c r="B9" s="187"/>
      <c r="C9" t="s">
        <v>205</v>
      </c>
      <c r="D9" s="1" t="s">
        <v>368</v>
      </c>
      <c r="E9" s="189"/>
      <c r="G9" s="187"/>
      <c r="H9" t="s">
        <v>209</v>
      </c>
      <c r="I9" s="203">
        <f>I8/$D$7</f>
        <v>113.21118535995225</v>
      </c>
      <c r="J9" s="203">
        <f t="shared" ref="J9:L9" si="0">J8/$D$7</f>
        <v>47.514509630799701</v>
      </c>
      <c r="K9" s="203">
        <f t="shared" si="0"/>
        <v>60.627345094812227</v>
      </c>
      <c r="L9" s="203">
        <f t="shared" si="0"/>
        <v>70.28617446727668</v>
      </c>
      <c r="M9" s="189"/>
      <c r="O9" s="187"/>
      <c r="P9" t="s">
        <v>132</v>
      </c>
      <c r="Q9" s="204">
        <f>Ratios!G17</f>
        <v>0.15182614939922767</v>
      </c>
      <c r="R9" s="204">
        <f>Ratios!H17</f>
        <v>6.1321800858284092E-2</v>
      </c>
      <c r="S9" s="204">
        <f>Ratios!I17</f>
        <v>7.4658149533136112E-2</v>
      </c>
      <c r="T9" s="204">
        <f>Ratios!J17</f>
        <v>8.2184514239439149E-2</v>
      </c>
      <c r="U9" s="189"/>
    </row>
    <row r="10" spans="2:21" ht="15.75" thickBot="1" x14ac:dyDescent="0.3">
      <c r="B10" s="187"/>
      <c r="C10" t="s">
        <v>200</v>
      </c>
      <c r="D10" s="199">
        <f>Comparative!J6</f>
        <v>605108.63</v>
      </c>
      <c r="E10" s="189"/>
      <c r="G10" s="192"/>
      <c r="H10" s="193"/>
      <c r="I10" s="193"/>
      <c r="J10" s="193"/>
      <c r="K10" s="193"/>
      <c r="L10" s="193"/>
      <c r="M10" s="194"/>
      <c r="O10" s="187"/>
      <c r="P10" t="s">
        <v>213</v>
      </c>
      <c r="Q10" s="204">
        <f>Ratios!G18</f>
        <v>0.15069695617215076</v>
      </c>
      <c r="R10" s="204">
        <f>Ratios!H18</f>
        <v>8.3568690776163745E-2</v>
      </c>
      <c r="S10" s="204">
        <f>Ratios!I18</f>
        <v>9.6739638022426758E-2</v>
      </c>
      <c r="T10" s="204">
        <f>Ratios!J18</f>
        <v>0.1062295769947742</v>
      </c>
      <c r="U10" s="189"/>
    </row>
    <row r="11" spans="2:21" ht="15.75" thickBot="1" x14ac:dyDescent="0.3">
      <c r="B11" s="187"/>
      <c r="C11" t="s">
        <v>203</v>
      </c>
      <c r="D11" s="199">
        <f>Comparative!I6</f>
        <v>710.12</v>
      </c>
      <c r="E11" s="189"/>
      <c r="O11" s="192"/>
      <c r="P11" s="193"/>
      <c r="Q11" s="205"/>
      <c r="R11" s="205"/>
      <c r="S11" s="205"/>
      <c r="T11" s="205"/>
      <c r="U11" s="194"/>
    </row>
    <row r="12" spans="2:21" ht="15.75" thickBot="1" x14ac:dyDescent="0.3">
      <c r="B12" s="187"/>
      <c r="C12" t="s">
        <v>99</v>
      </c>
      <c r="D12" s="201">
        <f>WACC!C16</f>
        <v>1.23</v>
      </c>
      <c r="E12" s="189"/>
      <c r="G12" s="184"/>
      <c r="H12" s="185"/>
      <c r="I12" s="185"/>
      <c r="J12" s="185"/>
      <c r="K12" s="185"/>
      <c r="L12" s="185"/>
      <c r="M12" s="186"/>
      <c r="Q12" s="149"/>
      <c r="R12" s="149"/>
      <c r="S12" s="149"/>
      <c r="T12" s="149"/>
    </row>
    <row r="13" spans="2:21" x14ac:dyDescent="0.25">
      <c r="B13" s="187"/>
      <c r="C13" t="s">
        <v>204</v>
      </c>
      <c r="D13" s="199">
        <v>2</v>
      </c>
      <c r="E13" s="189"/>
      <c r="G13" s="187"/>
      <c r="H13" s="8" t="s">
        <v>369</v>
      </c>
      <c r="I13" s="8"/>
      <c r="J13" s="8"/>
      <c r="K13" s="8"/>
      <c r="L13" s="8"/>
      <c r="M13" s="189"/>
      <c r="O13" s="184"/>
      <c r="P13" s="185"/>
      <c r="Q13" s="206"/>
      <c r="R13" s="206"/>
      <c r="S13" s="206"/>
      <c r="T13" s="206"/>
      <c r="U13" s="186"/>
    </row>
    <row r="14" spans="2:21" ht="9.6" customHeight="1" thickBot="1" x14ac:dyDescent="0.3">
      <c r="B14" s="192"/>
      <c r="C14" s="193"/>
      <c r="D14" s="193"/>
      <c r="E14" s="194"/>
      <c r="G14" s="187"/>
      <c r="M14" s="189"/>
      <c r="O14" s="187"/>
      <c r="U14" s="189"/>
    </row>
    <row r="15" spans="2:21" ht="15.75" thickBot="1" x14ac:dyDescent="0.3">
      <c r="G15" s="187"/>
      <c r="M15" s="189"/>
      <c r="O15" s="187"/>
      <c r="U15" s="189"/>
    </row>
    <row r="16" spans="2:21" x14ac:dyDescent="0.25">
      <c r="B16" s="184"/>
      <c r="C16" s="185"/>
      <c r="D16" s="185"/>
      <c r="E16" s="186"/>
      <c r="G16" s="187"/>
      <c r="M16" s="189"/>
      <c r="O16" s="187"/>
      <c r="U16" s="189"/>
    </row>
    <row r="17" spans="2:21" x14ac:dyDescent="0.25">
      <c r="B17" s="187"/>
      <c r="C17" s="8"/>
      <c r="D17" s="8"/>
      <c r="E17" s="189"/>
      <c r="G17" s="187"/>
      <c r="M17" s="189"/>
      <c r="O17" s="187"/>
      <c r="U17" s="189"/>
    </row>
    <row r="18" spans="2:21" x14ac:dyDescent="0.25">
      <c r="B18" s="187"/>
      <c r="C18" s="202"/>
      <c r="D18" s="202"/>
      <c r="E18" s="189"/>
      <c r="G18" s="187"/>
      <c r="M18" s="189"/>
      <c r="O18" s="187"/>
      <c r="U18" s="189"/>
    </row>
    <row r="19" spans="2:21" x14ac:dyDescent="0.25">
      <c r="B19" s="187"/>
      <c r="D19" s="4"/>
      <c r="E19" s="189"/>
      <c r="G19" s="187"/>
      <c r="M19" s="189"/>
      <c r="O19" s="187"/>
      <c r="U19" s="189"/>
    </row>
    <row r="20" spans="2:21" x14ac:dyDescent="0.25">
      <c r="B20" s="187"/>
      <c r="D20" s="4"/>
      <c r="E20" s="189"/>
      <c r="G20" s="187"/>
      <c r="M20" s="189"/>
      <c r="O20" s="187"/>
      <c r="U20" s="189"/>
    </row>
    <row r="21" spans="2:21" x14ac:dyDescent="0.25">
      <c r="B21" s="187"/>
      <c r="D21" s="4"/>
      <c r="E21" s="189"/>
      <c r="G21" s="187"/>
      <c r="M21" s="189"/>
      <c r="O21" s="187"/>
      <c r="U21" s="189"/>
    </row>
    <row r="22" spans="2:21" x14ac:dyDescent="0.25">
      <c r="B22" s="187"/>
      <c r="D22" s="4"/>
      <c r="E22" s="189"/>
      <c r="G22" s="187"/>
      <c r="M22" s="189"/>
      <c r="O22" s="187"/>
      <c r="U22" s="189"/>
    </row>
    <row r="23" spans="2:21" x14ac:dyDescent="0.25">
      <c r="B23" s="187"/>
      <c r="D23" s="4"/>
      <c r="E23" s="189"/>
      <c r="G23" s="187"/>
      <c r="M23" s="189"/>
      <c r="O23" s="187"/>
      <c r="U23" s="189"/>
    </row>
    <row r="24" spans="2:21" ht="15.75" thickBot="1" x14ac:dyDescent="0.3">
      <c r="B24" s="192"/>
      <c r="C24" s="193"/>
      <c r="D24" s="193"/>
      <c r="E24" s="194"/>
      <c r="G24" s="192"/>
      <c r="H24" s="193"/>
      <c r="I24" s="193"/>
      <c r="J24" s="193"/>
      <c r="K24" s="193"/>
      <c r="L24" s="193"/>
      <c r="M24" s="194"/>
      <c r="O24" s="192"/>
      <c r="P24" s="193"/>
      <c r="Q24" s="193"/>
      <c r="R24" s="193"/>
      <c r="S24" s="193"/>
      <c r="T24" s="193"/>
      <c r="U24" s="194"/>
    </row>
    <row r="25" spans="2:21" x14ac:dyDescent="0.25"/>
  </sheetData>
  <hyperlinks>
    <hyperlink ref="T2" location="Index!B2" display="Index" xr:uid="{75DC41E6-58D8-4783-AE7E-F9C77C04B40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B5C5-ACD7-41EB-B0FD-18B2851F2E9B}">
  <dimension ref="A1:R34"/>
  <sheetViews>
    <sheetView showGridLines="0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R1" sqref="R1"/>
    </sheetView>
  </sheetViews>
  <sheetFormatPr defaultColWidth="0" defaultRowHeight="15" zeroHeight="1" x14ac:dyDescent="0.25"/>
  <cols>
    <col min="1" max="1" width="2.5703125" customWidth="1"/>
    <col min="2" max="2" width="18.28515625" customWidth="1"/>
    <col min="3" max="10" width="11.42578125" customWidth="1"/>
    <col min="11" max="11" width="3.28515625" customWidth="1"/>
    <col min="12" max="12" width="10.28515625" bestFit="1" customWidth="1"/>
    <col min="13" max="13" width="9" bestFit="1" customWidth="1"/>
    <col min="14" max="14" width="11.5703125" customWidth="1"/>
    <col min="15" max="15" width="4.28515625" customWidth="1"/>
    <col min="16" max="18" width="10.28515625" customWidth="1"/>
    <col min="19" max="16384" width="8.7109375" hidden="1"/>
  </cols>
  <sheetData>
    <row r="1" spans="2:18" ht="15.75" x14ac:dyDescent="0.25">
      <c r="R1" s="183" t="s">
        <v>187</v>
      </c>
    </row>
    <row r="2" spans="2:18" ht="21" x14ac:dyDescent="0.35">
      <c r="B2" s="159" t="s">
        <v>151</v>
      </c>
    </row>
    <row r="3" spans="2:18" x14ac:dyDescent="0.25">
      <c r="B3" s="6" t="s">
        <v>152</v>
      </c>
    </row>
    <row r="4" spans="2:18" x14ac:dyDescent="0.25">
      <c r="B4" s="333" t="s">
        <v>153</v>
      </c>
      <c r="C4" s="334" t="s">
        <v>154</v>
      </c>
      <c r="D4" s="334"/>
      <c r="E4" s="334"/>
      <c r="F4" s="334"/>
      <c r="G4" s="334"/>
      <c r="H4" s="334"/>
      <c r="I4" s="334"/>
      <c r="J4" s="334"/>
      <c r="K4" s="161"/>
      <c r="L4" s="334" t="s">
        <v>155</v>
      </c>
      <c r="M4" s="334"/>
      <c r="N4" s="334"/>
      <c r="O4" s="161"/>
      <c r="P4" s="334" t="s">
        <v>156</v>
      </c>
      <c r="Q4" s="334"/>
      <c r="R4" s="334"/>
    </row>
    <row r="5" spans="2:18" ht="60" x14ac:dyDescent="0.25">
      <c r="B5" s="333"/>
      <c r="C5" s="162" t="s">
        <v>157</v>
      </c>
      <c r="D5" s="162" t="s">
        <v>158</v>
      </c>
      <c r="E5" s="162" t="s">
        <v>159</v>
      </c>
      <c r="F5" s="162" t="s">
        <v>91</v>
      </c>
      <c r="G5" s="162" t="s">
        <v>160</v>
      </c>
      <c r="H5" s="162" t="s">
        <v>161</v>
      </c>
      <c r="I5" s="162" t="s">
        <v>367</v>
      </c>
      <c r="J5" s="162" t="s">
        <v>112</v>
      </c>
      <c r="K5" s="161"/>
      <c r="L5" s="162" t="s">
        <v>56</v>
      </c>
      <c r="M5" s="162" t="s">
        <v>22</v>
      </c>
      <c r="N5" s="162" t="s">
        <v>82</v>
      </c>
      <c r="O5" s="161"/>
      <c r="P5" s="162" t="s">
        <v>356</v>
      </c>
      <c r="Q5" s="162" t="s">
        <v>162</v>
      </c>
      <c r="R5" s="162" t="s">
        <v>163</v>
      </c>
    </row>
    <row r="6" spans="2:18" x14ac:dyDescent="0.25">
      <c r="B6" s="297" t="s">
        <v>357</v>
      </c>
      <c r="C6" s="298">
        <v>3604.1</v>
      </c>
      <c r="D6" s="299">
        <v>495665.05</v>
      </c>
      <c r="E6" s="165">
        <f>D6/C6</f>
        <v>137.52810687827753</v>
      </c>
      <c r="F6" s="299">
        <v>132408.92000000001</v>
      </c>
      <c r="G6" s="299">
        <v>22965.34</v>
      </c>
      <c r="H6" s="165">
        <f>F6-G6</f>
        <v>109443.58000000002</v>
      </c>
      <c r="I6" s="165">
        <v>710.12</v>
      </c>
      <c r="J6" s="165">
        <f>H6+D6</f>
        <v>605108.63</v>
      </c>
      <c r="K6" s="164"/>
      <c r="L6" s="299">
        <v>255734.45</v>
      </c>
      <c r="M6" s="299">
        <v>36861.79</v>
      </c>
      <c r="N6" s="299">
        <v>17673.330000000002</v>
      </c>
      <c r="O6" s="163"/>
      <c r="P6" s="302">
        <f>C6/I6</f>
        <v>5.0753393792598436</v>
      </c>
      <c r="Q6" s="302">
        <f>J6/M6</f>
        <v>16.41560624158512</v>
      </c>
      <c r="R6" s="302">
        <f t="shared" ref="R6:R15" si="0">D6/N6</f>
        <v>28.045934184446278</v>
      </c>
    </row>
    <row r="7" spans="2:18" x14ac:dyDescent="0.25">
      <c r="B7" s="46" t="s">
        <v>358</v>
      </c>
      <c r="C7" s="300">
        <v>398</v>
      </c>
      <c r="D7" s="301">
        <v>82983.740000000005</v>
      </c>
      <c r="E7" s="166">
        <f t="shared" ref="E7:E15" si="1">D7/C7</f>
        <v>208.50185929648242</v>
      </c>
      <c r="F7" s="301">
        <v>5419.35</v>
      </c>
      <c r="G7" s="301">
        <v>3886.23</v>
      </c>
      <c r="H7" s="166">
        <f t="shared" ref="H7:H15" si="2">F7-G7</f>
        <v>1533.1200000000003</v>
      </c>
      <c r="I7" s="166">
        <v>45.9</v>
      </c>
      <c r="J7" s="166">
        <f t="shared" ref="J7:J15" si="3">H7+D7</f>
        <v>84516.86</v>
      </c>
      <c r="K7" s="167"/>
      <c r="L7" s="301">
        <v>19923.02</v>
      </c>
      <c r="M7" s="301">
        <v>2220.29</v>
      </c>
      <c r="N7" s="301">
        <v>1281.52</v>
      </c>
      <c r="O7" s="168"/>
      <c r="P7" s="303">
        <f t="shared" ref="P7:P15" si="4">C7/I7</f>
        <v>8.6710239651416128</v>
      </c>
      <c r="Q7" s="303">
        <f t="shared" ref="Q7:Q15" si="5">J7/M7</f>
        <v>38.06568511320593</v>
      </c>
      <c r="R7" s="303">
        <f t="shared" si="0"/>
        <v>64.754151320307145</v>
      </c>
    </row>
    <row r="8" spans="2:18" x14ac:dyDescent="0.25">
      <c r="B8" s="46" t="s">
        <v>359</v>
      </c>
      <c r="C8" s="300">
        <v>50.91</v>
      </c>
      <c r="D8" s="301">
        <v>30744.560000000001</v>
      </c>
      <c r="E8" s="166">
        <f t="shared" si="1"/>
        <v>603.90021606757034</v>
      </c>
      <c r="F8" s="301">
        <v>20599.330000000002</v>
      </c>
      <c r="G8" s="301">
        <v>3445.69</v>
      </c>
      <c r="H8" s="166">
        <f t="shared" si="2"/>
        <v>17153.640000000003</v>
      </c>
      <c r="I8" s="166">
        <v>32.83</v>
      </c>
      <c r="J8" s="166">
        <f t="shared" si="3"/>
        <v>47898.200000000004</v>
      </c>
      <c r="K8" s="167"/>
      <c r="L8" s="301">
        <v>7613.47</v>
      </c>
      <c r="M8" s="301">
        <v>3886.83</v>
      </c>
      <c r="N8" s="301">
        <v>6480.68</v>
      </c>
      <c r="O8" s="168"/>
      <c r="P8" s="303">
        <f t="shared" si="4"/>
        <v>1.5507158087115442</v>
      </c>
      <c r="Q8" s="303">
        <f t="shared" si="5"/>
        <v>12.323204256424903</v>
      </c>
      <c r="R8" s="303">
        <f t="shared" si="0"/>
        <v>4.7440330335705516</v>
      </c>
    </row>
    <row r="9" spans="2:18" x14ac:dyDescent="0.25">
      <c r="B9" s="46" t="s">
        <v>360</v>
      </c>
      <c r="C9" s="300">
        <v>112.3</v>
      </c>
      <c r="D9" s="301">
        <v>30321</v>
      </c>
      <c r="E9" s="166">
        <f t="shared" si="1"/>
        <v>270</v>
      </c>
      <c r="F9" s="301">
        <v>0.41</v>
      </c>
      <c r="G9" s="301">
        <v>5190.9399999999996</v>
      </c>
      <c r="H9" s="166">
        <f t="shared" si="2"/>
        <v>-5190.53</v>
      </c>
      <c r="I9" s="166">
        <v>8.66</v>
      </c>
      <c r="J9" s="166">
        <f t="shared" si="3"/>
        <v>25130.47</v>
      </c>
      <c r="K9" s="167"/>
      <c r="L9" s="301">
        <v>10432.64</v>
      </c>
      <c r="M9" s="301">
        <v>731.1</v>
      </c>
      <c r="N9" s="301">
        <v>414.38</v>
      </c>
      <c r="O9" s="168"/>
      <c r="P9" s="303">
        <f t="shared" si="4"/>
        <v>12.967667436489608</v>
      </c>
      <c r="Q9" s="303">
        <f t="shared" si="5"/>
        <v>34.373505676378059</v>
      </c>
      <c r="R9" s="303">
        <f t="shared" si="0"/>
        <v>73.171967759061729</v>
      </c>
    </row>
    <row r="10" spans="2:18" x14ac:dyDescent="0.25">
      <c r="B10" s="46" t="s">
        <v>361</v>
      </c>
      <c r="C10" s="300">
        <v>817.85</v>
      </c>
      <c r="D10" s="301">
        <v>21771.17</v>
      </c>
      <c r="E10" s="166">
        <f t="shared" si="1"/>
        <v>26.620003668154304</v>
      </c>
      <c r="F10" s="301">
        <v>4311.9399999999996</v>
      </c>
      <c r="G10" s="301">
        <v>273.27999999999997</v>
      </c>
      <c r="H10" s="166">
        <f t="shared" si="2"/>
        <v>4038.66</v>
      </c>
      <c r="I10" s="166">
        <v>189.94</v>
      </c>
      <c r="J10" s="166">
        <f t="shared" si="3"/>
        <v>25809.829999999998</v>
      </c>
      <c r="K10" s="167"/>
      <c r="L10" s="301">
        <v>19914.169999999998</v>
      </c>
      <c r="M10" s="301">
        <v>1407.75</v>
      </c>
      <c r="N10" s="301">
        <v>346.78</v>
      </c>
      <c r="O10" s="168"/>
      <c r="P10" s="303">
        <f t="shared" si="4"/>
        <v>4.3058334210803411</v>
      </c>
      <c r="Q10" s="303">
        <f t="shared" si="5"/>
        <v>18.334100515006213</v>
      </c>
      <c r="R10" s="303">
        <f t="shared" si="0"/>
        <v>62.780927389122787</v>
      </c>
    </row>
    <row r="11" spans="2:18" x14ac:dyDescent="0.25">
      <c r="B11" s="46" t="s">
        <v>362</v>
      </c>
      <c r="C11" s="300">
        <v>1101.2</v>
      </c>
      <c r="D11" s="301">
        <v>18805.46</v>
      </c>
      <c r="E11" s="166">
        <f t="shared" si="1"/>
        <v>17.077243007628041</v>
      </c>
      <c r="F11" s="301">
        <v>4313.51</v>
      </c>
      <c r="G11" s="301">
        <v>1759.27</v>
      </c>
      <c r="H11" s="166">
        <f t="shared" si="2"/>
        <v>2554.2400000000002</v>
      </c>
      <c r="I11" s="166">
        <v>381.4</v>
      </c>
      <c r="J11" s="166">
        <f t="shared" si="3"/>
        <v>21359.7</v>
      </c>
      <c r="K11" s="167"/>
      <c r="L11" s="301">
        <v>22315.78</v>
      </c>
      <c r="M11" s="301">
        <v>1896.6</v>
      </c>
      <c r="N11" s="301">
        <v>567.27</v>
      </c>
      <c r="O11" s="168"/>
      <c r="P11" s="303">
        <f t="shared" si="4"/>
        <v>2.8872574724698481</v>
      </c>
      <c r="Q11" s="303">
        <f t="shared" si="5"/>
        <v>11.262100601075609</v>
      </c>
      <c r="R11" s="303">
        <f t="shared" si="0"/>
        <v>33.150810019919966</v>
      </c>
    </row>
    <row r="12" spans="2:18" x14ac:dyDescent="0.25">
      <c r="B12" s="46" t="s">
        <v>363</v>
      </c>
      <c r="C12" s="300">
        <v>184.75</v>
      </c>
      <c r="D12" s="301">
        <v>17375.98</v>
      </c>
      <c r="E12" s="166">
        <f t="shared" si="1"/>
        <v>94.051312584573751</v>
      </c>
      <c r="F12" s="301">
        <v>4299.1499999999996</v>
      </c>
      <c r="G12" s="301">
        <v>4781.63</v>
      </c>
      <c r="H12" s="166">
        <f t="shared" si="2"/>
        <v>-482.48000000000047</v>
      </c>
      <c r="I12" s="166">
        <v>67.260000000000005</v>
      </c>
      <c r="J12" s="166">
        <f t="shared" si="3"/>
        <v>16893.5</v>
      </c>
      <c r="K12" s="167"/>
      <c r="L12" s="301">
        <v>10759.58</v>
      </c>
      <c r="M12" s="301">
        <v>1276.03</v>
      </c>
      <c r="N12" s="301">
        <v>727.83</v>
      </c>
      <c r="O12" s="168"/>
      <c r="P12" s="303">
        <f t="shared" si="4"/>
        <v>2.7468034493012188</v>
      </c>
      <c r="Q12" s="303">
        <f t="shared" si="5"/>
        <v>13.239108798382484</v>
      </c>
      <c r="R12" s="303">
        <f t="shared" si="0"/>
        <v>23.873679293241551</v>
      </c>
    </row>
    <row r="13" spans="2:18" x14ac:dyDescent="0.25">
      <c r="B13" s="46" t="s">
        <v>364</v>
      </c>
      <c r="C13" s="300">
        <v>444.05</v>
      </c>
      <c r="D13" s="301">
        <v>16331.48</v>
      </c>
      <c r="E13" s="166">
        <f t="shared" si="1"/>
        <v>36.778470892917461</v>
      </c>
      <c r="F13" s="301">
        <v>3485.01</v>
      </c>
      <c r="G13" s="301">
        <v>666.26</v>
      </c>
      <c r="H13" s="166">
        <f t="shared" si="2"/>
        <v>2818.75</v>
      </c>
      <c r="I13" s="166">
        <v>103.16</v>
      </c>
      <c r="J13" s="166">
        <f t="shared" si="3"/>
        <v>19150.23</v>
      </c>
      <c r="K13" s="167"/>
      <c r="L13" s="301">
        <v>13267.5</v>
      </c>
      <c r="M13" s="301">
        <v>1756.44</v>
      </c>
      <c r="N13" s="301">
        <v>449.76</v>
      </c>
      <c r="O13" s="168"/>
      <c r="P13" s="303">
        <f t="shared" si="4"/>
        <v>4.3044784800310198</v>
      </c>
      <c r="Q13" s="303">
        <f t="shared" si="5"/>
        <v>10.902866024458563</v>
      </c>
      <c r="R13" s="303">
        <f t="shared" si="0"/>
        <v>36.311543934542868</v>
      </c>
    </row>
    <row r="14" spans="2:18" x14ac:dyDescent="0.25">
      <c r="B14" s="46" t="s">
        <v>365</v>
      </c>
      <c r="C14" s="300">
        <v>252.3</v>
      </c>
      <c r="D14" s="301">
        <v>15266.35</v>
      </c>
      <c r="E14" s="166">
        <f t="shared" si="1"/>
        <v>60.508719778042014</v>
      </c>
      <c r="F14" s="301">
        <v>10975.73</v>
      </c>
      <c r="G14" s="301">
        <v>2916.03</v>
      </c>
      <c r="H14" s="166">
        <f t="shared" si="2"/>
        <v>8059.6999999999989</v>
      </c>
      <c r="I14" s="166">
        <v>74.540000000000006</v>
      </c>
      <c r="J14" s="166">
        <f t="shared" si="3"/>
        <v>23326.05</v>
      </c>
      <c r="K14" s="167"/>
      <c r="L14" s="301">
        <v>1405.13</v>
      </c>
      <c r="M14" s="301">
        <v>1405.54</v>
      </c>
      <c r="N14" s="301">
        <v>250.82</v>
      </c>
      <c r="O14" s="168"/>
      <c r="P14" s="303">
        <f t="shared" si="4"/>
        <v>3.3847598604775957</v>
      </c>
      <c r="Q14" s="303">
        <f t="shared" si="5"/>
        <v>16.595792364500475</v>
      </c>
      <c r="R14" s="303">
        <f t="shared" si="0"/>
        <v>60.865760306195682</v>
      </c>
    </row>
    <row r="15" spans="2:18" x14ac:dyDescent="0.25">
      <c r="B15" s="46" t="s">
        <v>366</v>
      </c>
      <c r="C15" s="300">
        <v>232.45</v>
      </c>
      <c r="D15" s="301">
        <v>14594.28</v>
      </c>
      <c r="E15" s="166">
        <f t="shared" si="1"/>
        <v>62.784598838459893</v>
      </c>
      <c r="F15" s="301">
        <v>1593.58</v>
      </c>
      <c r="G15" s="301">
        <v>1581</v>
      </c>
      <c r="H15" s="166">
        <f t="shared" si="2"/>
        <v>12.579999999999927</v>
      </c>
      <c r="I15" s="166">
        <v>116.65</v>
      </c>
      <c r="J15" s="166">
        <f t="shared" si="3"/>
        <v>14606.86</v>
      </c>
      <c r="K15" s="167"/>
      <c r="L15" s="301">
        <v>22199.360000000001</v>
      </c>
      <c r="M15" s="301">
        <v>2083.29</v>
      </c>
      <c r="N15" s="301">
        <v>868.25</v>
      </c>
      <c r="O15" s="168"/>
      <c r="P15" s="303">
        <f t="shared" si="4"/>
        <v>1.9927132447492497</v>
      </c>
      <c r="Q15" s="303">
        <f t="shared" si="5"/>
        <v>7.0114386379236695</v>
      </c>
      <c r="R15" s="303">
        <f t="shared" si="0"/>
        <v>16.808845378635187</v>
      </c>
    </row>
    <row r="16" spans="2:18" x14ac:dyDescent="0.25">
      <c r="P16" s="261"/>
      <c r="Q16" s="261"/>
      <c r="R16" s="261"/>
    </row>
    <row r="17" spans="2:18" x14ac:dyDescent="0.25"/>
    <row r="18" spans="2:18" x14ac:dyDescent="0.25">
      <c r="B18" s="169" t="s">
        <v>164</v>
      </c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70">
        <f>MAX(P7:P15)</f>
        <v>12.967667436489608</v>
      </c>
      <c r="Q18" s="170">
        <f>MAX(Q7:Q15)</f>
        <v>38.06568511320593</v>
      </c>
      <c r="R18" s="170">
        <f>MAX(R7:R15)</f>
        <v>73.171967759061729</v>
      </c>
    </row>
    <row r="19" spans="2:18" x14ac:dyDescent="0.25">
      <c r="B19" s="169" t="s">
        <v>165</v>
      </c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70">
        <f>QUARTILE(P7:P15,3)</f>
        <v>4.3058334210803411</v>
      </c>
      <c r="Q19" s="170">
        <f>QUARTILE(Q7:Q15,3)</f>
        <v>18.334100515006213</v>
      </c>
      <c r="R19" s="170">
        <f>QUARTILE(R7:R15,3)</f>
        <v>62.780927389122787</v>
      </c>
    </row>
    <row r="20" spans="2:18" x14ac:dyDescent="0.25">
      <c r="B20" s="304" t="s">
        <v>166</v>
      </c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71">
        <f>AVERAGE(P7:P15)</f>
        <v>4.7568059042724489</v>
      </c>
      <c r="Q20" s="171">
        <f>AVERAGE(Q7:Q15)</f>
        <v>18.011977998595103</v>
      </c>
      <c r="R20" s="171">
        <f>AVERAGE(R7:R15)</f>
        <v>41.829079826066383</v>
      </c>
    </row>
    <row r="21" spans="2:18" x14ac:dyDescent="0.25">
      <c r="B21" s="304" t="s">
        <v>150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71">
        <f>MEDIAN(P7:P15)</f>
        <v>3.3847598604775957</v>
      </c>
      <c r="Q21" s="171">
        <f t="shared" ref="Q21:R21" si="6">MEDIAN(Q7:Q15)</f>
        <v>13.239108798382484</v>
      </c>
      <c r="R21" s="171">
        <f t="shared" si="6"/>
        <v>36.311543934542868</v>
      </c>
    </row>
    <row r="22" spans="2:18" x14ac:dyDescent="0.25">
      <c r="B22" s="169" t="s">
        <v>167</v>
      </c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70">
        <f>QUARTILE(P7:P15,1)</f>
        <v>2.7468034493012188</v>
      </c>
      <c r="Q22" s="170">
        <f t="shared" ref="Q22:R22" si="7">QUARTILE(Q7:Q15,1)</f>
        <v>11.262100601075609</v>
      </c>
      <c r="R22" s="170">
        <f t="shared" si="7"/>
        <v>23.873679293241551</v>
      </c>
    </row>
    <row r="23" spans="2:18" x14ac:dyDescent="0.25">
      <c r="B23" s="169" t="s">
        <v>168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70">
        <f>MIN(P7:P15)</f>
        <v>1.5507158087115442</v>
      </c>
      <c r="Q23" s="170">
        <f t="shared" ref="Q23:R23" si="8">MIN(Q7:Q15)</f>
        <v>7.0114386379236695</v>
      </c>
      <c r="R23" s="170">
        <f t="shared" si="8"/>
        <v>4.7440330335705516</v>
      </c>
    </row>
    <row r="24" spans="2:18" x14ac:dyDescent="0.25"/>
    <row r="25" spans="2:18" x14ac:dyDescent="0.25">
      <c r="B25" s="287" t="s">
        <v>376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72"/>
      <c r="Q25" s="172" t="s">
        <v>162</v>
      </c>
      <c r="R25" s="172" t="s">
        <v>169</v>
      </c>
    </row>
    <row r="26" spans="2:18" x14ac:dyDescent="0.25">
      <c r="B26" s="173" t="s">
        <v>170</v>
      </c>
      <c r="P26" s="174"/>
      <c r="Q26" s="174">
        <f>Q21*M6</f>
        <v>488017.24831312743</v>
      </c>
    </row>
    <row r="27" spans="2:18" x14ac:dyDescent="0.25">
      <c r="B27" s="173" t="s">
        <v>161</v>
      </c>
      <c r="P27" s="3"/>
      <c r="Q27" s="3">
        <f t="shared" ref="Q27" si="9">$H$6</f>
        <v>109443.58000000002</v>
      </c>
      <c r="R27" s="3"/>
    </row>
    <row r="28" spans="2:18" x14ac:dyDescent="0.25">
      <c r="B28" s="173" t="s">
        <v>171</v>
      </c>
      <c r="P28" s="175"/>
      <c r="Q28" s="175">
        <f t="shared" ref="Q28" si="10">Q26-Q27</f>
        <v>378573.66831312742</v>
      </c>
      <c r="R28" s="175">
        <f>R21*N6</f>
        <v>641745.89876467455</v>
      </c>
    </row>
    <row r="29" spans="2:18" x14ac:dyDescent="0.25">
      <c r="B29" s="173" t="s">
        <v>172</v>
      </c>
      <c r="P29" s="3"/>
      <c r="Q29" s="3">
        <f t="shared" ref="Q29:R29" si="11">$E$6</f>
        <v>137.52810687827753</v>
      </c>
      <c r="R29" s="3">
        <f t="shared" si="11"/>
        <v>137.52810687827753</v>
      </c>
    </row>
    <row r="30" spans="2:18" x14ac:dyDescent="0.25">
      <c r="B30" s="169" t="s">
        <v>173</v>
      </c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76"/>
      <c r="Q30" s="176">
        <f t="shared" ref="Q30:R30" si="12">Q28/Q29</f>
        <v>2752.7003527227557</v>
      </c>
      <c r="R30" s="176">
        <f t="shared" si="12"/>
        <v>4666.2890468830983</v>
      </c>
    </row>
    <row r="31" spans="2:18" x14ac:dyDescent="0.25"/>
    <row r="33" customFormat="1" hidden="1" x14ac:dyDescent="0.25"/>
    <row r="34" customFormat="1" hidden="1" x14ac:dyDescent="0.25"/>
  </sheetData>
  <mergeCells count="4">
    <mergeCell ref="B4:B5"/>
    <mergeCell ref="C4:J4"/>
    <mergeCell ref="L4:N4"/>
    <mergeCell ref="P4:R4"/>
  </mergeCells>
  <hyperlinks>
    <hyperlink ref="R1" location="Index!B2" display="Index" xr:uid="{B63E5649-2197-4E41-B7F8-8747C6B02B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E208-C3D4-44B2-AF72-177BE36E2413}">
  <dimension ref="B1:O36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:L14"/>
    </sheetView>
  </sheetViews>
  <sheetFormatPr defaultColWidth="8.7109375" defaultRowHeight="15" zeroHeight="1" x14ac:dyDescent="0.25"/>
  <cols>
    <col min="1" max="1" width="2.5703125" customWidth="1"/>
    <col min="2" max="2" width="32.28515625" customWidth="1"/>
    <col min="3" max="3" width="11.28515625" bestFit="1" customWidth="1"/>
    <col min="4" max="4" width="8.7109375" customWidth="1"/>
    <col min="5" max="5" width="10.5703125" customWidth="1"/>
    <col min="6" max="7" width="8.7109375" customWidth="1"/>
    <col min="8" max="8" width="8.7109375" style="180" customWidth="1"/>
    <col min="9" max="12" width="7.5703125" customWidth="1"/>
    <col min="13" max="13" width="22.28515625" customWidth="1"/>
    <col min="14" max="15" width="8.28515625" customWidth="1"/>
    <col min="16384" max="16384" width="2.42578125" customWidth="1"/>
  </cols>
  <sheetData>
    <row r="1" spans="2:15" ht="15" customHeight="1" x14ac:dyDescent="0.25">
      <c r="H1"/>
      <c r="O1" s="183" t="s">
        <v>187</v>
      </c>
    </row>
    <row r="2" spans="2:15" ht="28.5" x14ac:dyDescent="0.45">
      <c r="B2" s="5" t="s">
        <v>121</v>
      </c>
      <c r="C2" s="288" t="s">
        <v>66</v>
      </c>
      <c r="D2" s="289">
        <f>Drivers!D2</f>
        <v>1</v>
      </c>
      <c r="H2"/>
    </row>
    <row r="3" spans="2:15" x14ac:dyDescent="0.25">
      <c r="B3" s="6"/>
      <c r="H3"/>
    </row>
    <row r="4" spans="2:15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9">
        <v>45299</v>
      </c>
      <c r="H4" s="81">
        <v>45666</v>
      </c>
      <c r="I4" s="7">
        <v>46033</v>
      </c>
      <c r="J4" s="7">
        <v>46400</v>
      </c>
      <c r="K4" s="7">
        <v>46767</v>
      </c>
      <c r="L4" s="7">
        <v>47134</v>
      </c>
      <c r="M4" s="139" t="s">
        <v>148</v>
      </c>
      <c r="N4" s="139" t="s">
        <v>149</v>
      </c>
      <c r="O4" s="139" t="s">
        <v>150</v>
      </c>
    </row>
    <row r="5" spans="2:15" ht="13.15" customHeight="1" x14ac:dyDescent="0.25">
      <c r="B5" s="136" t="s">
        <v>122</v>
      </c>
      <c r="C5" s="142" t="s">
        <v>58</v>
      </c>
      <c r="D5" s="143">
        <f>IS!D5/IS!C5-1</f>
        <v>-6.5130122330087969E-2</v>
      </c>
      <c r="E5" s="143">
        <f>IS!E5/IS!D5-1</f>
        <v>0.15106888172389521</v>
      </c>
      <c r="F5" s="143">
        <f>IS!F5/IS!E5-1</f>
        <v>0.17134717124315979</v>
      </c>
      <c r="G5" s="143">
        <f>IS!G5/IS!F5-1</f>
        <v>0.20602195802677747</v>
      </c>
      <c r="H5" s="177">
        <f>IS!H5/IS!G5-1</f>
        <v>0.12999999999999989</v>
      </c>
      <c r="I5" s="144">
        <f>IS!I5/IS!H5-1</f>
        <v>0.14000000000000012</v>
      </c>
      <c r="J5" s="144">
        <f>IS!J5/IS!I5-1</f>
        <v>0.14999999999999991</v>
      </c>
      <c r="K5" s="144">
        <f>IS!K5/IS!J5-1</f>
        <v>0.16000000000000014</v>
      </c>
      <c r="L5" s="144">
        <f>IS!L5/IS!K5-1</f>
        <v>0.16999999999999993</v>
      </c>
      <c r="M5" s="141"/>
      <c r="N5" s="140">
        <f>AVERAGE(C5:L5)</f>
        <v>0.13481198762930494</v>
      </c>
      <c r="O5" s="140">
        <f>MEDIAN(C5:L5)</f>
        <v>0.15106888172389521</v>
      </c>
    </row>
    <row r="6" spans="2:15" x14ac:dyDescent="0.25">
      <c r="B6" s="137" t="s">
        <v>123</v>
      </c>
      <c r="C6" s="142" t="s">
        <v>58</v>
      </c>
      <c r="D6" s="143">
        <f>IS!D12/IS!C12-1</f>
        <v>1.9452773372543364E-2</v>
      </c>
      <c r="E6" s="143">
        <f>IS!E12/IS!D12-1</f>
        <v>7.5100834756959722E-2</v>
      </c>
      <c r="F6" s="143">
        <f>IS!F12/IS!E12-1</f>
        <v>0.15612237226608827</v>
      </c>
      <c r="G6" s="143">
        <f>IS!G12/IS!F12-1</f>
        <v>0.16760216953904594</v>
      </c>
      <c r="H6" s="177">
        <f>IS!H12/IS!G12-1</f>
        <v>-0.36077055840780803</v>
      </c>
      <c r="I6" s="144">
        <f>IS!I12/IS!H12-1</f>
        <v>8.1703750134341835E-2</v>
      </c>
      <c r="J6" s="144">
        <f>IS!J12/IS!I12-1</f>
        <v>4.4830239752310597E-2</v>
      </c>
      <c r="K6" s="144">
        <f>IS!K12/IS!J12-1</f>
        <v>6.0724001651156101E-2</v>
      </c>
      <c r="L6" s="144">
        <f>IS!L12/IS!K12-1</f>
        <v>3.2333454418197904E-2</v>
      </c>
      <c r="M6" s="141"/>
      <c r="N6" s="140">
        <f t="shared" ref="N6:N36" si="0">AVERAGE(C6:L6)</f>
        <v>3.0788781942537299E-2</v>
      </c>
      <c r="O6" s="140">
        <f t="shared" ref="O6:O36" si="1">MEDIAN(C6:L6)</f>
        <v>6.0724001651156101E-2</v>
      </c>
    </row>
    <row r="7" spans="2:15" x14ac:dyDescent="0.25">
      <c r="B7" s="137" t="s">
        <v>124</v>
      </c>
      <c r="C7" s="142" t="s">
        <v>58</v>
      </c>
      <c r="D7" s="143">
        <f>IS!D14/IS!C14-1</f>
        <v>-4.8294234332701969E-3</v>
      </c>
      <c r="E7" s="143">
        <f>IS!E14/IS!D14-1</f>
        <v>8.5898159913406991E-2</v>
      </c>
      <c r="F7" s="143">
        <f>IS!F14/IS!E14-1</f>
        <v>0.1507587348166084</v>
      </c>
      <c r="G7" s="143">
        <f>IS!G14/IS!F14-1</f>
        <v>0.18776573076579894</v>
      </c>
      <c r="H7" s="177">
        <f>IS!H14/IS!G14-1</f>
        <v>-0.43146269642280488</v>
      </c>
      <c r="I7" s="144">
        <f>IS!I14/IS!H14-1</f>
        <v>0.10632623345523928</v>
      </c>
      <c r="J7" s="144">
        <f>IS!J14/IS!I14-1</f>
        <v>5.2946310263393359E-2</v>
      </c>
      <c r="K7" s="144">
        <f>IS!K14/IS!J14-1</f>
        <v>7.2083045991900851E-2</v>
      </c>
      <c r="L7" s="144">
        <f>IS!L14/IS!K14-1</f>
        <v>3.8216414762993312E-2</v>
      </c>
      <c r="M7" s="141"/>
      <c r="N7" s="140">
        <f t="shared" si="0"/>
        <v>2.8633612234807339E-2</v>
      </c>
      <c r="O7" s="140">
        <f t="shared" si="1"/>
        <v>7.2083045991900851E-2</v>
      </c>
    </row>
    <row r="8" spans="2:15" x14ac:dyDescent="0.25">
      <c r="B8" s="138" t="s">
        <v>125</v>
      </c>
      <c r="C8" s="142" t="s">
        <v>58</v>
      </c>
      <c r="D8" s="143">
        <f>IS!D20/IS!C20-1</f>
        <v>-0.5408069631924447</v>
      </c>
      <c r="E8" s="143">
        <f>IS!E20/IS!D20-1</f>
        <v>1.2041418217333146</v>
      </c>
      <c r="F8" s="143">
        <f>IS!F20/IS!E20-1</f>
        <v>0.22678152375122229</v>
      </c>
      <c r="G8" s="143">
        <f>IS!G20/IS!F20-1</f>
        <v>0.23325784740753575</v>
      </c>
      <c r="H8" s="177">
        <f>IS!H20/IS!G20-1</f>
        <v>-0.58030198624165574</v>
      </c>
      <c r="I8" s="144">
        <f>IS!I20/IS!H20-1</f>
        <v>0.27597539290424589</v>
      </c>
      <c r="J8" s="144">
        <f>IS!J20/IS!I20-1</f>
        <v>0.15931473425662079</v>
      </c>
      <c r="K8" s="144">
        <f>IS!K20/IS!J20-1</f>
        <v>0.16355538181494755</v>
      </c>
      <c r="L8" s="144">
        <f>IS!L20/IS!K20-1</f>
        <v>0.11245338201002308</v>
      </c>
      <c r="M8" s="141"/>
      <c r="N8" s="140">
        <f t="shared" si="0"/>
        <v>0.13937457049375659</v>
      </c>
      <c r="O8" s="140">
        <f t="shared" si="1"/>
        <v>0.16355538181494755</v>
      </c>
    </row>
    <row r="9" spans="2:15" x14ac:dyDescent="0.25">
      <c r="B9" s="137"/>
      <c r="C9" s="145"/>
      <c r="D9" s="64"/>
      <c r="E9" s="64"/>
      <c r="F9" s="64"/>
      <c r="G9" s="64"/>
      <c r="H9" s="63"/>
      <c r="I9" s="59"/>
      <c r="J9" s="59"/>
      <c r="K9" s="59"/>
      <c r="L9" s="59"/>
      <c r="M9" s="141"/>
      <c r="N9" s="140"/>
      <c r="O9" s="140"/>
    </row>
    <row r="10" spans="2:15" x14ac:dyDescent="0.25">
      <c r="B10" s="136" t="s">
        <v>126</v>
      </c>
      <c r="C10" s="58">
        <f>IS!C10/IS!C5</f>
        <v>0.34685301771659111</v>
      </c>
      <c r="D10" s="64">
        <f>IS!D10/IS!D5</f>
        <v>0.38761476677690676</v>
      </c>
      <c r="E10" s="64">
        <f>IS!E10/IS!E5</f>
        <v>0.37726383826654059</v>
      </c>
      <c r="F10" s="64">
        <f>IS!F10/IS!F5</f>
        <v>0.37991891598537597</v>
      </c>
      <c r="G10" s="64">
        <f>IS!G10/IS!G5</f>
        <v>0.35837853158370531</v>
      </c>
      <c r="H10" s="63">
        <f>IS!H10/IS!H5</f>
        <v>0.33000581406582397</v>
      </c>
      <c r="I10" s="59">
        <f>IS!I10/IS!I5</f>
        <v>0.32638820598806978</v>
      </c>
      <c r="J10" s="59">
        <f>IS!J10/IS!J5</f>
        <v>0.3202494230745454</v>
      </c>
      <c r="K10" s="59">
        <f>IS!K10/IS!K5</f>
        <v>0.31502998920678554</v>
      </c>
      <c r="L10" s="59">
        <f>IS!L10/IS!L5</f>
        <v>0.30846817264501736</v>
      </c>
      <c r="M10" s="141"/>
      <c r="N10" s="140">
        <f t="shared" si="0"/>
        <v>0.34501706753093619</v>
      </c>
      <c r="O10" s="140">
        <f t="shared" si="1"/>
        <v>0.33842941589120756</v>
      </c>
    </row>
    <row r="11" spans="2:15" x14ac:dyDescent="0.25">
      <c r="B11" s="137" t="s">
        <v>127</v>
      </c>
      <c r="C11" s="58">
        <f>IS!C12/IS!C5</f>
        <v>0.12849485563520582</v>
      </c>
      <c r="D11" s="64">
        <f>IS!D12/IS!D5</f>
        <v>0.14012050240393692</v>
      </c>
      <c r="E11" s="64">
        <f>IS!E12/IS!E5</f>
        <v>0.1308728534780873</v>
      </c>
      <c r="F11" s="64">
        <f>IS!F12/IS!F5</f>
        <v>0.12917180964183084</v>
      </c>
      <c r="G11" s="64">
        <f>IS!G12/IS!G5</f>
        <v>0.12505683182406671</v>
      </c>
      <c r="H11" s="63">
        <f>IS!H12/IS!H5</f>
        <v>7.0743370596625513E-2</v>
      </c>
      <c r="I11" s="59">
        <f>IS!I12/IS!I5</f>
        <v>6.7125762518871354E-2</v>
      </c>
      <c r="J11" s="59">
        <f>IS!J12/IS!J5</f>
        <v>6.0986979605346978E-2</v>
      </c>
      <c r="K11" s="59">
        <f>IS!K12/IS!K5</f>
        <v>5.5767545737587139E-2</v>
      </c>
      <c r="L11" s="59">
        <f>IS!L12/IS!L5</f>
        <v>4.920572917581896E-2</v>
      </c>
      <c r="M11" s="141"/>
      <c r="N11" s="140">
        <f t="shared" si="0"/>
        <v>9.575462406173775E-2</v>
      </c>
      <c r="O11" s="140">
        <f t="shared" si="1"/>
        <v>9.7900101210346119E-2</v>
      </c>
    </row>
    <row r="12" spans="2:15" x14ac:dyDescent="0.25">
      <c r="B12" s="137" t="s">
        <v>128</v>
      </c>
      <c r="C12" s="58">
        <f>IS!C14/IS!C5</f>
        <v>0.11156649503658782</v>
      </c>
      <c r="D12" s="64">
        <f>IS!D14/IS!D5</f>
        <v>0.11876272392882942</v>
      </c>
      <c r="E12" s="64">
        <f>IS!E14/IS!E5</f>
        <v>0.11203866721466477</v>
      </c>
      <c r="F12" s="64">
        <f>IS!F14/IS!F5</f>
        <v>0.1100693953933852</v>
      </c>
      <c r="G12" s="64">
        <f>IS!G14/IS!G5</f>
        <v>0.10840321354370488</v>
      </c>
      <c r="H12" s="63">
        <f>IS!H14/IS!H5</f>
        <v>5.4540947546230845E-2</v>
      </c>
      <c r="I12" s="59">
        <f>IS!I14/IS!I5</f>
        <v>5.2929895673597668E-2</v>
      </c>
      <c r="J12" s="59">
        <f>IS!J14/IS!J5</f>
        <v>4.846290291490523E-2</v>
      </c>
      <c r="K12" s="59">
        <f>IS!K14/IS!K5</f>
        <v>4.4789876357432208E-2</v>
      </c>
      <c r="L12" s="59">
        <f>IS!L14/IS!L5</f>
        <v>3.974494431580429E-2</v>
      </c>
      <c r="M12" s="141"/>
      <c r="N12" s="140">
        <f t="shared" si="0"/>
        <v>8.0130906192514229E-2</v>
      </c>
      <c r="O12" s="140">
        <f t="shared" si="1"/>
        <v>8.1472080544967865E-2</v>
      </c>
    </row>
    <row r="13" spans="2:15" x14ac:dyDescent="0.25">
      <c r="B13" s="137" t="s">
        <v>129</v>
      </c>
      <c r="C13" s="64">
        <f>IS!C18/IS!C5</f>
        <v>9.2339168646008801E-2</v>
      </c>
      <c r="D13" s="64">
        <f>IS!D18/IS!D5</f>
        <v>6.3831754057960349E-2</v>
      </c>
      <c r="E13" s="64">
        <f>IS!E18/IS!E5</f>
        <v>9.2688129271664949E-2</v>
      </c>
      <c r="F13" s="64">
        <f>IS!F18/IS!F5</f>
        <v>9.3318232121945746E-2</v>
      </c>
      <c r="G13" s="64">
        <f>IS!G18/IS!G5</f>
        <v>9.2790194837560597E-2</v>
      </c>
      <c r="H13" s="63">
        <f>IS!H18/IS!H5</f>
        <v>3.582632922379024E-2</v>
      </c>
      <c r="I13" s="59">
        <f>IS!I18/IS!I5</f>
        <v>4.0099574129511061E-2</v>
      </c>
      <c r="J13" s="59">
        <f>IS!J18/IS!J5</f>
        <v>4.0424371413702427E-2</v>
      </c>
      <c r="K13" s="59">
        <f>IS!K18/IS!K5</f>
        <v>4.0548271478361868E-2</v>
      </c>
      <c r="L13" s="59">
        <f>IS!L18/IS!L5</f>
        <v>3.8553898923730109E-2</v>
      </c>
      <c r="M13" s="141"/>
      <c r="N13" s="140">
        <f t="shared" si="0"/>
        <v>6.3041992410423603E-2</v>
      </c>
      <c r="O13" s="140">
        <f t="shared" si="1"/>
        <v>5.2190012768161112E-2</v>
      </c>
    </row>
    <row r="14" spans="2:15" x14ac:dyDescent="0.25">
      <c r="B14" s="138" t="s">
        <v>130</v>
      </c>
      <c r="C14" s="58">
        <f>IS!C20/IS!C5</f>
        <v>6.9904331562581606E-2</v>
      </c>
      <c r="D14" s="64">
        <f>IS!D20/IS!D5</f>
        <v>3.4335882525415952E-2</v>
      </c>
      <c r="E14" s="64">
        <f>IS!E20/IS!E5</f>
        <v>6.5748588865548796E-2</v>
      </c>
      <c r="F14" s="64">
        <f>IS!F20/IS!F5</f>
        <v>6.886016034628438E-2</v>
      </c>
      <c r="G14" s="64">
        <f>IS!G20/IS!G5</f>
        <v>7.0415246219680261E-2</v>
      </c>
      <c r="H14" s="63">
        <f>IS!H20/IS!H5</f>
        <v>2.6153220333366874E-2</v>
      </c>
      <c r="I14" s="59">
        <f>IS!I20/IS!I5</f>
        <v>2.9272689114543077E-2</v>
      </c>
      <c r="J14" s="59">
        <f>IS!J20/IS!J5</f>
        <v>2.9509791132002774E-2</v>
      </c>
      <c r="K14" s="59">
        <f>IS!K20/IS!K5</f>
        <v>2.9600238179204166E-2</v>
      </c>
      <c r="L14" s="59">
        <f>IS!L20/IS!L5</f>
        <v>2.814434621432298E-2</v>
      </c>
      <c r="M14" s="141"/>
      <c r="N14" s="140">
        <f t="shared" si="0"/>
        <v>4.5194449449295085E-2</v>
      </c>
      <c r="O14" s="140">
        <f t="shared" si="1"/>
        <v>3.1968060352310063E-2</v>
      </c>
    </row>
    <row r="15" spans="2:15" x14ac:dyDescent="0.25">
      <c r="B15" s="137"/>
      <c r="C15" s="146"/>
      <c r="D15" s="64"/>
      <c r="E15" s="64"/>
      <c r="F15" s="64"/>
      <c r="G15" s="64"/>
      <c r="H15" s="63"/>
      <c r="I15" s="59"/>
      <c r="J15" s="59"/>
      <c r="K15" s="59"/>
      <c r="L15" s="59"/>
      <c r="M15" s="141"/>
      <c r="N15" s="140"/>
      <c r="O15" s="140"/>
    </row>
    <row r="16" spans="2:15" x14ac:dyDescent="0.25">
      <c r="B16" s="136" t="s">
        <v>131</v>
      </c>
      <c r="C16" s="64">
        <f>IS!C20/BS!C24</f>
        <v>3.2997162686989136E-2</v>
      </c>
      <c r="D16" s="64">
        <f>IS!D20/BS!D24</f>
        <v>1.4999532083837121E-2</v>
      </c>
      <c r="E16" s="64">
        <f>IS!E20/BS!E24</f>
        <v>3.2154615613138149E-2</v>
      </c>
      <c r="F16" s="64">
        <f>IS!F20/BS!F24</f>
        <v>3.8216381777381923E-2</v>
      </c>
      <c r="G16" s="64">
        <f>IS!G20/BS!G24</f>
        <v>4.5843554833823109E-2</v>
      </c>
      <c r="H16" s="63">
        <f>IS!H20/BS!H24</f>
        <v>1.7860766652147978E-2</v>
      </c>
      <c r="I16" s="59">
        <f>IS!I20/BS!I24</f>
        <v>2.323711440916976E-2</v>
      </c>
      <c r="J16" s="59">
        <f>IS!J20/BS!J24</f>
        <v>2.7232699412511299E-2</v>
      </c>
      <c r="K16" s="59">
        <f>IS!K20/BS!K24</f>
        <v>3.1682262247223716E-2</v>
      </c>
      <c r="L16" s="59">
        <f>IS!L20/BS!L24</f>
        <v>3.4282890915953164E-2</v>
      </c>
      <c r="M16" s="141"/>
      <c r="N16" s="140">
        <f t="shared" si="0"/>
        <v>2.9850698063217534E-2</v>
      </c>
      <c r="O16" s="140">
        <f t="shared" si="1"/>
        <v>3.1918438930180933E-2</v>
      </c>
    </row>
    <row r="17" spans="2:15" x14ac:dyDescent="0.25">
      <c r="B17" s="137" t="s">
        <v>132</v>
      </c>
      <c r="C17" s="64">
        <f>IS!C20/BS!C46</f>
        <v>0.1309465733087023</v>
      </c>
      <c r="D17" s="64">
        <f>IS!D20/BS!D46</f>
        <v>5.2434467023615046E-2</v>
      </c>
      <c r="E17" s="64">
        <f>IS!E20/BS!E46</f>
        <v>0.10765892612756775</v>
      </c>
      <c r="F17" s="64">
        <f>IS!F20/BS!F46</f>
        <v>0.12190024990532738</v>
      </c>
      <c r="G17" s="64">
        <f>IS!G20/BS!G46</f>
        <v>0.15182614939922767</v>
      </c>
      <c r="H17" s="63">
        <f>IS!H20/BS!H46</f>
        <v>6.1321800858284092E-2</v>
      </c>
      <c r="I17" s="59">
        <f>IS!I20/BS!I46</f>
        <v>7.4658149533136112E-2</v>
      </c>
      <c r="J17" s="59">
        <f>IS!J20/BS!J46</f>
        <v>8.2184514239439149E-2</v>
      </c>
      <c r="K17" s="59">
        <f>IS!K20/BS!K46</f>
        <v>9.0322692388574835E-2</v>
      </c>
      <c r="L17" s="59">
        <f>IS!L20/BS!L46</f>
        <v>9.4640650464437412E-2</v>
      </c>
      <c r="M17" s="141"/>
      <c r="N17" s="140">
        <f t="shared" si="0"/>
        <v>9.6789417324831178E-2</v>
      </c>
      <c r="O17" s="140">
        <f t="shared" si="1"/>
        <v>9.2481671426506123E-2</v>
      </c>
    </row>
    <row r="18" spans="2:15" x14ac:dyDescent="0.25">
      <c r="B18" s="138" t="s">
        <v>133</v>
      </c>
      <c r="C18" s="64">
        <f>IS!C14/(BS!C46+BS!C34)</f>
        <v>0.10233372923337773</v>
      </c>
      <c r="D18" s="64">
        <f>IS!D14/(BS!D46+BS!D34)</f>
        <v>9.4973126927119025E-2</v>
      </c>
      <c r="E18" s="64">
        <f>IS!E14/(BS!E46+BS!E34)</f>
        <v>0.1117026697659321</v>
      </c>
      <c r="F18" s="64">
        <f>IS!F14/(BS!F46+BS!F34)</f>
        <v>0.12246389080552902</v>
      </c>
      <c r="G18" s="64">
        <f>IS!G14/(BS!G46+BS!G34)</f>
        <v>0.15069695617215076</v>
      </c>
      <c r="H18" s="63">
        <f>IS!H14/(BS!H46+BS!H34)</f>
        <v>8.3568690776163745E-2</v>
      </c>
      <c r="I18" s="59">
        <f>IS!I14/(BS!I46+BS!I34)</f>
        <v>9.6739638022426758E-2</v>
      </c>
      <c r="J18" s="59">
        <f>IS!J14/(BS!J46+BS!J34)</f>
        <v>0.1062295769947742</v>
      </c>
      <c r="K18" s="59">
        <f>IS!K14/(BS!K46+BS!K34)</f>
        <v>0.11818714818575692</v>
      </c>
      <c r="L18" s="59">
        <f>IS!L14/(BS!L46+BS!L34)</f>
        <v>0.12747984436984294</v>
      </c>
      <c r="M18" s="141"/>
      <c r="N18" s="140">
        <f t="shared" si="0"/>
        <v>0.11143752712530733</v>
      </c>
      <c r="O18" s="140">
        <f t="shared" si="1"/>
        <v>0.10896612338035315</v>
      </c>
    </row>
    <row r="19" spans="2:15" x14ac:dyDescent="0.25">
      <c r="B19" s="137"/>
      <c r="C19" s="11"/>
      <c r="D19" s="103"/>
      <c r="E19" s="103"/>
      <c r="F19" s="103"/>
      <c r="G19" s="103"/>
      <c r="H19" s="178"/>
      <c r="I19" s="148"/>
      <c r="J19" s="148"/>
      <c r="K19" s="148"/>
      <c r="L19" s="148"/>
      <c r="M19" s="141"/>
      <c r="N19" s="140"/>
      <c r="O19" s="140"/>
    </row>
    <row r="20" spans="2:15" x14ac:dyDescent="0.25">
      <c r="B20" s="136" t="s">
        <v>134</v>
      </c>
      <c r="C20" s="147">
        <f>BS!C34/BS!C46</f>
        <v>1.0422318233754138</v>
      </c>
      <c r="D20" s="147">
        <f>BS!D34/BS!D46</f>
        <v>0.90962484496379981</v>
      </c>
      <c r="E20" s="147">
        <f>BS!E34/BS!E46</f>
        <v>0.64235859673951223</v>
      </c>
      <c r="F20" s="147">
        <f>BS!F34/BS!F46</f>
        <v>0.59109127386059024</v>
      </c>
      <c r="G20" s="147">
        <f>BS!G34/BS!G46</f>
        <v>0.55102054945867207</v>
      </c>
      <c r="H20" s="178">
        <f>BS!H34/BS!H46</f>
        <v>0.53027262121554997</v>
      </c>
      <c r="I20" s="148">
        <f>BS!I34/BS!I46</f>
        <v>0.39544004215160722</v>
      </c>
      <c r="J20" s="148">
        <f>BS!J34/BS!J46</f>
        <v>0.2705384997016273</v>
      </c>
      <c r="K20" s="148">
        <f>BS!K34/BS!K46</f>
        <v>0.15640851094686892</v>
      </c>
      <c r="L20" s="148">
        <f>BS!L34/BS!L46</f>
        <v>4.8399777766795861E-2</v>
      </c>
      <c r="M20" s="141"/>
      <c r="N20" s="149">
        <f t="shared" si="0"/>
        <v>0.51373865401804364</v>
      </c>
      <c r="O20" s="149">
        <f t="shared" si="1"/>
        <v>0.54064658533711096</v>
      </c>
    </row>
    <row r="21" spans="2:15" x14ac:dyDescent="0.25">
      <c r="B21" s="138" t="s">
        <v>135</v>
      </c>
      <c r="C21" s="147">
        <f>IS!C14/IS!C15</f>
        <v>5.8024965494554159</v>
      </c>
      <c r="D21" s="147">
        <f>IS!D14/IS!D15</f>
        <v>4.1266098368698669</v>
      </c>
      <c r="E21" s="147">
        <f>IS!E14/IS!E15</f>
        <v>5.6104008702050754</v>
      </c>
      <c r="F21" s="147">
        <f>IS!F14/IS!F15</f>
        <v>6.292233627259014</v>
      </c>
      <c r="G21" s="147">
        <f>IS!G14/IS!G15</f>
        <v>6.7598319161837077</v>
      </c>
      <c r="H21" s="178">
        <f>IS!H14/IS!H15</f>
        <v>2.9143499806689124</v>
      </c>
      <c r="I21" s="148">
        <f>IS!I14/IS!I15</f>
        <v>4.1253756183524981</v>
      </c>
      <c r="J21" s="148">
        <f>IS!J14/IS!J15</f>
        <v>6.0288254027061727</v>
      </c>
      <c r="K21" s="148">
        <f>IS!K14/IS!K15</f>
        <v>10.559653158275585</v>
      </c>
      <c r="L21" s="148">
        <f>IS!L14/IS!L15</f>
        <v>33.369798145635158</v>
      </c>
      <c r="M21" s="141"/>
      <c r="N21" s="149">
        <f t="shared" si="0"/>
        <v>8.5589575105611395</v>
      </c>
      <c r="O21" s="149">
        <f t="shared" si="1"/>
        <v>5.9156609760807939</v>
      </c>
    </row>
    <row r="22" spans="2:15" x14ac:dyDescent="0.25">
      <c r="B22" s="137"/>
      <c r="C22" s="147"/>
      <c r="D22" s="147"/>
      <c r="E22" s="147"/>
      <c r="F22" s="147"/>
      <c r="G22" s="147"/>
      <c r="H22" s="178"/>
      <c r="I22" s="148"/>
      <c r="J22" s="148"/>
      <c r="K22" s="148"/>
      <c r="L22" s="148"/>
      <c r="M22" s="141"/>
      <c r="N22" s="140"/>
      <c r="O22" s="140"/>
    </row>
    <row r="23" spans="2:15" x14ac:dyDescent="0.25">
      <c r="B23" s="136" t="s">
        <v>136</v>
      </c>
      <c r="C23" s="147">
        <f>BS!C12/BS!C31</f>
        <v>1.2622876197555422</v>
      </c>
      <c r="D23" s="147">
        <f>BS!D12/BS!D31</f>
        <v>1.4188898449224319</v>
      </c>
      <c r="E23" s="147">
        <f>BS!E12/BS!E31</f>
        <v>1.3057552573790467</v>
      </c>
      <c r="F23" s="147">
        <f>BS!F12/BS!F31</f>
        <v>1.3710731042336515</v>
      </c>
      <c r="G23" s="147">
        <f>BS!G12/BS!G31</f>
        <v>1.2348752465519253</v>
      </c>
      <c r="H23" s="178">
        <f>BS!H12/BS!H31</f>
        <v>1.229325633488245</v>
      </c>
      <c r="I23" s="148">
        <f>BS!I12/BS!I31</f>
        <v>1.1971532366783704</v>
      </c>
      <c r="J23" s="148">
        <f>BS!J12/BS!J31</f>
        <v>1.1658944213897739</v>
      </c>
      <c r="K23" s="148">
        <f>BS!K12/BS!K31</f>
        <v>1.1380996238237846</v>
      </c>
      <c r="L23" s="148">
        <f>BS!L12/BS!L31</f>
        <v>1.1077447953141097</v>
      </c>
      <c r="M23" s="141"/>
      <c r="N23" s="158">
        <f t="shared" si="0"/>
        <v>1.2431098783536882</v>
      </c>
      <c r="O23" s="158">
        <f t="shared" si="1"/>
        <v>1.2321004400200852</v>
      </c>
    </row>
    <row r="24" spans="2:15" x14ac:dyDescent="0.25">
      <c r="B24" s="137" t="s">
        <v>137</v>
      </c>
      <c r="C24" s="147">
        <f>(BS!C12-BS!C7)/BS!C31</f>
        <v>1.2225813987376841</v>
      </c>
      <c r="D24" s="147">
        <f>(BS!D12-BS!D7)/BS!D31</f>
        <v>1.3765303056204654</v>
      </c>
      <c r="E24" s="147">
        <f>(BS!E12-BS!E7)/BS!E31</f>
        <v>1.2684775279077116</v>
      </c>
      <c r="F24" s="147">
        <f>(BS!F12-BS!F7)/BS!F31</f>
        <v>1.3289373051063949</v>
      </c>
      <c r="G24" s="147">
        <f>(BS!G12-BS!G7)/BS!G31</f>
        <v>1.197388481916241</v>
      </c>
      <c r="H24" s="178">
        <f>(BS!H12-BS!H7)/BS!H31</f>
        <v>1.1808175940019641</v>
      </c>
      <c r="I24" s="148">
        <f>(BS!I12-BS!I7)/BS!I31</f>
        <v>1.1419046188844189</v>
      </c>
      <c r="J24" s="148">
        <f>(BS!J12-BS!J7)/BS!J31</f>
        <v>1.1031570875721008</v>
      </c>
      <c r="K24" s="148">
        <f>(BS!K12-BS!K7)/BS!K31</f>
        <v>1.067248323945162</v>
      </c>
      <c r="L24" s="148">
        <f>(BS!L12-BS!L7)/BS!L31</f>
        <v>1.0305597780504168</v>
      </c>
      <c r="M24" s="141"/>
      <c r="N24" s="158">
        <f t="shared" si="0"/>
        <v>1.1917602421742559</v>
      </c>
      <c r="O24" s="158">
        <f t="shared" si="1"/>
        <v>1.1891030379591025</v>
      </c>
    </row>
    <row r="25" spans="2:15" x14ac:dyDescent="0.25">
      <c r="B25" s="138" t="s">
        <v>138</v>
      </c>
      <c r="C25" s="150">
        <f>BS!C9/BS!C31</f>
        <v>0.10445562440367084</v>
      </c>
      <c r="D25" s="147">
        <f>BS!D9/BS!D31</f>
        <v>0.11819907733180911</v>
      </c>
      <c r="E25" s="147">
        <f>BS!E9/BS!E31</f>
        <v>0.11887819331353949</v>
      </c>
      <c r="F25" s="147">
        <f>BS!F9/BS!F31</f>
        <v>0.13895327452724657</v>
      </c>
      <c r="G25" s="147">
        <f>BS!G9/BS!G31</f>
        <v>8.6966741303957235E-2</v>
      </c>
      <c r="H25" s="178">
        <f>BS!H9/BS!H31</f>
        <v>0.17095131812569048</v>
      </c>
      <c r="I25" s="148">
        <f>BS!I9/BS!I31</f>
        <v>9.6196730486435095E-2</v>
      </c>
      <c r="J25" s="148">
        <f>BS!J9/BS!J31</f>
        <v>2.7223071446345819E-2</v>
      </c>
      <c r="K25" s="148">
        <f>BS!K9/BS!K31</f>
        <v>-3.2202615479642635E-2</v>
      </c>
      <c r="L25" s="148">
        <f>BS!L9/BS!L31</f>
        <v>-5.1990510952960714E-2</v>
      </c>
      <c r="M25" s="141"/>
      <c r="N25" s="158">
        <f t="shared" si="0"/>
        <v>7.7763090450609113E-2</v>
      </c>
      <c r="O25" s="158">
        <f t="shared" si="1"/>
        <v>0.10032617744505297</v>
      </c>
    </row>
    <row r="26" spans="2:15" x14ac:dyDescent="0.25">
      <c r="B26" s="137"/>
      <c r="C26" s="147"/>
      <c r="D26" s="147"/>
      <c r="E26" s="147"/>
      <c r="F26" s="147"/>
      <c r="G26" s="147"/>
      <c r="H26" s="178"/>
      <c r="I26" s="148"/>
      <c r="J26" s="148"/>
      <c r="K26" s="148"/>
      <c r="L26" s="148"/>
      <c r="M26" s="141"/>
      <c r="N26" s="140"/>
      <c r="O26" s="140"/>
    </row>
    <row r="27" spans="2:15" x14ac:dyDescent="0.25">
      <c r="B27" s="136" t="s">
        <v>139</v>
      </c>
      <c r="C27" s="151" t="s">
        <v>58</v>
      </c>
      <c r="D27" s="147">
        <f>IS!D5/AVERAGE(BS!C8:D8)</f>
        <v>3.2781316107630913</v>
      </c>
      <c r="E27" s="147">
        <f>IS!E5/AVERAGE(BS!D8:E8)</f>
        <v>3.5424585854493733</v>
      </c>
      <c r="F27" s="147">
        <f>IS!F5/AVERAGE(BS!E8:F8)</f>
        <v>4.0352105662511857</v>
      </c>
      <c r="G27" s="147">
        <f>IS!G5/AVERAGE(BS!F8:G8)</f>
        <v>4.7295624672201209</v>
      </c>
      <c r="H27" s="178">
        <f>IS!H5/AVERAGE(BS!G8:H8)</f>
        <v>4.8627239359670691</v>
      </c>
      <c r="I27" s="148">
        <f>IS!I5/AVERAGE(BS!H8:I8)</f>
        <v>4.9398232107121451</v>
      </c>
      <c r="J27" s="148">
        <f>IS!J5/AVERAGE(BS!I8:J8)</f>
        <v>4.9848664577900612</v>
      </c>
      <c r="K27" s="148">
        <f>IS!K5/AVERAGE(BS!J8:K8)</f>
        <v>5.0336678873793606</v>
      </c>
      <c r="L27" s="148">
        <f>IS!L5/AVERAGE(BS!K8:L8)</f>
        <v>5.0843819473244194</v>
      </c>
      <c r="M27" s="141"/>
      <c r="N27" s="157">
        <f t="shared" si="0"/>
        <v>4.4989807409840914</v>
      </c>
      <c r="O27" s="157">
        <f t="shared" si="1"/>
        <v>4.8627239359670691</v>
      </c>
    </row>
    <row r="28" spans="2:15" x14ac:dyDescent="0.25">
      <c r="B28" s="137" t="s">
        <v>140</v>
      </c>
      <c r="C28" s="151" t="s">
        <v>58</v>
      </c>
      <c r="D28" s="147">
        <f>IS!D9/AVERAGE(BS!C28:D28)</f>
        <v>1.945088500608086</v>
      </c>
      <c r="E28" s="147">
        <f>IS!E9/AVERAGE(BS!D28:E28)</f>
        <v>2.0639357840264005</v>
      </c>
      <c r="F28" s="147">
        <f>IS!F9/AVERAGE(BS!E28:F28)</f>
        <v>2.3108523709292412</v>
      </c>
      <c r="G28" s="147">
        <f>IS!G9/AVERAGE(BS!F28:G28)</f>
        <v>2.8333929004530596</v>
      </c>
      <c r="H28" s="178">
        <f>IS!H9/AVERAGE(BS!G28:H28)</f>
        <v>2.5813624199961094</v>
      </c>
      <c r="I28" s="148">
        <f>IS!I9/AVERAGE(BS!H28:I28)</f>
        <v>2.3387592767920364</v>
      </c>
      <c r="J28" s="148">
        <f>IS!J9/AVERAGE(BS!I28:J28)</f>
        <v>2.3483013383048563</v>
      </c>
      <c r="K28" s="148">
        <f>IS!K9/AVERAGE(BS!J28:K28)</f>
        <v>2.3577550473962607</v>
      </c>
      <c r="L28" s="148">
        <f>IS!L9/AVERAGE(BS!K28:L28)</f>
        <v>2.3671216255282976</v>
      </c>
      <c r="M28" s="141"/>
      <c r="N28" s="157">
        <f t="shared" si="0"/>
        <v>2.3496188071149273</v>
      </c>
      <c r="O28" s="157">
        <f t="shared" si="1"/>
        <v>2.3483013383048563</v>
      </c>
    </row>
    <row r="29" spans="2:15" x14ac:dyDescent="0.25">
      <c r="B29" s="137" t="s">
        <v>141</v>
      </c>
      <c r="C29" s="151" t="s">
        <v>58</v>
      </c>
      <c r="D29" s="147">
        <f>IS!D9/AVERAGE(BS!C7:D7)</f>
        <v>14.990831826917342</v>
      </c>
      <c r="E29" s="147">
        <f>IS!E9/AVERAGE(BS!D7:E7)</f>
        <v>16.956765891467594</v>
      </c>
      <c r="F29" s="147">
        <f>IS!F9/AVERAGE(BS!E7:F7)</f>
        <v>18.260939078146901</v>
      </c>
      <c r="G29" s="147">
        <f>IS!G9/AVERAGE(BS!F7:G7)</f>
        <v>21.715985685149125</v>
      </c>
      <c r="H29" s="178">
        <f>IS!H9/AVERAGE(BS!G7:H7)</f>
        <v>20.49515695777156</v>
      </c>
      <c r="I29" s="148">
        <f>IS!I9/AVERAGE(BS!H7:I7)</f>
        <v>18.392232365568351</v>
      </c>
      <c r="J29" s="148">
        <f>IS!J9/AVERAGE(BS!I7:J7)</f>
        <v>18.467272073302208</v>
      </c>
      <c r="K29" s="148">
        <f>IS!K9/AVERAGE(BS!J7:K7)</f>
        <v>18.541616968927421</v>
      </c>
      <c r="L29" s="148">
        <f>IS!L9/AVERAGE(BS!K7:L7)</f>
        <v>18.615276658141337</v>
      </c>
      <c r="M29" s="141"/>
      <c r="N29" s="157">
        <f t="shared" si="0"/>
        <v>18.492897500599092</v>
      </c>
      <c r="O29" s="157">
        <f t="shared" si="1"/>
        <v>18.467272073302208</v>
      </c>
    </row>
    <row r="30" spans="2:15" x14ac:dyDescent="0.25">
      <c r="B30" s="137" t="s">
        <v>142</v>
      </c>
      <c r="C30" s="151" t="s">
        <v>58</v>
      </c>
      <c r="D30" s="147">
        <f>IS!D5/AVERAGE(PPE!C8:D8)</f>
        <v>8.2163548804215161</v>
      </c>
      <c r="E30" s="147">
        <f>IS!E5/AVERAGE(PPE!D8:E8)</f>
        <v>9.3208815702929915</v>
      </c>
      <c r="F30" s="147">
        <f>IS!F5/AVERAGE(PPE!E8:F8)</f>
        <v>10.990054200769434</v>
      </c>
      <c r="G30" s="147">
        <f>IS!G5/AVERAGE(PPE!F8:G8)</f>
        <v>12.776370237706931</v>
      </c>
      <c r="H30" s="178">
        <f>IS!H5/AVERAGE(PPE!G8:H8)</f>
        <v>14.031780755617335</v>
      </c>
      <c r="I30" s="148">
        <f>IS!I5/AVERAGE(PPE!H8:I8)</f>
        <v>15.98043722789796</v>
      </c>
      <c r="J30" s="148">
        <f>IS!J5/AVERAGE(PPE!I8:J8)</f>
        <v>18.255384950310891</v>
      </c>
      <c r="K30" s="148">
        <f>IS!K5/AVERAGE(PPE!J8:K8)</f>
        <v>20.849387371761477</v>
      </c>
      <c r="L30" s="148">
        <f>IS!L5/AVERAGE(PPE!K8:L8)</f>
        <v>24.092273680915</v>
      </c>
      <c r="M30" s="141"/>
      <c r="N30" s="157">
        <f t="shared" si="0"/>
        <v>14.945880541743728</v>
      </c>
      <c r="O30" s="157">
        <f t="shared" si="1"/>
        <v>14.031780755617335</v>
      </c>
    </row>
    <row r="31" spans="2:15" x14ac:dyDescent="0.25">
      <c r="B31" s="138" t="s">
        <v>143</v>
      </c>
      <c r="C31" s="154">
        <f>IS!C5/(BS!C46+BS!C34)</f>
        <v>0.91724427839933276</v>
      </c>
      <c r="D31" s="147">
        <f>IS!D5/(BS!D46+BS!D34)</f>
        <v>0.79968801476828111</v>
      </c>
      <c r="E31" s="147">
        <f>IS!E5/(BS!E46+BS!E34)</f>
        <v>0.99700105814282047</v>
      </c>
      <c r="F31" s="147">
        <f>IS!F5/(BS!F46+BS!F34)</f>
        <v>1.1126061914653589</v>
      </c>
      <c r="G31" s="147">
        <f>IS!G5/(BS!G46+BS!G34)</f>
        <v>1.3901521112323327</v>
      </c>
      <c r="H31" s="178">
        <f>IS!H5/(BS!H46+BS!H34)</f>
        <v>1.532219268932355</v>
      </c>
      <c r="I31" s="148">
        <f>IS!I5/(BS!I46+BS!I34)</f>
        <v>1.8276937218805465</v>
      </c>
      <c r="J31" s="148">
        <f>IS!J5/(BS!J46+BS!J34)</f>
        <v>2.1919771744028624</v>
      </c>
      <c r="K31" s="148">
        <f>IS!K5/(BS!K46+BS!K34)</f>
        <v>2.6387022648287695</v>
      </c>
      <c r="L31" s="148">
        <f>IS!L5/(BS!L46+BS!L34)</f>
        <v>3.2074480557053269</v>
      </c>
      <c r="M31" s="141"/>
      <c r="N31" s="157">
        <f t="shared" si="0"/>
        <v>1.6614732139757986</v>
      </c>
      <c r="O31" s="157">
        <f t="shared" si="1"/>
        <v>1.4611856900823439</v>
      </c>
    </row>
    <row r="32" spans="2:15" x14ac:dyDescent="0.25">
      <c r="B32" s="137"/>
      <c r="C32" s="11"/>
      <c r="D32" s="11"/>
      <c r="E32" s="11"/>
      <c r="F32" s="11"/>
      <c r="G32" s="11"/>
      <c r="H32" s="178"/>
      <c r="I32" s="148"/>
      <c r="J32" s="148"/>
      <c r="K32" s="148"/>
      <c r="L32" s="148"/>
      <c r="M32" s="141"/>
      <c r="N32" s="140"/>
      <c r="O32" s="140"/>
    </row>
    <row r="33" spans="2:15" x14ac:dyDescent="0.25">
      <c r="B33" s="136" t="s">
        <v>144</v>
      </c>
      <c r="C33" s="155" t="s">
        <v>58</v>
      </c>
      <c r="D33" s="153">
        <f>365/D27</f>
        <v>111.34391273419142</v>
      </c>
      <c r="E33" s="153">
        <f t="shared" ref="E33:L33" si="2">365/E27</f>
        <v>103.03578466639955</v>
      </c>
      <c r="F33" s="153">
        <f t="shared" si="2"/>
        <v>90.453767903144239</v>
      </c>
      <c r="G33" s="153">
        <f t="shared" si="2"/>
        <v>77.174157764012961</v>
      </c>
      <c r="H33" s="179">
        <f t="shared" si="2"/>
        <v>75.060810526438203</v>
      </c>
      <c r="I33" s="152">
        <f t="shared" si="2"/>
        <v>73.889283974472463</v>
      </c>
      <c r="J33" s="152">
        <f t="shared" si="2"/>
        <v>73.221620496893976</v>
      </c>
      <c r="K33" s="152">
        <f t="shared" si="2"/>
        <v>72.511736603669164</v>
      </c>
      <c r="L33" s="152">
        <f t="shared" si="2"/>
        <v>71.788469824159421</v>
      </c>
      <c r="M33" s="141"/>
      <c r="N33" s="156">
        <f t="shared" si="0"/>
        <v>83.164393832597938</v>
      </c>
      <c r="O33" s="156">
        <f t="shared" si="1"/>
        <v>75.060810526438203</v>
      </c>
    </row>
    <row r="34" spans="2:15" x14ac:dyDescent="0.25">
      <c r="B34" s="137" t="s">
        <v>145</v>
      </c>
      <c r="C34" s="155" t="s">
        <v>58</v>
      </c>
      <c r="D34" s="153">
        <f>365/D28</f>
        <v>187.65212990868608</v>
      </c>
      <c r="E34" s="153">
        <f t="shared" ref="E34:L34" si="3">365/E28</f>
        <v>176.8465873913697</v>
      </c>
      <c r="F34" s="153">
        <f t="shared" si="3"/>
        <v>157.95037562404991</v>
      </c>
      <c r="G34" s="153">
        <f t="shared" si="3"/>
        <v>128.82082112284411</v>
      </c>
      <c r="H34" s="179">
        <f t="shared" si="3"/>
        <v>141.39820010262261</v>
      </c>
      <c r="I34" s="152">
        <f t="shared" si="3"/>
        <v>156.06565567562512</v>
      </c>
      <c r="J34" s="152">
        <f t="shared" si="3"/>
        <v>155.4315002279387</v>
      </c>
      <c r="K34" s="152">
        <f t="shared" si="3"/>
        <v>154.80827849486755</v>
      </c>
      <c r="L34" s="152">
        <f t="shared" si="3"/>
        <v>154.1957101247549</v>
      </c>
      <c r="M34" s="141"/>
      <c r="N34" s="156">
        <f t="shared" si="0"/>
        <v>157.01880651919541</v>
      </c>
      <c r="O34" s="156">
        <f t="shared" si="1"/>
        <v>155.4315002279387</v>
      </c>
    </row>
    <row r="35" spans="2:15" x14ac:dyDescent="0.25">
      <c r="B35" s="137" t="s">
        <v>146</v>
      </c>
      <c r="C35" s="155" t="s">
        <v>58</v>
      </c>
      <c r="D35" s="153">
        <f>365/D29</f>
        <v>24.348215243440379</v>
      </c>
      <c r="E35" s="153">
        <f t="shared" ref="E35:L35" si="4">365/E29</f>
        <v>21.5253310882627</v>
      </c>
      <c r="F35" s="153">
        <f t="shared" si="4"/>
        <v>19.988019150493752</v>
      </c>
      <c r="G35" s="153">
        <f t="shared" si="4"/>
        <v>16.807894667641634</v>
      </c>
      <c r="H35" s="179">
        <f t="shared" si="4"/>
        <v>17.809085373293307</v>
      </c>
      <c r="I35" s="152">
        <f t="shared" si="4"/>
        <v>19.845334309896366</v>
      </c>
      <c r="J35" s="152">
        <f t="shared" si="4"/>
        <v>19.764694999413244</v>
      </c>
      <c r="K35" s="152">
        <f t="shared" si="4"/>
        <v>19.685446021869481</v>
      </c>
      <c r="L35" s="152">
        <f t="shared" si="4"/>
        <v>19.607551727702543</v>
      </c>
      <c r="M35" s="141"/>
      <c r="N35" s="156">
        <f t="shared" si="0"/>
        <v>19.931285842445938</v>
      </c>
      <c r="O35" s="156">
        <f t="shared" si="1"/>
        <v>19.764694999413244</v>
      </c>
    </row>
    <row r="36" spans="2:15" x14ac:dyDescent="0.25">
      <c r="B36" s="138" t="s">
        <v>147</v>
      </c>
      <c r="C36" s="155" t="s">
        <v>58</v>
      </c>
      <c r="D36" s="153">
        <f>D35+D33-D34</f>
        <v>-51.960001931054279</v>
      </c>
      <c r="E36" s="153">
        <f t="shared" ref="E36:L36" si="5">E35+E33-E34</f>
        <v>-52.285471636707442</v>
      </c>
      <c r="F36" s="153">
        <f t="shared" si="5"/>
        <v>-47.508588570411916</v>
      </c>
      <c r="G36" s="153">
        <f t="shared" si="5"/>
        <v>-34.838768691189514</v>
      </c>
      <c r="H36" s="179">
        <f t="shared" si="5"/>
        <v>-48.528304202891093</v>
      </c>
      <c r="I36" s="152">
        <f t="shared" si="5"/>
        <v>-62.331037391256302</v>
      </c>
      <c r="J36" s="152">
        <f t="shared" si="5"/>
        <v>-62.445184731631485</v>
      </c>
      <c r="K36" s="152">
        <f t="shared" si="5"/>
        <v>-62.611095869328906</v>
      </c>
      <c r="L36" s="152">
        <f t="shared" si="5"/>
        <v>-62.799688572892933</v>
      </c>
      <c r="M36" s="141"/>
      <c r="N36" s="156">
        <f t="shared" si="0"/>
        <v>-53.92312684415154</v>
      </c>
      <c r="O36" s="156">
        <f t="shared" si="1"/>
        <v>-52.285471636707442</v>
      </c>
    </row>
  </sheetData>
  <conditionalFormatting sqref="D2">
    <cfRule type="containsText" dxfId="118" priority="4" operator="containsText" text="3">
      <formula>NOT(ISERROR(SEARCH("3",D2)))</formula>
    </cfRule>
    <cfRule type="containsText" dxfId="117" priority="5" operator="containsText" text="2">
      <formula>NOT(ISERROR(SEARCH("2",D2)))</formula>
    </cfRule>
    <cfRule type="cellIs" dxfId="116" priority="6" operator="greaterThan">
      <formula>2</formula>
    </cfRule>
    <cfRule type="containsText" dxfId="115" priority="7" operator="containsText" text="2">
      <formula>NOT(ISERROR(SEARCH("2",D2)))</formula>
    </cfRule>
    <cfRule type="containsText" dxfId="114" priority="8" operator="containsText" text="2">
      <formula>NOT(ISERROR(SEARCH("2",D2)))</formula>
    </cfRule>
    <cfRule type="containsText" dxfId="113" priority="12" operator="containsText" text="3">
      <formula>NOT(ISERROR(SEARCH("3",D2)))</formula>
    </cfRule>
    <cfRule type="containsText" dxfId="112" priority="13" operator="containsText" text="2">
      <formula>NOT(ISERROR(SEARCH("2",D2)))</formula>
    </cfRule>
    <cfRule type="containsText" dxfId="111" priority="14" operator="containsText" text="1">
      <formula>NOT(ISERROR(SEARCH("1",D2)))</formula>
    </cfRule>
  </conditionalFormatting>
  <hyperlinks>
    <hyperlink ref="O1" location="Index!B2" display="Index" xr:uid="{99FDABB6-96AD-4E71-A552-94F59B8B4F12}"/>
  </hyperlinks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xr2:uid="{E2120E92-3BF1-4091-968A-450C85BB9831}">
          <x14:colorSeries rgb="FF376092"/>
          <x14:colorNegative rgb="FFD00000"/>
          <x14:colorAxis rgb="FF000000"/>
          <x14:colorMarkers theme="4" tint="-0.499984740745262"/>
          <x14:colorFirst rgb="FFD00000"/>
          <x14:colorLast rgb="FFD00000"/>
          <x14:colorHigh rgb="FF00B050"/>
          <x14:colorLow rgb="FFFF0000"/>
          <x14:sparklines>
            <x14:sparkline>
              <xm:f>Ratios!C5:L5</xm:f>
              <xm:sqref>M5</xm:sqref>
            </x14:sparkline>
            <x14:sparkline>
              <xm:f>Ratios!C6:L6</xm:f>
              <xm:sqref>M6</xm:sqref>
            </x14:sparkline>
            <x14:sparkline>
              <xm:f>Ratios!C7:L7</xm:f>
              <xm:sqref>M7</xm:sqref>
            </x14:sparkline>
            <x14:sparkline>
              <xm:f>Ratios!C8:L8</xm:f>
              <xm:sqref>M8</xm:sqref>
            </x14:sparkline>
            <x14:sparkline>
              <xm:f>Ratios!C9:L9</xm:f>
              <xm:sqref>M9</xm:sqref>
            </x14:sparkline>
            <x14:sparkline>
              <xm:f>Ratios!C10:L10</xm:f>
              <xm:sqref>M10</xm:sqref>
            </x14:sparkline>
            <x14:sparkline>
              <xm:f>Ratios!C11:L11</xm:f>
              <xm:sqref>M11</xm:sqref>
            </x14:sparkline>
            <x14:sparkline>
              <xm:f>Ratios!C12:L12</xm:f>
              <xm:sqref>M12</xm:sqref>
            </x14:sparkline>
            <x14:sparkline>
              <xm:f>Ratios!C13:L13</xm:f>
              <xm:sqref>M13</xm:sqref>
            </x14:sparkline>
            <x14:sparkline>
              <xm:f>Ratios!C14:L14</xm:f>
              <xm:sqref>M14</xm:sqref>
            </x14:sparkline>
            <x14:sparkline>
              <xm:f>Ratios!C15:L15</xm:f>
              <xm:sqref>M15</xm:sqref>
            </x14:sparkline>
            <x14:sparkline>
              <xm:f>Ratios!C16:L16</xm:f>
              <xm:sqref>M16</xm:sqref>
            </x14:sparkline>
            <x14:sparkline>
              <xm:f>Ratios!C17:L17</xm:f>
              <xm:sqref>M17</xm:sqref>
            </x14:sparkline>
            <x14:sparkline>
              <xm:f>Ratios!C18:L18</xm:f>
              <xm:sqref>M18</xm:sqref>
            </x14:sparkline>
            <x14:sparkline>
              <xm:f>Ratios!C19:L19</xm:f>
              <xm:sqref>M19</xm:sqref>
            </x14:sparkline>
            <x14:sparkline>
              <xm:f>Ratios!C20:L20</xm:f>
              <xm:sqref>M20</xm:sqref>
            </x14:sparkline>
            <x14:sparkline>
              <xm:f>Ratios!C21:L21</xm:f>
              <xm:sqref>M21</xm:sqref>
            </x14:sparkline>
            <x14:sparkline>
              <xm:f>Ratios!C22:L22</xm:f>
              <xm:sqref>M22</xm:sqref>
            </x14:sparkline>
            <x14:sparkline>
              <xm:f>Ratios!C23:L23</xm:f>
              <xm:sqref>M23</xm:sqref>
            </x14:sparkline>
            <x14:sparkline>
              <xm:f>Ratios!C24:L24</xm:f>
              <xm:sqref>M24</xm:sqref>
            </x14:sparkline>
            <x14:sparkline>
              <xm:f>Ratios!C25:L25</xm:f>
              <xm:sqref>M25</xm:sqref>
            </x14:sparkline>
            <x14:sparkline>
              <xm:f>Ratios!C26:L26</xm:f>
              <xm:sqref>M26</xm:sqref>
            </x14:sparkline>
            <x14:sparkline>
              <xm:f>Ratios!C27:L27</xm:f>
              <xm:sqref>M27</xm:sqref>
            </x14:sparkline>
            <x14:sparkline>
              <xm:f>Ratios!C28:L28</xm:f>
              <xm:sqref>M28</xm:sqref>
            </x14:sparkline>
            <x14:sparkline>
              <xm:f>Ratios!C29:L29</xm:f>
              <xm:sqref>M29</xm:sqref>
            </x14:sparkline>
            <x14:sparkline>
              <xm:f>Ratios!C30:L30</xm:f>
              <xm:sqref>M30</xm:sqref>
            </x14:sparkline>
            <x14:sparkline>
              <xm:f>Ratios!C31:L31</xm:f>
              <xm:sqref>M31</xm:sqref>
            </x14:sparkline>
            <x14:sparkline>
              <xm:f>Ratios!C32:L32</xm:f>
              <xm:sqref>M32</xm:sqref>
            </x14:sparkline>
            <x14:sparkline>
              <xm:f>Ratios!C33:L33</xm:f>
              <xm:sqref>M33</xm:sqref>
            </x14:sparkline>
            <x14:sparkline>
              <xm:f>Ratios!C34:L34</xm:f>
              <xm:sqref>M34</xm:sqref>
            </x14:sparkline>
            <x14:sparkline>
              <xm:f>Ratios!C35:L35</xm:f>
              <xm:sqref>M35</xm:sqref>
            </x14:sparkline>
            <x14:sparkline>
              <xm:f>Ratios!C36:L36</xm:f>
              <xm:sqref>M36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53B7-A6F7-4066-ABC5-84F1B925C960}">
  <sheetPr>
    <tabColor theme="5" tint="-0.249977111117893"/>
  </sheetPr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83-377C-4D86-984A-D722C4B51C66}">
  <dimension ref="A1:L37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:L5"/>
    </sheetView>
  </sheetViews>
  <sheetFormatPr defaultColWidth="0" defaultRowHeight="15" zeroHeight="1" x14ac:dyDescent="0.25"/>
  <cols>
    <col min="1" max="1" width="2.5703125" customWidth="1"/>
    <col min="2" max="2" width="33" customWidth="1"/>
    <col min="3" max="7" width="11" customWidth="1"/>
    <col min="8" max="9" width="11.28515625" bestFit="1" customWidth="1"/>
    <col min="10" max="11" width="12.5703125" bestFit="1" customWidth="1"/>
    <col min="12" max="12" width="12.7109375" bestFit="1" customWidth="1"/>
    <col min="13" max="16384" width="8.7109375" hidden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18</v>
      </c>
      <c r="C2" s="288" t="s">
        <v>66</v>
      </c>
      <c r="D2" s="289">
        <f>Drivers!D2</f>
        <v>1</v>
      </c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x14ac:dyDescent="0.25">
      <c r="B5" s="290" t="s">
        <v>251</v>
      </c>
      <c r="C5" s="68">
        <f>SUMIF('(IS)'!$A:$A,IS!$B5,'(IS)'!C:C)</f>
        <v>145452.35999999999</v>
      </c>
      <c r="D5" s="68">
        <f>SUMIF('(IS)'!$A:$A,IS!$B5,'(IS)'!D:D)</f>
        <v>135979.03</v>
      </c>
      <c r="E5" s="68">
        <f>SUMIF('(IS)'!$A:$A,IS!$B5,'(IS)'!E:E)</f>
        <v>156521.23000000001</v>
      </c>
      <c r="F5" s="68">
        <f>SUMIF('(IS)'!$A:$A,IS!$B5,'(IS)'!F:F)</f>
        <v>183340.7</v>
      </c>
      <c r="G5" s="34">
        <f>SUMIF('(IS)'!$A:$A,IS!$B5,'(IS)'!G:G)</f>
        <v>221112.91</v>
      </c>
      <c r="H5" s="10">
        <f>G5*(1+Drivers!H8)</f>
        <v>249857.58829999997</v>
      </c>
      <c r="I5" s="10">
        <f>H5*(1+Drivers!I8)</f>
        <v>284837.650662</v>
      </c>
      <c r="J5" s="10">
        <f>I5*(1+Drivers!J8)</f>
        <v>327563.29826129996</v>
      </c>
      <c r="K5" s="10">
        <f>J5*(1+Drivers!K8)</f>
        <v>379973.425983108</v>
      </c>
      <c r="L5" s="10">
        <f>K5*(1+Drivers!L8)</f>
        <v>444568.90840023634</v>
      </c>
    </row>
    <row r="6" spans="2:12" x14ac:dyDescent="0.25">
      <c r="B6" s="291" t="s">
        <v>57</v>
      </c>
      <c r="C6" s="282"/>
      <c r="D6" s="283">
        <f>D5/C5-1</f>
        <v>-6.5130122330087969E-2</v>
      </c>
      <c r="E6" s="283">
        <f t="shared" ref="E6:L6" si="0">E5/D5-1</f>
        <v>0.15106888172389521</v>
      </c>
      <c r="F6" s="283">
        <f t="shared" si="0"/>
        <v>0.17134717124315979</v>
      </c>
      <c r="G6" s="284">
        <f t="shared" si="0"/>
        <v>0.20602195802677747</v>
      </c>
      <c r="H6" s="285">
        <f t="shared" si="0"/>
        <v>0.12999999999999989</v>
      </c>
      <c r="I6" s="285">
        <f t="shared" si="0"/>
        <v>0.14000000000000012</v>
      </c>
      <c r="J6" s="285">
        <f t="shared" si="0"/>
        <v>0.14999999999999991</v>
      </c>
      <c r="K6" s="285">
        <f t="shared" si="0"/>
        <v>0.16000000000000014</v>
      </c>
      <c r="L6" s="285">
        <f t="shared" si="0"/>
        <v>0.16999999999999993</v>
      </c>
    </row>
    <row r="7" spans="2:12" x14ac:dyDescent="0.25">
      <c r="B7" s="290" t="s">
        <v>252</v>
      </c>
      <c r="C7" s="68">
        <f>SUMIF('(IS)'!$A:$A,IS!$B7,'(IS)'!C:C)</f>
        <v>2360.9</v>
      </c>
      <c r="D7" s="68">
        <f>SUMIF('(IS)'!$A:$A,IS!$B7,'(IS)'!D:D)</f>
        <v>3429.35</v>
      </c>
      <c r="E7" s="68">
        <f>SUMIF('(IS)'!$A:$A,IS!$B7,'(IS)'!E:E)</f>
        <v>2267.08</v>
      </c>
      <c r="F7" s="68">
        <f>SUMIF('(IS)'!$A:$A,IS!$B7,'(IS)'!F:F)</f>
        <v>2929.17</v>
      </c>
      <c r="G7" s="34">
        <f>SUMIF('(IS)'!$A:$A,IS!$B7,'(IS)'!G:G)</f>
        <v>4158.03</v>
      </c>
      <c r="H7" s="10">
        <f>H5*Drivers!H14</f>
        <v>-463.88785003297829</v>
      </c>
      <c r="I7" s="10">
        <f>I5*Drivers!I14</f>
        <v>-1559.2631349209539</v>
      </c>
      <c r="J7" s="10">
        <f>J5*Drivers!J14</f>
        <v>-3803.9925836232701</v>
      </c>
      <c r="K7" s="10">
        <f>K5*Drivers!K14</f>
        <v>-6395.8775654279561</v>
      </c>
      <c r="L7" s="10">
        <f>L5*Drivers!L14</f>
        <v>-10400.356377538557</v>
      </c>
    </row>
    <row r="8" spans="2:12" x14ac:dyDescent="0.25">
      <c r="B8" s="292" t="s">
        <v>19</v>
      </c>
      <c r="C8" s="215">
        <f>C5+C7</f>
        <v>147813.25999999998</v>
      </c>
      <c r="D8" s="215">
        <f t="shared" ref="D8:G8" si="1">D5+D7</f>
        <v>139408.38</v>
      </c>
      <c r="E8" s="215">
        <f t="shared" si="1"/>
        <v>158788.31</v>
      </c>
      <c r="F8" s="215">
        <f t="shared" si="1"/>
        <v>186269.87000000002</v>
      </c>
      <c r="G8" s="37">
        <f t="shared" si="1"/>
        <v>225270.94</v>
      </c>
      <c r="H8" s="12">
        <f t="shared" ref="H8:L8" si="2">H5+H7</f>
        <v>249393.700449967</v>
      </c>
      <c r="I8" s="12">
        <f t="shared" si="2"/>
        <v>283278.38752707903</v>
      </c>
      <c r="J8" s="12">
        <f t="shared" si="2"/>
        <v>323759.30567767669</v>
      </c>
      <c r="K8" s="12">
        <f t="shared" si="2"/>
        <v>373577.54841768002</v>
      </c>
      <c r="L8" s="12">
        <f t="shared" si="2"/>
        <v>434168.55202269775</v>
      </c>
    </row>
    <row r="9" spans="2:12" x14ac:dyDescent="0.25">
      <c r="B9" s="290" t="s">
        <v>20</v>
      </c>
      <c r="C9" s="68">
        <f>SUMIF('(IS)'!$A:$A,IS!$B9,'(IS)'!C:C)</f>
        <v>97362.67</v>
      </c>
      <c r="D9" s="68">
        <f>SUMIF('(IS)'!$A:$A,IS!$B9,'(IS)'!D:D)</f>
        <v>86700.9</v>
      </c>
      <c r="E9" s="68">
        <f>SUMIF('(IS)'!$A:$A,IS!$B9,'(IS)'!E:E)</f>
        <v>99738.51</v>
      </c>
      <c r="F9" s="68">
        <f>SUMIF('(IS)'!$A:$A,IS!$B9,'(IS)'!F:F)</f>
        <v>116615.27</v>
      </c>
      <c r="G9" s="34">
        <f>SUMIF('(IS)'!$A:$A,IS!$B9,'(IS)'!G:G)</f>
        <v>146028.82</v>
      </c>
      <c r="H9" s="10">
        <f>H5*Drivers!H20</f>
        <v>166939.24362250202</v>
      </c>
      <c r="I9" s="10">
        <f>I5*Drivers!I20</f>
        <v>190310.73772965232</v>
      </c>
      <c r="J9" s="10">
        <f>J5*Drivers!J20</f>
        <v>218857.34838910014</v>
      </c>
      <c r="K9" s="10">
        <f>K5*Drivers!K20</f>
        <v>253874.52413135619</v>
      </c>
      <c r="L9" s="10">
        <f>L5*Drivers!L20</f>
        <v>297033.19323368673</v>
      </c>
    </row>
    <row r="10" spans="2:12" ht="15.75" thickBot="1" x14ac:dyDescent="0.3">
      <c r="B10" s="293" t="s">
        <v>21</v>
      </c>
      <c r="C10" s="21">
        <f>C8-C9</f>
        <v>50450.589999999982</v>
      </c>
      <c r="D10" s="21">
        <f t="shared" ref="D10:G10" si="3">D8-D9</f>
        <v>52707.48000000001</v>
      </c>
      <c r="E10" s="21">
        <f t="shared" si="3"/>
        <v>59049.8</v>
      </c>
      <c r="F10" s="21">
        <f t="shared" si="3"/>
        <v>69654.60000000002</v>
      </c>
      <c r="G10" s="38">
        <f t="shared" si="3"/>
        <v>79242.12</v>
      </c>
      <c r="H10" s="22">
        <f>H8-H9</f>
        <v>82454.456827464979</v>
      </c>
      <c r="I10" s="22">
        <f t="shared" ref="I10:L10" si="4">I8-I9</f>
        <v>92967.649797426711</v>
      </c>
      <c r="J10" s="22">
        <f t="shared" si="4"/>
        <v>104901.95728857655</v>
      </c>
      <c r="K10" s="22">
        <f t="shared" si="4"/>
        <v>119703.02428632384</v>
      </c>
      <c r="L10" s="22">
        <f t="shared" si="4"/>
        <v>137135.35878901102</v>
      </c>
    </row>
    <row r="11" spans="2:12" x14ac:dyDescent="0.25">
      <c r="B11" s="294" t="s">
        <v>253</v>
      </c>
      <c r="C11" s="68">
        <f>SUMIF('(IS)'!$A:$A,IS!$B11,'(IS)'!C:C)</f>
        <v>31760.71</v>
      </c>
      <c r="D11" s="68">
        <f>SUMIF('(IS)'!$A:$A,IS!$B11,'(IS)'!D:D)</f>
        <v>33654.03</v>
      </c>
      <c r="E11" s="68">
        <f>SUMIF('(IS)'!$A:$A,IS!$B11,'(IS)'!E:E)</f>
        <v>38565.42</v>
      </c>
      <c r="F11" s="68">
        <f>SUMIF('(IS)'!$A:$A,IS!$B11,'(IS)'!F:F)</f>
        <v>45972.15</v>
      </c>
      <c r="G11" s="34">
        <f>SUMIF('(IS)'!$A:$A,IS!$B11,'(IS)'!G:G)</f>
        <v>51590.439999999995</v>
      </c>
      <c r="H11" s="10">
        <f>H5*Drivers!H26</f>
        <v>64778.688861978997</v>
      </c>
      <c r="I11" s="10">
        <f>I5*Drivers!I26</f>
        <v>73847.705302656061</v>
      </c>
      <c r="J11" s="10">
        <f>J5*Drivers!J26</f>
        <v>84924.861098054462</v>
      </c>
      <c r="K11" s="10">
        <f>K5*Drivers!K26</f>
        <v>98512.838873743181</v>
      </c>
      <c r="L11" s="10">
        <f>L5*Drivers!L26</f>
        <v>115260.02148227952</v>
      </c>
    </row>
    <row r="12" spans="2:12" ht="15.75" thickBot="1" x14ac:dyDescent="0.3">
      <c r="B12" s="295" t="s">
        <v>22</v>
      </c>
      <c r="C12" s="21">
        <f>C10-C11</f>
        <v>18689.879999999983</v>
      </c>
      <c r="D12" s="21">
        <f t="shared" ref="D12:G12" si="5">D10-D11</f>
        <v>19053.450000000012</v>
      </c>
      <c r="E12" s="21">
        <f t="shared" si="5"/>
        <v>20484.380000000005</v>
      </c>
      <c r="F12" s="21">
        <f t="shared" si="5"/>
        <v>23682.450000000019</v>
      </c>
      <c r="G12" s="38">
        <f t="shared" si="5"/>
        <v>27651.68</v>
      </c>
      <c r="H12" s="22">
        <f>H10-H11</f>
        <v>17675.767965485982</v>
      </c>
      <c r="I12" s="22">
        <f t="shared" ref="I12:L12" si="6">I10-I11</f>
        <v>19119.944494770651</v>
      </c>
      <c r="J12" s="22">
        <f t="shared" si="6"/>
        <v>19977.09619052209</v>
      </c>
      <c r="K12" s="22">
        <f t="shared" si="6"/>
        <v>21190.185412580657</v>
      </c>
      <c r="L12" s="22">
        <f t="shared" si="6"/>
        <v>21875.337306731497</v>
      </c>
    </row>
    <row r="13" spans="2:12" x14ac:dyDescent="0.25">
      <c r="B13" s="290" t="s">
        <v>23</v>
      </c>
      <c r="C13" s="68">
        <f>SUMIF('(IS)'!$A:$A,IS!$B13,'(IS)'!C:C)</f>
        <v>2462.27</v>
      </c>
      <c r="D13" s="68">
        <f>SUMIF('(IS)'!$A:$A,IS!$B13,'(IS)'!D:D)</f>
        <v>2904.21</v>
      </c>
      <c r="E13" s="68">
        <f>SUMIF('(IS)'!$A:$A,IS!$B13,'(IS)'!E:E)</f>
        <v>2947.95</v>
      </c>
      <c r="F13" s="68">
        <f>SUMIF('(IS)'!$A:$A,IS!$B13,'(IS)'!F:F)</f>
        <v>3502.25</v>
      </c>
      <c r="G13" s="34">
        <f>SUMIF('(IS)'!$A:$A,IS!$B13,'(IS)'!G:G)</f>
        <v>3682.33</v>
      </c>
      <c r="H13" s="10">
        <f>PPE!H16</f>
        <v>4048.2983479879422</v>
      </c>
      <c r="I13" s="10">
        <f>PPE!I16</f>
        <v>4043.5173613183315</v>
      </c>
      <c r="J13" s="10">
        <f>PPE!J16</f>
        <v>4102.427868398564</v>
      </c>
      <c r="K13" s="10">
        <f>PPE!K16</f>
        <v>4171.2226436873307</v>
      </c>
      <c r="L13" s="10">
        <f>PPE!L16</f>
        <v>4205.9707978262049</v>
      </c>
    </row>
    <row r="14" spans="2:12" ht="15.75" thickBot="1" x14ac:dyDescent="0.3">
      <c r="B14" s="295" t="s">
        <v>24</v>
      </c>
      <c r="C14" s="21">
        <f>C12-C13</f>
        <v>16227.609999999982</v>
      </c>
      <c r="D14" s="21">
        <f t="shared" ref="D14:G14" si="7">D12-D13</f>
        <v>16149.240000000013</v>
      </c>
      <c r="E14" s="21">
        <f t="shared" si="7"/>
        <v>17536.430000000004</v>
      </c>
      <c r="F14" s="21">
        <f t="shared" si="7"/>
        <v>20180.200000000019</v>
      </c>
      <c r="G14" s="38">
        <f t="shared" si="7"/>
        <v>23969.35</v>
      </c>
      <c r="H14" s="22">
        <f>H12-H13</f>
        <v>13627.46961749804</v>
      </c>
      <c r="I14" s="22">
        <f t="shared" ref="I14:L14" si="8">I12-I13</f>
        <v>15076.427133452318</v>
      </c>
      <c r="J14" s="22">
        <f t="shared" si="8"/>
        <v>15874.668322123525</v>
      </c>
      <c r="K14" s="22">
        <f t="shared" si="8"/>
        <v>17018.962768893325</v>
      </c>
      <c r="L14" s="22">
        <f t="shared" si="8"/>
        <v>17669.366508905292</v>
      </c>
    </row>
    <row r="15" spans="2:12" x14ac:dyDescent="0.25">
      <c r="B15" s="294" t="s">
        <v>4</v>
      </c>
      <c r="C15" s="69">
        <f>SUMIF('(IS)'!$A:$A,IS!$B15,'(IS)'!C:C)</f>
        <v>2796.66</v>
      </c>
      <c r="D15" s="69">
        <f>SUMIF('(IS)'!$A:$A,IS!$B15,'(IS)'!D:D)</f>
        <v>3913.44</v>
      </c>
      <c r="E15" s="69">
        <f>SUMIF('(IS)'!$A:$A,IS!$B15,'(IS)'!E:E)</f>
        <v>3125.7</v>
      </c>
      <c r="F15" s="69">
        <f>SUMIF('(IS)'!$A:$A,IS!$B15,'(IS)'!F:F)</f>
        <v>3207.16</v>
      </c>
      <c r="G15" s="36">
        <f>SUMIF('(IS)'!$A:$A,IS!$B15,'(IS)'!G:G)</f>
        <v>3545.85</v>
      </c>
      <c r="H15" s="14">
        <f>Debt!H26</f>
        <v>4675.9894000000004</v>
      </c>
      <c r="I15" s="14">
        <f>Debt!I26</f>
        <v>3654.5586458556741</v>
      </c>
      <c r="J15" s="14">
        <f>Debt!J26</f>
        <v>2633.1278917113482</v>
      </c>
      <c r="K15" s="14">
        <f>Debt!K26</f>
        <v>1611.6971375670221</v>
      </c>
      <c r="L15" s="14">
        <f>Debt!L26</f>
        <v>529.50174980955001</v>
      </c>
    </row>
    <row r="16" spans="2:12" x14ac:dyDescent="0.25">
      <c r="B16" s="296" t="s">
        <v>348</v>
      </c>
      <c r="C16" s="283">
        <f>Debt!C12</f>
        <v>3.4557683253982271E-2</v>
      </c>
      <c r="D16" s="283">
        <f>Debt!D12</f>
        <v>4.8316233392159007E-2</v>
      </c>
      <c r="E16" s="283">
        <f>Debt!E12</f>
        <v>5.0904960794858067E-2</v>
      </c>
      <c r="F16" s="283">
        <f>Debt!F12</f>
        <v>5.2389440436161575E-2</v>
      </c>
      <c r="G16" s="284">
        <f>Debt!G12</f>
        <v>6.2750665979789746E-2</v>
      </c>
      <c r="H16" s="285">
        <f>Debt!H12</f>
        <v>8.275066597978975E-2</v>
      </c>
      <c r="I16" s="285">
        <f>Debt!I12</f>
        <v>8.275066597978975E-2</v>
      </c>
      <c r="J16" s="285">
        <f>Debt!J12</f>
        <v>8.275066597978975E-2</v>
      </c>
      <c r="K16" s="285">
        <f>Debt!K12</f>
        <v>8.275066597978975E-2</v>
      </c>
      <c r="L16" s="285">
        <f>Debt!L12</f>
        <v>8.275066597978975E-2</v>
      </c>
    </row>
    <row r="17" spans="2:12" x14ac:dyDescent="0.25">
      <c r="B17" s="290" t="s">
        <v>231</v>
      </c>
      <c r="C17" s="69">
        <f>SUMIF('(IS)'!$A:$A,IS!$B17,'(IS)'!C:C)</f>
        <v>0</v>
      </c>
      <c r="D17" s="69">
        <f>SUMIF('(IS)'!$A:$A,IS!$B17,'(IS)'!D:D)</f>
        <v>-3556.02</v>
      </c>
      <c r="E17" s="69">
        <f>SUMIF('(IS)'!$A:$A,IS!$B17,'(IS)'!E:E)</f>
        <v>96.93</v>
      </c>
      <c r="F17" s="69">
        <f>SUMIF('(IS)'!$A:$A,IS!$B17,'(IS)'!F:F)</f>
        <v>135.99</v>
      </c>
      <c r="G17" s="36">
        <f>SUMIF('(IS)'!$A:$A,IS!$B17,'(IS)'!G:G)</f>
        <v>93.61</v>
      </c>
      <c r="H17" s="14">
        <f>G17</f>
        <v>93.61</v>
      </c>
      <c r="I17" s="14">
        <f t="shared" ref="I17:L17" si="9">H17</f>
        <v>93.61</v>
      </c>
      <c r="J17" s="14">
        <f t="shared" si="9"/>
        <v>93.61</v>
      </c>
      <c r="K17" s="14">
        <f t="shared" si="9"/>
        <v>93.61</v>
      </c>
      <c r="L17" s="14">
        <f t="shared" si="9"/>
        <v>93.61</v>
      </c>
    </row>
    <row r="18" spans="2:12" ht="15.75" thickBot="1" x14ac:dyDescent="0.3">
      <c r="B18" s="295" t="s">
        <v>25</v>
      </c>
      <c r="C18" s="21">
        <f>C14-C15+C17</f>
        <v>13430.949999999983</v>
      </c>
      <c r="D18" s="21">
        <f>D14-D15+D17</f>
        <v>8679.7800000000116</v>
      </c>
      <c r="E18" s="21">
        <f t="shared" ref="E18:G18" si="10">E14-E15+E17</f>
        <v>14507.660000000003</v>
      </c>
      <c r="F18" s="21">
        <f t="shared" si="10"/>
        <v>17109.030000000021</v>
      </c>
      <c r="G18" s="38">
        <f t="shared" si="10"/>
        <v>20517.11</v>
      </c>
      <c r="H18" s="22">
        <f>H14-H15</f>
        <v>8951.4802174980396</v>
      </c>
      <c r="I18" s="22">
        <f t="shared" ref="I18:L18" si="11">I14-I15</f>
        <v>11421.868487596645</v>
      </c>
      <c r="J18" s="22">
        <f t="shared" si="11"/>
        <v>13241.540430412177</v>
      </c>
      <c r="K18" s="22">
        <f t="shared" si="11"/>
        <v>15407.265631326303</v>
      </c>
      <c r="L18" s="22">
        <f t="shared" si="11"/>
        <v>17139.864759095741</v>
      </c>
    </row>
    <row r="19" spans="2:12" x14ac:dyDescent="0.25">
      <c r="B19" s="290" t="s">
        <v>5</v>
      </c>
      <c r="C19" s="69">
        <f>SUMIF('(IS)'!$A:$A,IS!$B19,'(IS)'!C:C)</f>
        <v>3263.2</v>
      </c>
      <c r="D19" s="69">
        <f>SUMIF('(IS)'!$A:$A,IS!$B19,'(IS)'!D:D)</f>
        <v>4010.82</v>
      </c>
      <c r="E19" s="69">
        <f>SUMIF('(IS)'!$A:$A,IS!$B19,'(IS)'!E:E)</f>
        <v>4216.6099999999997</v>
      </c>
      <c r="F19" s="69">
        <f>SUMIF('(IS)'!$A:$A,IS!$B19,'(IS)'!F:F)</f>
        <v>4484.16</v>
      </c>
      <c r="G19" s="36">
        <f>SUMIF('(IS)'!$A:$A,IS!$B19,'(IS)'!G:G)</f>
        <v>4947.3900000000003</v>
      </c>
      <c r="H19" s="14">
        <f>H18*Drivers!H32</f>
        <v>2416.899658724471</v>
      </c>
      <c r="I19" s="14">
        <f>I18*Drivers!I32</f>
        <v>3083.9044916510943</v>
      </c>
      <c r="J19" s="14">
        <f>J18*Drivers!J32</f>
        <v>3575.215916211288</v>
      </c>
      <c r="K19" s="14">
        <f>K18*Drivers!K32</f>
        <v>4159.9617204581018</v>
      </c>
      <c r="L19" s="14">
        <f>L18*Drivers!L32</f>
        <v>4627.7634849558499</v>
      </c>
    </row>
    <row r="20" spans="2:12" ht="15.75" thickBot="1" x14ac:dyDescent="0.3">
      <c r="B20" s="293" t="s">
        <v>26</v>
      </c>
      <c r="C20" s="21">
        <f>C18-C19</f>
        <v>10167.749999999982</v>
      </c>
      <c r="D20" s="21">
        <f t="shared" ref="D20:G20" si="12">D18-D19</f>
        <v>4668.9600000000119</v>
      </c>
      <c r="E20" s="21">
        <f t="shared" si="12"/>
        <v>10291.050000000003</v>
      </c>
      <c r="F20" s="21">
        <f t="shared" si="12"/>
        <v>12624.870000000021</v>
      </c>
      <c r="G20" s="38">
        <f t="shared" si="12"/>
        <v>15569.720000000001</v>
      </c>
      <c r="H20" s="22">
        <f>H18-H19</f>
        <v>6534.5805587735686</v>
      </c>
      <c r="I20" s="22">
        <f t="shared" ref="I20:L20" si="13">I18-I19</f>
        <v>8337.9639959455508</v>
      </c>
      <c r="J20" s="22">
        <f t="shared" si="13"/>
        <v>9666.3245142008891</v>
      </c>
      <c r="K20" s="22">
        <f t="shared" si="13"/>
        <v>11247.303910868202</v>
      </c>
      <c r="L20" s="22">
        <f t="shared" si="13"/>
        <v>12512.101274139892</v>
      </c>
    </row>
    <row r="21" spans="2:12" x14ac:dyDescent="0.25">
      <c r="B21" s="290" t="s">
        <v>27</v>
      </c>
      <c r="C21" s="68">
        <f>Equity!C10</f>
        <v>3929.61</v>
      </c>
      <c r="D21" s="68">
        <f>Equity!D10</f>
        <v>3650.89</v>
      </c>
      <c r="E21" s="68">
        <f>Equity!E10</f>
        <v>2528.46</v>
      </c>
      <c r="F21" s="68">
        <f>Equity!F10</f>
        <v>3091.42</v>
      </c>
      <c r="G21" s="34">
        <f>Equity!G10</f>
        <v>4216.95</v>
      </c>
      <c r="H21" s="10">
        <f>Equity!H10</f>
        <v>2522.1294121176734</v>
      </c>
      <c r="I21" s="10">
        <f>Equity!I10</f>
        <v>3218.1750675822027</v>
      </c>
      <c r="J21" s="10">
        <f>Equity!J10</f>
        <v>3730.8777732653443</v>
      </c>
      <c r="K21" s="10">
        <f>Equity!K10</f>
        <v>4341.0829119766586</v>
      </c>
      <c r="L21" s="10">
        <f>Equity!L10</f>
        <v>4829.2523670143537</v>
      </c>
    </row>
    <row r="22" spans="2:12" ht="15.75" thickBot="1" x14ac:dyDescent="0.3">
      <c r="B22" s="293" t="s">
        <v>324</v>
      </c>
      <c r="C22" s="21">
        <f t="shared" ref="C22:H22" si="14">C20-C21</f>
        <v>6238.1399999999812</v>
      </c>
      <c r="D22" s="21">
        <f t="shared" ref="D22:G22" si="15">D20-D21</f>
        <v>1018.070000000012</v>
      </c>
      <c r="E22" s="21">
        <f t="shared" si="15"/>
        <v>7762.5900000000029</v>
      </c>
      <c r="F22" s="21">
        <f t="shared" si="15"/>
        <v>9533.4500000000207</v>
      </c>
      <c r="G22" s="38">
        <f t="shared" si="15"/>
        <v>11352.77</v>
      </c>
      <c r="H22" s="22">
        <f t="shared" si="14"/>
        <v>4012.4511466558952</v>
      </c>
      <c r="I22" s="22">
        <f t="shared" ref="I22:L22" si="16">I20-I21</f>
        <v>5119.7889283633485</v>
      </c>
      <c r="J22" s="22">
        <f t="shared" si="16"/>
        <v>5935.4467409355448</v>
      </c>
      <c r="K22" s="22">
        <f t="shared" si="16"/>
        <v>6906.2209988915438</v>
      </c>
      <c r="L22" s="22">
        <f t="shared" si="16"/>
        <v>7682.8489071255381</v>
      </c>
    </row>
    <row r="23" spans="2:12" x14ac:dyDescent="0.25">
      <c r="C23" s="11"/>
      <c r="D23" s="11"/>
      <c r="E23" s="11"/>
      <c r="F23" s="11"/>
      <c r="G23" s="11"/>
      <c r="H23" s="12"/>
      <c r="I23" s="12"/>
      <c r="J23" s="12"/>
      <c r="K23" s="12"/>
      <c r="L23" s="12"/>
    </row>
    <row r="24" spans="2:12" x14ac:dyDescent="0.25"/>
    <row r="25" spans="2:12" x14ac:dyDescent="0.25"/>
    <row r="26" spans="2:12" x14ac:dyDescent="0.25"/>
    <row r="27" spans="2:12" x14ac:dyDescent="0.25"/>
    <row r="28" spans="2:12" x14ac:dyDescent="0.25"/>
    <row r="29" spans="2:12" x14ac:dyDescent="0.25"/>
    <row r="30" spans="2:12" x14ac:dyDescent="0.25"/>
    <row r="31" spans="2:12" x14ac:dyDescent="0.25"/>
    <row r="32" spans="2:12" x14ac:dyDescent="0.25"/>
    <row r="33" x14ac:dyDescent="0.25"/>
    <row r="34" x14ac:dyDescent="0.25"/>
    <row r="35" x14ac:dyDescent="0.25"/>
    <row r="36" x14ac:dyDescent="0.25"/>
    <row r="37" x14ac:dyDescent="0.25"/>
  </sheetData>
  <conditionalFormatting sqref="D2">
    <cfRule type="containsText" dxfId="110" priority="4" operator="containsText" text="3">
      <formula>NOT(ISERROR(SEARCH("3",D2)))</formula>
    </cfRule>
    <cfRule type="containsText" dxfId="109" priority="5" operator="containsText" text="2">
      <formula>NOT(ISERROR(SEARCH("2",D2)))</formula>
    </cfRule>
    <cfRule type="cellIs" dxfId="108" priority="6" operator="greaterThan">
      <formula>2</formula>
    </cfRule>
    <cfRule type="containsText" dxfId="107" priority="7" operator="containsText" text="2">
      <formula>NOT(ISERROR(SEARCH("2",D2)))</formula>
    </cfRule>
    <cfRule type="containsText" dxfId="106" priority="8" operator="containsText" text="2">
      <formula>NOT(ISERROR(SEARCH("2",D2)))</formula>
    </cfRule>
    <cfRule type="containsText" dxfId="105" priority="12" operator="containsText" text="3">
      <formula>NOT(ISERROR(SEARCH("3",D2)))</formula>
    </cfRule>
    <cfRule type="containsText" dxfId="104" priority="13" operator="containsText" text="2">
      <formula>NOT(ISERROR(SEARCH("2",D2)))</formula>
    </cfRule>
    <cfRule type="containsText" dxfId="103" priority="14" operator="containsText" text="1">
      <formula>NOT(ISERROR(SEARCH("1",D2)))</formula>
    </cfRule>
  </conditionalFormatting>
  <hyperlinks>
    <hyperlink ref="L1" location="Index!B2" display="Index" xr:uid="{399D064F-19B6-4B36-B4A7-8E494A9E99C4}"/>
  </hyperlinks>
  <pageMargins left="0.7" right="0.7" top="0.75" bottom="0.75" header="0.3" footer="0.3"/>
  <ignoredErrors>
    <ignoredError sqref="C21 D21:G21 H21:L2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F2C4-4428-4C22-85A2-EF80326451A5}">
  <dimension ref="A1:XFC62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" sqref="D2"/>
    </sheetView>
  </sheetViews>
  <sheetFormatPr defaultColWidth="0" defaultRowHeight="15" zeroHeight="1" x14ac:dyDescent="0.25"/>
  <cols>
    <col min="1" max="1" width="2.5703125" customWidth="1"/>
    <col min="2" max="2" width="27.7109375" customWidth="1"/>
    <col min="3" max="12" width="12.28515625" customWidth="1"/>
    <col min="13" max="16383" width="8.7109375" hidden="1"/>
    <col min="16384" max="16384" width="0.7109375" hidden="1" customWidth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6</v>
      </c>
      <c r="C2" s="288" t="s">
        <v>66</v>
      </c>
      <c r="D2" s="289">
        <f>Drivers!D2</f>
        <v>1</v>
      </c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ht="15.75" x14ac:dyDescent="0.25">
      <c r="B5" s="305" t="s">
        <v>28</v>
      </c>
      <c r="C5" s="42"/>
      <c r="D5" s="42"/>
      <c r="E5" s="42"/>
      <c r="F5" s="42"/>
      <c r="G5" s="43"/>
      <c r="H5" s="44"/>
      <c r="I5" s="44"/>
      <c r="J5" s="44"/>
      <c r="K5" s="44"/>
      <c r="L5" s="44"/>
    </row>
    <row r="6" spans="2:12" x14ac:dyDescent="0.25">
      <c r="B6" s="306" t="s">
        <v>284</v>
      </c>
      <c r="C6" s="23">
        <f>SUMIF('(BS)'!$A:$A,BS!$B6,'(BS)'!C:C)</f>
        <v>12699.75</v>
      </c>
      <c r="D6" s="23">
        <f>SUMIF('(BS)'!$A:$A,BS!$B6,'(BS)'!D:D)</f>
        <v>31011.23</v>
      </c>
      <c r="E6" s="23">
        <f>SUMIF('(BS)'!$A:$A,BS!$B6,'(BS)'!E:E)</f>
        <v>29792.51</v>
      </c>
      <c r="F6" s="23">
        <f>SUMIF('(BS)'!$A:$A,BS!$B6,'(BS)'!F:F)</f>
        <v>35573.42</v>
      </c>
      <c r="G6" s="34">
        <f>SUMIF('(BS)'!$A:$A,BS!$B6,'(BS)'!G:G)</f>
        <v>34957.629999999997</v>
      </c>
      <c r="H6" s="10">
        <f>G6</f>
        <v>34957.629999999997</v>
      </c>
      <c r="I6" s="10">
        <f t="shared" ref="I6:L6" si="0">H6</f>
        <v>34957.629999999997</v>
      </c>
      <c r="J6" s="10">
        <f t="shared" si="0"/>
        <v>34957.629999999997</v>
      </c>
      <c r="K6" s="10">
        <f t="shared" si="0"/>
        <v>34957.629999999997</v>
      </c>
      <c r="L6" s="10">
        <f t="shared" si="0"/>
        <v>34957.629999999997</v>
      </c>
    </row>
    <row r="7" spans="2:12" x14ac:dyDescent="0.25">
      <c r="B7" s="306" t="s">
        <v>12</v>
      </c>
      <c r="C7" s="23">
        <f>SUMIF('(BS)'!$A:$A,BS!$B7,'(BS)'!C:C)</f>
        <v>5746.65</v>
      </c>
      <c r="D7" s="23">
        <f>SUMIF('(BS)'!$A:$A,BS!$B7,'(BS)'!D:D)</f>
        <v>5820.54</v>
      </c>
      <c r="E7" s="23">
        <f>SUMIF('(BS)'!$A:$A,BS!$B7,'(BS)'!E:E)</f>
        <v>5943.32</v>
      </c>
      <c r="F7" s="23">
        <f>SUMIF('(BS)'!$A:$A,BS!$B7,'(BS)'!F:F)</f>
        <v>6828.78</v>
      </c>
      <c r="G7" s="34">
        <f>SUMIF('(BS)'!$A:$A,BS!$B7,'(BS)'!G:G)</f>
        <v>6620.19</v>
      </c>
      <c r="H7" s="10">
        <f>WC!H5</f>
        <v>9670.4140648008124</v>
      </c>
      <c r="I7" s="10">
        <f>WC!I5</f>
        <v>11024.272033872929</v>
      </c>
      <c r="J7" s="10">
        <f>WC!J5</f>
        <v>12677.912838953866</v>
      </c>
      <c r="K7" s="10">
        <f>WC!K5</f>
        <v>14706.378893186486</v>
      </c>
      <c r="L7" s="10">
        <f>WC!L5</f>
        <v>17206.463305028188</v>
      </c>
    </row>
    <row r="8" spans="2:12" x14ac:dyDescent="0.25">
      <c r="B8" s="306" t="s">
        <v>13</v>
      </c>
      <c r="C8" s="23">
        <f>SUMIF('(BS)'!$A:$A,BS!$B8,'(BS)'!C:C)</f>
        <v>40731.519999999997</v>
      </c>
      <c r="D8" s="23">
        <f>SUMIF('(BS)'!$A:$A,BS!$B8,'(BS)'!D:D)</f>
        <v>42229.78</v>
      </c>
      <c r="E8" s="23">
        <f>SUMIF('(BS)'!$A:$A,BS!$B8,'(BS)'!E:E)</f>
        <v>46138.92</v>
      </c>
      <c r="F8" s="23">
        <f>SUMIF('(BS)'!$A:$A,BS!$B8,'(BS)'!F:F)</f>
        <v>44731.53</v>
      </c>
      <c r="G8" s="34">
        <f>SUMIF('(BS)'!$A:$A,BS!$B8,'(BS)'!G:G)</f>
        <v>48770.95</v>
      </c>
      <c r="H8" s="10">
        <f>WC!H6</f>
        <v>53993.505309474524</v>
      </c>
      <c r="I8" s="10">
        <f>WC!I6</f>
        <v>61329.508698120553</v>
      </c>
      <c r="J8" s="10">
        <f>WC!J6</f>
        <v>70093.590008727639</v>
      </c>
      <c r="K8" s="10">
        <f>WC!K6</f>
        <v>80879.193450345832</v>
      </c>
      <c r="L8" s="10">
        <f>WC!L6</f>
        <v>93997.089648009583</v>
      </c>
    </row>
    <row r="9" spans="2:12" x14ac:dyDescent="0.25">
      <c r="B9" s="306" t="s">
        <v>14</v>
      </c>
      <c r="C9" s="23">
        <f>SUMIF('(BS)'!$A:$A,BS!$B9,'(BS)'!C:C)</f>
        <v>15117.78</v>
      </c>
      <c r="D9" s="23">
        <f>SUMIF('(BS)'!$A:$A,BS!$B9,'(BS)'!D:D)</f>
        <v>16241.5</v>
      </c>
      <c r="E9" s="23">
        <f>SUMIF('(BS)'!$A:$A,BS!$B9,'(BS)'!E:E)</f>
        <v>18953.169999999998</v>
      </c>
      <c r="F9" s="23">
        <f>SUMIF('(BS)'!$A:$A,BS!$B9,'(BS)'!F:F)</f>
        <v>22519.599999999999</v>
      </c>
      <c r="G9" s="34">
        <f>SUMIF('(BS)'!$A:$A,BS!$B9,'(BS)'!G:G)</f>
        <v>15358.39</v>
      </c>
      <c r="H9" s="10">
        <f>CFS!H56</f>
        <v>34080.330780353659</v>
      </c>
      <c r="I9" s="10">
        <f>CFS!I56</f>
        <v>19195.030898451168</v>
      </c>
      <c r="J9" s="10">
        <f>CFS!J56</f>
        <v>5501.2176323655513</v>
      </c>
      <c r="K9" s="10">
        <f>CFS!K56</f>
        <v>-6684.1944383028576</v>
      </c>
      <c r="L9" s="10">
        <f>CFS!L56</f>
        <v>-11589.980162414011</v>
      </c>
    </row>
    <row r="10" spans="2:12" x14ac:dyDescent="0.25">
      <c r="B10" s="306" t="s">
        <v>15</v>
      </c>
      <c r="C10" s="23">
        <f>SUMIF('(BS)'!$A:$A,BS!$B10,'(BS)'!C:C)</f>
        <v>42439.42</v>
      </c>
      <c r="D10" s="23">
        <f>SUMIF('(BS)'!$A:$A,BS!$B10,'(BS)'!D:D)</f>
        <v>42027.59</v>
      </c>
      <c r="E10" s="23">
        <f>SUMIF('(BS)'!$A:$A,BS!$B10,'(BS)'!E:E)</f>
        <v>42549.54</v>
      </c>
      <c r="F10" s="23">
        <f>SUMIF('(BS)'!$A:$A,BS!$B10,'(BS)'!F:F)</f>
        <v>40711.699999999997</v>
      </c>
      <c r="G10" s="34">
        <f>SUMIF('(BS)'!$A:$A,BS!$B10,'(BS)'!G:G)</f>
        <v>34921.129999999997</v>
      </c>
      <c r="H10" s="10">
        <f>WC!H7</f>
        <v>34921.129999999997</v>
      </c>
      <c r="I10" s="10">
        <f>WC!I7</f>
        <v>34921.129999999997</v>
      </c>
      <c r="J10" s="10">
        <f>WC!J7</f>
        <v>34921.129999999997</v>
      </c>
      <c r="K10" s="10">
        <f>WC!K7</f>
        <v>34921.129999999997</v>
      </c>
      <c r="L10" s="10">
        <f>WC!L7</f>
        <v>34921.129999999997</v>
      </c>
    </row>
    <row r="11" spans="2:12" x14ac:dyDescent="0.25">
      <c r="B11" s="306" t="s">
        <v>16</v>
      </c>
      <c r="C11" s="23">
        <f>SUMIF('(BS)'!$A:$A,BS!$B11,'(BS)'!C:C)</f>
        <v>65954.77</v>
      </c>
      <c r="D11" s="23">
        <f>SUMIF('(BS)'!$A:$A,BS!$B11,'(BS)'!D:D)</f>
        <v>57636.19</v>
      </c>
      <c r="E11" s="23">
        <f>SUMIF('(BS)'!$A:$A,BS!$B11,'(BS)'!E:E)</f>
        <v>64803.71</v>
      </c>
      <c r="F11" s="23">
        <f>SUMIF('(BS)'!$A:$A,BS!$B11,'(BS)'!F:F)</f>
        <v>71839.289999999994</v>
      </c>
      <c r="G11" s="34">
        <f>SUMIF('(BS)'!$A:$A,BS!$B11,'(BS)'!G:G)</f>
        <v>77451.58</v>
      </c>
      <c r="H11" s="14">
        <f>WC!H8</f>
        <v>77451.58</v>
      </c>
      <c r="I11" s="14">
        <f>WC!I8</f>
        <v>77451.58</v>
      </c>
      <c r="J11" s="14">
        <f>WC!J8</f>
        <v>77451.58</v>
      </c>
      <c r="K11" s="14">
        <f>WC!K8</f>
        <v>77451.58</v>
      </c>
      <c r="L11" s="14">
        <f>WC!L8</f>
        <v>77451.58</v>
      </c>
    </row>
    <row r="12" spans="2:12" x14ac:dyDescent="0.25">
      <c r="B12" s="307" t="s">
        <v>29</v>
      </c>
      <c r="C12" s="31">
        <f>SUM(C6:C11)</f>
        <v>182689.89</v>
      </c>
      <c r="D12" s="31">
        <f t="shared" ref="D12:G12" si="1">SUM(D6:D11)</f>
        <v>194966.83</v>
      </c>
      <c r="E12" s="31">
        <f t="shared" si="1"/>
        <v>208181.16999999998</v>
      </c>
      <c r="F12" s="31">
        <f t="shared" si="1"/>
        <v>222204.31999999995</v>
      </c>
      <c r="G12" s="35">
        <f t="shared" si="1"/>
        <v>218079.87</v>
      </c>
      <c r="H12" s="32">
        <f>SUM(H6:H11)</f>
        <v>245074.59015462903</v>
      </c>
      <c r="I12" s="32">
        <f t="shared" ref="I12:L12" si="2">SUM(I6:I11)</f>
        <v>238879.15163044463</v>
      </c>
      <c r="J12" s="32">
        <f t="shared" si="2"/>
        <v>235603.06048004708</v>
      </c>
      <c r="K12" s="32">
        <f t="shared" si="2"/>
        <v>236231.71790522948</v>
      </c>
      <c r="L12" s="32">
        <f t="shared" si="2"/>
        <v>246943.91279062378</v>
      </c>
    </row>
    <row r="13" spans="2:12" ht="15.75" x14ac:dyDescent="0.25">
      <c r="B13" s="305" t="s">
        <v>30</v>
      </c>
      <c r="C13" s="23"/>
      <c r="D13" s="23"/>
      <c r="E13" s="23"/>
      <c r="F13" s="23"/>
      <c r="G13" s="34"/>
      <c r="H13" s="10"/>
      <c r="I13" s="10"/>
      <c r="J13" s="10"/>
      <c r="K13" s="10"/>
      <c r="L13" s="10"/>
    </row>
    <row r="14" spans="2:12" x14ac:dyDescent="0.25">
      <c r="B14" s="306" t="s">
        <v>49</v>
      </c>
      <c r="C14" s="23">
        <f>SUMIF('(BS)'!$A:$A,BS!$B14,'(BS)'!C:C)</f>
        <v>16045</v>
      </c>
      <c r="D14" s="23">
        <f>SUMIF('(BS)'!$A:$A,BS!$B14,'(BS)'!D:D)</f>
        <v>17054.599999999999</v>
      </c>
      <c r="E14" s="23">
        <f>SUMIF('(BS)'!$A:$A,BS!$B14,'(BS)'!E:E)</f>
        <v>16530.47</v>
      </c>
      <c r="F14" s="23">
        <f>SUMIF('(BS)'!$A:$A,BS!$B14,'(BS)'!F:F)</f>
        <v>16834.37</v>
      </c>
      <c r="G14" s="34">
        <f>SUMIF('(BS)'!$A:$A,BS!$B14,'(BS)'!G:G)</f>
        <v>17778.419999999998</v>
      </c>
      <c r="H14" s="10">
        <f>PPE!H8</f>
        <v>17834.677532182381</v>
      </c>
      <c r="I14" s="10">
        <f>PPE!I8</f>
        <v>17813.61501449997</v>
      </c>
      <c r="J14" s="10">
        <f>PPE!J8</f>
        <v>18073.143786028257</v>
      </c>
      <c r="K14" s="10">
        <f>PPE!K8</f>
        <v>18376.217454940012</v>
      </c>
      <c r="L14" s="10">
        <f>PPE!L8</f>
        <v>18529.299582450054</v>
      </c>
    </row>
    <row r="15" spans="2:12" x14ac:dyDescent="0.25">
      <c r="B15" s="308" t="s">
        <v>11</v>
      </c>
      <c r="C15" s="23">
        <f>SUMIF('(BS)'!$A:$A,BS!$B15,'(BS)'!C:C)</f>
        <v>27694.560000000001</v>
      </c>
      <c r="D15" s="23">
        <f>SUMIF('(BS)'!$A:$A,BS!$B15,'(BS)'!D:D)</f>
        <v>27376.740000000009</v>
      </c>
      <c r="E15" s="23">
        <f>SUMIF('(BS)'!$A:$A,BS!$B15,'(BS)'!E:E)</f>
        <v>26285.579999999994</v>
      </c>
      <c r="F15" s="23">
        <f>SUMIF('(BS)'!$A:$A,BS!$B15,'(BS)'!F:F)</f>
        <v>25923.110000000008</v>
      </c>
      <c r="G15" s="34">
        <f>SUMIF('(BS)'!$A:$A,BS!$B15,'(BS)'!G:G)</f>
        <v>25333.369999999988</v>
      </c>
      <c r="H15" s="10">
        <f>PPE!H27</f>
        <v>24517.418252803443</v>
      </c>
      <c r="I15" s="10">
        <f>PPE!I27</f>
        <v>23692.626094047802</v>
      </c>
      <c r="J15" s="10">
        <f>PPE!J27</f>
        <v>22841.074713448616</v>
      </c>
      <c r="K15" s="10">
        <f>PPE!K27</f>
        <v>21959.666644417077</v>
      </c>
      <c r="L15" s="10">
        <f>PPE!L27</f>
        <v>21057.549141536387</v>
      </c>
    </row>
    <row r="16" spans="2:12" x14ac:dyDescent="0.25">
      <c r="B16" s="308" t="s">
        <v>50</v>
      </c>
      <c r="C16" s="23">
        <f>SUMIF('(BS)'!$A:$A,BS!$B16,'(BS)'!C:C)</f>
        <v>3224.91</v>
      </c>
      <c r="D16" s="23">
        <f>SUMIF('(BS)'!$A:$A,BS!$B16,'(BS)'!D:D)</f>
        <v>388.37</v>
      </c>
      <c r="E16" s="23">
        <f>SUMIF('(BS)'!$A:$A,BS!$B16,'(BS)'!E:E)</f>
        <v>1170.32</v>
      </c>
      <c r="F16" s="23">
        <f>SUMIF('(BS)'!$A:$A,BS!$B16,'(BS)'!F:F)</f>
        <v>2949.09</v>
      </c>
      <c r="G16" s="34">
        <f>SUMIF('(BS)'!$A:$A,BS!$B16,'(BS)'!G:G)</f>
        <v>2897.04</v>
      </c>
      <c r="H16" s="10">
        <f>G16</f>
        <v>2897.04</v>
      </c>
      <c r="I16" s="10">
        <f t="shared" ref="I16:L16" si="3">H16</f>
        <v>2897.04</v>
      </c>
      <c r="J16" s="10">
        <f t="shared" si="3"/>
        <v>2897.04</v>
      </c>
      <c r="K16" s="10">
        <f t="shared" si="3"/>
        <v>2897.04</v>
      </c>
      <c r="L16" s="10">
        <f t="shared" si="3"/>
        <v>2897.04</v>
      </c>
    </row>
    <row r="17" spans="2:12" x14ac:dyDescent="0.25">
      <c r="B17" s="309" t="s">
        <v>299</v>
      </c>
      <c r="C17" s="11">
        <f>SUM(C14:C16)</f>
        <v>46964.47</v>
      </c>
      <c r="D17" s="11">
        <f t="shared" ref="D17:H17" si="4">SUM(D14:D16)</f>
        <v>44819.710000000014</v>
      </c>
      <c r="E17" s="11">
        <f t="shared" si="4"/>
        <v>43986.369999999995</v>
      </c>
      <c r="F17" s="11">
        <f t="shared" si="4"/>
        <v>45706.570000000007</v>
      </c>
      <c r="G17" s="37">
        <f t="shared" si="4"/>
        <v>46008.829999999987</v>
      </c>
      <c r="H17" s="12">
        <f t="shared" si="4"/>
        <v>45249.135784985825</v>
      </c>
      <c r="I17" s="12">
        <f t="shared" ref="I17:L17" si="5">SUM(I14:I16)</f>
        <v>44403.281108547773</v>
      </c>
      <c r="J17" s="12">
        <f t="shared" si="5"/>
        <v>43811.258499476877</v>
      </c>
      <c r="K17" s="12">
        <f t="shared" si="5"/>
        <v>43232.924099357093</v>
      </c>
      <c r="L17" s="12">
        <f t="shared" si="5"/>
        <v>42483.888723986442</v>
      </c>
    </row>
    <row r="18" spans="2:12" x14ac:dyDescent="0.25">
      <c r="B18" s="308" t="s">
        <v>51</v>
      </c>
      <c r="C18" s="23">
        <f>SUMIF('(BS)'!$A:$A,BS!$B18,'(BS)'!C:C)</f>
        <v>7347.73</v>
      </c>
      <c r="D18" s="23">
        <f>SUMIF('(BS)'!$A:$A,BS!$B18,'(BS)'!D:D)</f>
        <v>8615.4</v>
      </c>
      <c r="E18" s="23">
        <f>SUMIF('(BS)'!$A:$A,BS!$B18,'(BS)'!E:E)</f>
        <v>9810.86</v>
      </c>
      <c r="F18" s="23">
        <f>SUMIF('(BS)'!$A:$A,BS!$B18,'(BS)'!F:F)</f>
        <v>9224.89</v>
      </c>
      <c r="G18" s="34">
        <f>SUMIF('(BS)'!$A:$A,BS!$B18,'(BS)'!G:G)</f>
        <v>10690.19</v>
      </c>
      <c r="H18" s="10">
        <f>G18</f>
        <v>10690.19</v>
      </c>
      <c r="I18" s="10">
        <f t="shared" ref="I18:L18" si="6">H18</f>
        <v>10690.19</v>
      </c>
      <c r="J18" s="10">
        <f t="shared" si="6"/>
        <v>10690.19</v>
      </c>
      <c r="K18" s="10">
        <f t="shared" si="6"/>
        <v>10690.19</v>
      </c>
      <c r="L18" s="10">
        <f t="shared" si="6"/>
        <v>10690.19</v>
      </c>
    </row>
    <row r="19" spans="2:12" x14ac:dyDescent="0.25">
      <c r="B19" s="308" t="s">
        <v>279</v>
      </c>
      <c r="C19" s="23">
        <f>SUMIF('(BS)'!$A:$A,BS!$B19,'(BS)'!C:C)</f>
        <v>3846.58</v>
      </c>
      <c r="D19" s="23">
        <f>SUMIF('(BS)'!$A:$A,BS!$B19,'(BS)'!D:D)</f>
        <v>2697</v>
      </c>
      <c r="E19" s="23">
        <f>SUMIF('(BS)'!$A:$A,BS!$B19,'(BS)'!E:E)</f>
        <v>2840.1</v>
      </c>
      <c r="F19" s="23">
        <f>SUMIF('(BS)'!$A:$A,BS!$B19,'(BS)'!F:F)</f>
        <v>3984.79</v>
      </c>
      <c r="G19" s="34">
        <f>SUMIF('(BS)'!$A:$A,BS!$B19,'(BS)'!G:G)</f>
        <v>3863.72</v>
      </c>
      <c r="H19" s="10">
        <f>G19</f>
        <v>3863.72</v>
      </c>
      <c r="I19" s="10">
        <f t="shared" ref="I19:L19" si="7">H19</f>
        <v>3863.72</v>
      </c>
      <c r="J19" s="10">
        <f t="shared" si="7"/>
        <v>3863.72</v>
      </c>
      <c r="K19" s="10">
        <f t="shared" si="7"/>
        <v>3863.72</v>
      </c>
      <c r="L19" s="10">
        <f t="shared" si="7"/>
        <v>3863.72</v>
      </c>
    </row>
    <row r="20" spans="2:12" x14ac:dyDescent="0.25">
      <c r="B20" s="308" t="s">
        <v>280</v>
      </c>
      <c r="C20" s="23">
        <f>SUMIF('(BS)'!$A:$A,BS!$B20,'(BS)'!C:C)</f>
        <v>60111.69</v>
      </c>
      <c r="D20" s="23">
        <f>SUMIF('(BS)'!$A:$A,BS!$B20,'(BS)'!D:D)</f>
        <v>53114.33</v>
      </c>
      <c r="E20" s="23">
        <f>SUMIF('(BS)'!$A:$A,BS!$B20,'(BS)'!E:E)</f>
        <v>46989.83</v>
      </c>
      <c r="F20" s="23">
        <f>SUMIF('(BS)'!$A:$A,BS!$B20,'(BS)'!F:F)</f>
        <v>41276.92</v>
      </c>
      <c r="G20" s="34">
        <f>SUMIF('(BS)'!$A:$A,BS!$B20,'(BS)'!G:G)</f>
        <v>52630.22</v>
      </c>
      <c r="H20" s="10">
        <f>G20</f>
        <v>52630.22</v>
      </c>
      <c r="I20" s="10">
        <f t="shared" ref="I20:L20" si="8">H20</f>
        <v>52630.22</v>
      </c>
      <c r="J20" s="10">
        <f t="shared" si="8"/>
        <v>52630.22</v>
      </c>
      <c r="K20" s="10">
        <f t="shared" si="8"/>
        <v>52630.22</v>
      </c>
      <c r="L20" s="10">
        <f t="shared" si="8"/>
        <v>52630.22</v>
      </c>
    </row>
    <row r="21" spans="2:12" x14ac:dyDescent="0.25">
      <c r="B21" s="308" t="s">
        <v>281</v>
      </c>
      <c r="C21" s="23">
        <f>SUMIF('(BS)'!$A:$A,BS!$B21,'(BS)'!C:C)</f>
        <v>7179.77</v>
      </c>
      <c r="D21" s="23">
        <f>SUMIF('(BS)'!$A:$A,BS!$B21,'(BS)'!D:D)</f>
        <v>7060.44</v>
      </c>
      <c r="E21" s="23">
        <f>SUMIF('(BS)'!$A:$A,BS!$B21,'(BS)'!E:E)</f>
        <v>8240.59</v>
      </c>
      <c r="F21" s="23">
        <f>SUMIF('(BS)'!$A:$A,BS!$B21,'(BS)'!F:F)</f>
        <v>7954.82</v>
      </c>
      <c r="G21" s="34">
        <f>SUMIF('(BS)'!$A:$A,BS!$B21,'(BS)'!G:G)</f>
        <v>8354.41</v>
      </c>
      <c r="H21" s="10">
        <f>G21</f>
        <v>8354.41</v>
      </c>
      <c r="I21" s="10">
        <f t="shared" ref="I21:L21" si="9">H21</f>
        <v>8354.41</v>
      </c>
      <c r="J21" s="10">
        <f t="shared" si="9"/>
        <v>8354.41</v>
      </c>
      <c r="K21" s="10">
        <f t="shared" si="9"/>
        <v>8354.41</v>
      </c>
      <c r="L21" s="10">
        <f t="shared" si="9"/>
        <v>8354.41</v>
      </c>
    </row>
    <row r="22" spans="2:12" x14ac:dyDescent="0.25">
      <c r="B22" s="307" t="s">
        <v>31</v>
      </c>
      <c r="C22" s="31">
        <f>SUM(C17:C21)</f>
        <v>125450.24000000001</v>
      </c>
      <c r="D22" s="31">
        <f t="shared" ref="D22:F22" si="10">SUM(D17:D21)</f>
        <v>116306.88000000002</v>
      </c>
      <c r="E22" s="31">
        <f t="shared" si="10"/>
        <v>111867.75</v>
      </c>
      <c r="F22" s="31">
        <f t="shared" si="10"/>
        <v>108147.99000000002</v>
      </c>
      <c r="G22" s="35">
        <f>SUM(G17:G21)</f>
        <v>121547.37</v>
      </c>
      <c r="H22" s="32">
        <f>SUM(H17:H21)</f>
        <v>120787.67578498583</v>
      </c>
      <c r="I22" s="32">
        <f t="shared" ref="I22:L22" si="11">SUM(I17:I21)</f>
        <v>119941.82110854778</v>
      </c>
      <c r="J22" s="32">
        <f t="shared" si="11"/>
        <v>119349.79849947689</v>
      </c>
      <c r="K22" s="32">
        <f t="shared" si="11"/>
        <v>118771.46409935711</v>
      </c>
      <c r="L22" s="32">
        <f t="shared" si="11"/>
        <v>118022.42872398645</v>
      </c>
    </row>
    <row r="23" spans="2:12" x14ac:dyDescent="0.25">
      <c r="B23" s="310"/>
      <c r="C23" s="29"/>
      <c r="D23" s="29"/>
      <c r="E23" s="29"/>
      <c r="F23" s="29"/>
      <c r="G23" s="209"/>
      <c r="H23" s="30"/>
      <c r="I23" s="30"/>
      <c r="J23" s="30"/>
      <c r="K23" s="30"/>
      <c r="L23" s="30"/>
    </row>
    <row r="24" spans="2:12" ht="15.75" thickBot="1" x14ac:dyDescent="0.3">
      <c r="B24" s="311" t="s">
        <v>17</v>
      </c>
      <c r="C24" s="21">
        <f t="shared" ref="C24:L24" si="12">C22+C12</f>
        <v>308140.13</v>
      </c>
      <c r="D24" s="21">
        <f t="shared" si="12"/>
        <v>311273.71000000002</v>
      </c>
      <c r="E24" s="21">
        <f t="shared" si="12"/>
        <v>320048.92</v>
      </c>
      <c r="F24" s="21">
        <f t="shared" si="12"/>
        <v>330352.30999999994</v>
      </c>
      <c r="G24" s="38">
        <f t="shared" si="12"/>
        <v>339627.24</v>
      </c>
      <c r="H24" s="22">
        <f t="shared" si="12"/>
        <v>365862.26593961485</v>
      </c>
      <c r="I24" s="22">
        <f t="shared" si="12"/>
        <v>358820.97273899242</v>
      </c>
      <c r="J24" s="22">
        <f t="shared" si="12"/>
        <v>354952.858979524</v>
      </c>
      <c r="K24" s="22">
        <f t="shared" si="12"/>
        <v>355003.18200458656</v>
      </c>
      <c r="L24" s="22">
        <f t="shared" si="12"/>
        <v>364966.34151461022</v>
      </c>
    </row>
    <row r="25" spans="2:12" x14ac:dyDescent="0.25">
      <c r="B25" s="308"/>
      <c r="C25" s="11"/>
      <c r="D25" s="11"/>
      <c r="E25" s="11"/>
      <c r="F25" s="11"/>
      <c r="G25" s="37"/>
      <c r="H25" s="12"/>
      <c r="I25" s="12"/>
      <c r="J25" s="12"/>
      <c r="K25" s="12"/>
      <c r="L25" s="12"/>
    </row>
    <row r="26" spans="2:12" ht="15.75" x14ac:dyDescent="0.25">
      <c r="B26" s="305" t="s">
        <v>32</v>
      </c>
      <c r="C26" s="23"/>
      <c r="D26" s="23"/>
      <c r="E26" s="23"/>
      <c r="F26" s="23"/>
      <c r="G26" s="34"/>
      <c r="H26" s="10"/>
      <c r="I26" s="10"/>
      <c r="J26" s="10"/>
      <c r="K26" s="10"/>
      <c r="L26" s="10"/>
    </row>
    <row r="27" spans="2:12" x14ac:dyDescent="0.25">
      <c r="B27" s="308" t="s">
        <v>9</v>
      </c>
      <c r="C27" s="13">
        <f>SUMIF('(BS)'!$A:$A,BS!$B27,'(BS)'!C:C)</f>
        <v>58675.79</v>
      </c>
      <c r="D27" s="13">
        <f>SUMIF('(BS)'!$A:$A,BS!$B27,'(BS)'!D:D)</f>
        <v>50485.22</v>
      </c>
      <c r="E27" s="13">
        <f>SUMIF('(BS)'!$A:$A,BS!$B27,'(BS)'!E:E)</f>
        <v>61849.919999999998</v>
      </c>
      <c r="F27" s="13">
        <f>SUMIF('(BS)'!$A:$A,BS!$B27,'(BS)'!F:F)</f>
        <v>57295.7</v>
      </c>
      <c r="G27" s="36">
        <f>SUMIF('(BS)'!$A:$A,BS!$B27,'(BS)'!G:G)</f>
        <v>57532.800000000003</v>
      </c>
      <c r="H27" s="14">
        <f>Debt!H17</f>
        <v>57532.800000000003</v>
      </c>
      <c r="I27" s="14">
        <f>Debt!I17</f>
        <v>47068.320726762817</v>
      </c>
      <c r="J27" s="14">
        <f>Debt!J17</f>
        <v>36603.841453525631</v>
      </c>
      <c r="K27" s="14">
        <f>Debt!K17</f>
        <v>26139.362180288445</v>
      </c>
      <c r="L27" s="14">
        <f>Debt!L17</f>
        <v>21836.548361954454</v>
      </c>
    </row>
    <row r="28" spans="2:12" x14ac:dyDescent="0.25">
      <c r="B28" s="308" t="s">
        <v>10</v>
      </c>
      <c r="C28" s="13">
        <f>SUMIF('(BS)'!$A:$A,BS!$B28,'(BS)'!C:C)</f>
        <v>43643.93</v>
      </c>
      <c r="D28" s="13">
        <f>SUMIF('(BS)'!$A:$A,BS!$B28,'(BS)'!D:D)</f>
        <v>45504.61</v>
      </c>
      <c r="E28" s="13">
        <f>SUMIF('(BS)'!$A:$A,BS!$B28,'(BS)'!E:E)</f>
        <v>51144.24</v>
      </c>
      <c r="F28" s="13">
        <f>SUMIF('(BS)'!$A:$A,BS!$B28,'(BS)'!F:F)</f>
        <v>49784.12</v>
      </c>
      <c r="G28" s="36">
        <f>SUMIF('(BS)'!$A:$A,BS!$B28,'(BS)'!G:G)</f>
        <v>53292.88</v>
      </c>
      <c r="H28" s="14">
        <f>WC!H10</f>
        <v>76049.084792958936</v>
      </c>
      <c r="I28" s="14">
        <f>WC!I10</f>
        <v>86695.956663973193</v>
      </c>
      <c r="J28" s="14">
        <f>WC!J10</f>
        <v>99700.35016356915</v>
      </c>
      <c r="K28" s="14">
        <f>WC!K10</f>
        <v>115652.40618974023</v>
      </c>
      <c r="L28" s="14">
        <f>WC!L10</f>
        <v>135313.31524199605</v>
      </c>
    </row>
    <row r="29" spans="2:12" x14ac:dyDescent="0.25">
      <c r="B29" s="308" t="s">
        <v>270</v>
      </c>
      <c r="C29" s="13">
        <f>SUMIF('(BS)'!$A:$A,BS!$B29,'(BS)'!C:C)</f>
        <v>39658.639999999999</v>
      </c>
      <c r="D29" s="13">
        <f>SUMIF('(BS)'!$A:$A,BS!$B29,'(BS)'!D:D)</f>
        <v>38419.5</v>
      </c>
      <c r="E29" s="13">
        <f>SUMIF('(BS)'!$A:$A,BS!$B29,'(BS)'!E:E)</f>
        <v>43083.51</v>
      </c>
      <c r="F29" s="13">
        <f>SUMIF('(BS)'!$A:$A,BS!$B29,'(BS)'!F:F)</f>
        <v>51492.7</v>
      </c>
      <c r="G29" s="36">
        <f>SUMIF('(BS)'!$A:$A,BS!$B29,'(BS)'!G:G)</f>
        <v>62317.54</v>
      </c>
      <c r="H29" s="14">
        <f>WC!H11</f>
        <v>62317.54</v>
      </c>
      <c r="I29" s="14">
        <f>WC!I11</f>
        <v>62317.54</v>
      </c>
      <c r="J29" s="14">
        <f>WC!J11</f>
        <v>62317.54</v>
      </c>
      <c r="K29" s="14">
        <f>WC!K11</f>
        <v>62317.54</v>
      </c>
      <c r="L29" s="14">
        <f>WC!L11</f>
        <v>62317.54</v>
      </c>
    </row>
    <row r="30" spans="2:12" x14ac:dyDescent="0.25">
      <c r="B30" s="308" t="s">
        <v>271</v>
      </c>
      <c r="C30" s="13">
        <f>SUMIF('(BS)'!$A:$A,BS!$B30,'(BS)'!C:C)</f>
        <v>2750.85</v>
      </c>
      <c r="D30" s="13">
        <f>SUMIF('(BS)'!$A:$A,BS!$B30,'(BS)'!D:D)</f>
        <v>2998.68</v>
      </c>
      <c r="E30" s="13">
        <f>SUMIF('(BS)'!$A:$A,BS!$B30,'(BS)'!E:E)</f>
        <v>3355.86</v>
      </c>
      <c r="F30" s="13">
        <f>SUMIF('(BS)'!$A:$A,BS!$B30,'(BS)'!F:F)</f>
        <v>3493.47</v>
      </c>
      <c r="G30" s="36">
        <f>SUMIF('(BS)'!$A:$A,BS!$B30,'(BS)'!G:G)</f>
        <v>3457.51</v>
      </c>
      <c r="H30" s="14">
        <f>G30</f>
        <v>3457.51</v>
      </c>
      <c r="I30" s="14">
        <f t="shared" ref="I30:L30" si="13">H30</f>
        <v>3457.51</v>
      </c>
      <c r="J30" s="14">
        <f t="shared" si="13"/>
        <v>3457.51</v>
      </c>
      <c r="K30" s="14">
        <f t="shared" si="13"/>
        <v>3457.51</v>
      </c>
      <c r="L30" s="14">
        <f t="shared" si="13"/>
        <v>3457.51</v>
      </c>
    </row>
    <row r="31" spans="2:12" x14ac:dyDescent="0.25">
      <c r="B31" s="307" t="s">
        <v>33</v>
      </c>
      <c r="C31" s="31">
        <f>SUM(C27:C30)</f>
        <v>144729.21</v>
      </c>
      <c r="D31" s="31">
        <f t="shared" ref="D31:G31" si="14">SUM(D27:D30)</f>
        <v>137408.01</v>
      </c>
      <c r="E31" s="31">
        <f t="shared" si="14"/>
        <v>159433.53</v>
      </c>
      <c r="F31" s="31">
        <f t="shared" si="14"/>
        <v>162065.99000000002</v>
      </c>
      <c r="G31" s="35">
        <f t="shared" si="14"/>
        <v>176600.73</v>
      </c>
      <c r="H31" s="32">
        <f>SUM(H27:H30)</f>
        <v>199356.93479295896</v>
      </c>
      <c r="I31" s="32">
        <f t="shared" ref="I31:L31" si="15">SUM(I27:I30)</f>
        <v>199539.32739073603</v>
      </c>
      <c r="J31" s="32">
        <f t="shared" si="15"/>
        <v>202079.24161709481</v>
      </c>
      <c r="K31" s="32">
        <f t="shared" si="15"/>
        <v>207566.81837002869</v>
      </c>
      <c r="L31" s="32">
        <f t="shared" si="15"/>
        <v>222924.91360395052</v>
      </c>
    </row>
    <row r="32" spans="2:12" x14ac:dyDescent="0.25">
      <c r="B32" s="308"/>
      <c r="C32" s="13"/>
      <c r="D32" s="13"/>
      <c r="E32" s="13"/>
      <c r="F32" s="13"/>
      <c r="G32" s="36"/>
      <c r="H32" s="14"/>
      <c r="I32" s="14"/>
      <c r="J32" s="14"/>
      <c r="K32" s="14"/>
      <c r="L32" s="14"/>
    </row>
    <row r="33" spans="2:12" ht="15.75" x14ac:dyDescent="0.25">
      <c r="B33" s="305" t="s">
        <v>34</v>
      </c>
      <c r="C33" s="13"/>
      <c r="D33" s="13"/>
      <c r="E33" s="13"/>
      <c r="F33" s="13"/>
      <c r="G33" s="36"/>
      <c r="H33" s="14"/>
      <c r="I33" s="14"/>
      <c r="J33" s="14"/>
      <c r="K33" s="14"/>
      <c r="L33" s="14"/>
    </row>
    <row r="34" spans="2:12" x14ac:dyDescent="0.25">
      <c r="B34" s="308" t="s">
        <v>8</v>
      </c>
      <c r="C34" s="13">
        <f>SUMIF('(BS)'!$A:$A,BS!$B34,'(BS)'!C:C)</f>
        <v>80927.3</v>
      </c>
      <c r="D34" s="13">
        <f>SUMIF('(BS)'!$A:$A,BS!$B34,'(BS)'!D:D)</f>
        <v>80996.38</v>
      </c>
      <c r="E34" s="13">
        <f>SUMIF('(BS)'!$A:$A,BS!$B34,'(BS)'!E:E)</f>
        <v>61402.66</v>
      </c>
      <c r="F34" s="13">
        <f>SUMIF('(BS)'!$A:$A,BS!$B34,'(BS)'!F:F)</f>
        <v>61217.68</v>
      </c>
      <c r="G34" s="36">
        <f>SUMIF('(BS)'!$A:$A,BS!$B34,'(BS)'!G:G)</f>
        <v>56506.97</v>
      </c>
      <c r="H34" s="14">
        <f>Debt!H18</f>
        <v>56506.97</v>
      </c>
      <c r="I34" s="14">
        <f>Debt!I18</f>
        <v>44163.495273237189</v>
      </c>
      <c r="J34" s="14">
        <f>Debt!J18</f>
        <v>31820.020546474378</v>
      </c>
      <c r="K34" s="14">
        <f>Debt!K18</f>
        <v>19476.545819711566</v>
      </c>
      <c r="L34" s="14">
        <f>Debt!L18</f>
        <v>6398.7611886878422</v>
      </c>
    </row>
    <row r="35" spans="2:12" x14ac:dyDescent="0.25">
      <c r="B35" s="308" t="s">
        <v>264</v>
      </c>
      <c r="C35" s="13">
        <f>SUMIF('(BS)'!$A:$A,BS!$B35,'(BS)'!C:C)</f>
        <v>1453.04</v>
      </c>
      <c r="D35" s="13">
        <f>SUMIF('(BS)'!$A:$A,BS!$B35,'(BS)'!D:D)</f>
        <v>1178.6600000000001</v>
      </c>
      <c r="E35" s="13">
        <f>SUMIF('(BS)'!$A:$A,BS!$B35,'(BS)'!E:E)</f>
        <v>1039.33</v>
      </c>
      <c r="F35" s="13">
        <f>SUMIF('(BS)'!$A:$A,BS!$B35,'(BS)'!F:F)</f>
        <v>630.42999999999995</v>
      </c>
      <c r="G35" s="36">
        <f>SUMIF('(BS)'!$A:$A,BS!$B35,'(BS)'!G:G)</f>
        <v>533.63</v>
      </c>
      <c r="H35" s="251">
        <v>0</v>
      </c>
      <c r="I35" s="251">
        <v>0</v>
      </c>
      <c r="J35" s="251">
        <v>0</v>
      </c>
      <c r="K35" s="251">
        <v>0</v>
      </c>
      <c r="L35" s="251">
        <v>0</v>
      </c>
    </row>
    <row r="36" spans="2:12" x14ac:dyDescent="0.25">
      <c r="B36" s="308" t="s">
        <v>265</v>
      </c>
      <c r="C36" s="13">
        <f>SUMIF('(BS)'!$A:$A,BS!$B36,'(BS)'!C:C)</f>
        <v>2673.83</v>
      </c>
      <c r="D36" s="13">
        <f>SUMIF('(BS)'!$A:$A,BS!$B36,'(BS)'!D:D)</f>
        <v>1873.16</v>
      </c>
      <c r="E36" s="13">
        <f>SUMIF('(BS)'!$A:$A,BS!$B36,'(BS)'!E:E)</f>
        <v>1766.25</v>
      </c>
      <c r="F36" s="13">
        <f>SUMIF('(BS)'!$A:$A,BS!$B36,'(BS)'!F:F)</f>
        <v>2001</v>
      </c>
      <c r="G36" s="36">
        <f>SUMIF('(BS)'!$A:$A,BS!$B36,'(BS)'!G:G)</f>
        <v>2448.87</v>
      </c>
      <c r="H36" s="14">
        <f>G36</f>
        <v>2448.87</v>
      </c>
      <c r="I36" s="14">
        <f t="shared" ref="I36:L36" si="16">H36</f>
        <v>2448.87</v>
      </c>
      <c r="J36" s="14">
        <f t="shared" si="16"/>
        <v>2448.87</v>
      </c>
      <c r="K36" s="14">
        <f t="shared" si="16"/>
        <v>2448.87</v>
      </c>
      <c r="L36" s="14">
        <f t="shared" si="16"/>
        <v>2448.87</v>
      </c>
    </row>
    <row r="37" spans="2:12" x14ac:dyDescent="0.25">
      <c r="B37" s="308" t="s">
        <v>266</v>
      </c>
      <c r="C37" s="13">
        <f>SUMIF('(BS)'!$A:$A,BS!$B37,'(BS)'!C:C)</f>
        <v>708.67</v>
      </c>
      <c r="D37" s="13">
        <f>SUMIF('(BS)'!$A:$A,BS!$B37,'(BS)'!D:D)</f>
        <v>773.78</v>
      </c>
      <c r="E37" s="13">
        <f>SUMIF('(BS)'!$A:$A,BS!$B37,'(BS)'!E:E)</f>
        <v>817.77</v>
      </c>
      <c r="F37" s="13">
        <f>SUMIF('(BS)'!$A:$A,BS!$B37,'(BS)'!F:F)</f>
        <v>869.99</v>
      </c>
      <c r="G37" s="36">
        <f>SUMIF('(BS)'!$A:$A,BS!$B37,'(BS)'!G:G)</f>
        <v>987.38</v>
      </c>
      <c r="H37" s="14">
        <f>G37</f>
        <v>987.38</v>
      </c>
      <c r="I37" s="14">
        <f t="shared" ref="I37:L37" si="17">H37</f>
        <v>987.38</v>
      </c>
      <c r="J37" s="14">
        <f t="shared" si="17"/>
        <v>987.38</v>
      </c>
      <c r="K37" s="14">
        <f t="shared" si="17"/>
        <v>987.38</v>
      </c>
      <c r="L37" s="14">
        <f t="shared" si="17"/>
        <v>987.38</v>
      </c>
    </row>
    <row r="38" spans="2:12" x14ac:dyDescent="0.25">
      <c r="B38" s="307" t="s">
        <v>35</v>
      </c>
      <c r="C38" s="31">
        <f>SUM(C34:C37)</f>
        <v>85762.84</v>
      </c>
      <c r="D38" s="31">
        <f t="shared" ref="D38:G38" si="18">SUM(D34:D37)</f>
        <v>84821.98000000001</v>
      </c>
      <c r="E38" s="31">
        <f t="shared" si="18"/>
        <v>65026.01</v>
      </c>
      <c r="F38" s="31">
        <f t="shared" si="18"/>
        <v>64719.1</v>
      </c>
      <c r="G38" s="35">
        <f t="shared" si="18"/>
        <v>60476.85</v>
      </c>
      <c r="H38" s="32">
        <f>SUM(H34:H37)</f>
        <v>59943.22</v>
      </c>
      <c r="I38" s="32">
        <f t="shared" ref="I38:L38" si="19">SUM(I34:I37)</f>
        <v>47599.745273237189</v>
      </c>
      <c r="J38" s="32">
        <f t="shared" si="19"/>
        <v>35256.270546474378</v>
      </c>
      <c r="K38" s="32">
        <f t="shared" si="19"/>
        <v>22912.795819711566</v>
      </c>
      <c r="L38" s="32">
        <f t="shared" si="19"/>
        <v>9835.0111886878422</v>
      </c>
    </row>
    <row r="39" spans="2:12" x14ac:dyDescent="0.25">
      <c r="B39" s="308"/>
      <c r="C39" s="11"/>
      <c r="D39" s="11"/>
      <c r="E39" s="11"/>
      <c r="F39" s="11"/>
      <c r="G39" s="37"/>
      <c r="H39" s="12"/>
      <c r="I39" s="12"/>
      <c r="J39" s="12"/>
      <c r="K39" s="12"/>
      <c r="L39" s="12"/>
    </row>
    <row r="40" spans="2:12" ht="15.75" thickBot="1" x14ac:dyDescent="0.3">
      <c r="B40" s="311" t="s">
        <v>36</v>
      </c>
      <c r="C40" s="21">
        <f>C38+C31</f>
        <v>230492.05</v>
      </c>
      <c r="D40" s="21">
        <f t="shared" ref="D40:G40" si="20">D38+D31</f>
        <v>222229.99000000002</v>
      </c>
      <c r="E40" s="21">
        <f t="shared" si="20"/>
        <v>224459.54</v>
      </c>
      <c r="F40" s="21">
        <f t="shared" si="20"/>
        <v>226785.09000000003</v>
      </c>
      <c r="G40" s="38">
        <f t="shared" si="20"/>
        <v>237077.58000000002</v>
      </c>
      <c r="H40" s="22">
        <f>H38+H31</f>
        <v>259300.15479295896</v>
      </c>
      <c r="I40" s="22">
        <f t="shared" ref="I40:L40" si="21">I38+I31</f>
        <v>247139.0726639732</v>
      </c>
      <c r="J40" s="22">
        <f t="shared" si="21"/>
        <v>237335.51216356919</v>
      </c>
      <c r="K40" s="22">
        <f t="shared" si="21"/>
        <v>230479.61418974027</v>
      </c>
      <c r="L40" s="22">
        <f t="shared" si="21"/>
        <v>232759.92479263837</v>
      </c>
    </row>
    <row r="41" spans="2:12" x14ac:dyDescent="0.25">
      <c r="B41" s="308"/>
      <c r="C41" s="11"/>
      <c r="D41" s="11"/>
      <c r="E41" s="11"/>
      <c r="F41" s="11"/>
      <c r="G41" s="37"/>
      <c r="H41" s="12"/>
      <c r="I41" s="12"/>
      <c r="J41" s="12"/>
      <c r="K41" s="12"/>
      <c r="L41" s="12"/>
    </row>
    <row r="42" spans="2:12" ht="15.75" x14ac:dyDescent="0.25">
      <c r="B42" s="305" t="s">
        <v>37</v>
      </c>
      <c r="C42" s="11"/>
      <c r="D42" s="11"/>
      <c r="E42" s="11"/>
      <c r="F42" s="11"/>
      <c r="G42" s="37"/>
      <c r="H42" s="12"/>
      <c r="I42" s="12"/>
      <c r="J42" s="12"/>
      <c r="K42" s="12"/>
      <c r="L42" s="12"/>
    </row>
    <row r="43" spans="2:12" x14ac:dyDescent="0.25">
      <c r="B43" s="306" t="s">
        <v>7</v>
      </c>
      <c r="C43" s="13">
        <f>SUMIF('(BS)'!$A:$A,BS!$B43,'(BS)'!C:C)</f>
        <v>280.77999999999997</v>
      </c>
      <c r="D43" s="13">
        <f>SUMIF('(BS)'!$A:$A,BS!$B43,'(BS)'!D:D)</f>
        <v>280.91000000000003</v>
      </c>
      <c r="E43" s="13">
        <f>SUMIF('(BS)'!$A:$A,BS!$B43,'(BS)'!E:E)</f>
        <v>281.01</v>
      </c>
      <c r="F43" s="13">
        <f>SUMIF('(BS)'!$A:$A,BS!$B43,'(BS)'!F:F)</f>
        <v>281.10000000000002</v>
      </c>
      <c r="G43" s="36">
        <f>SUMIF('(BS)'!$A:$A,BS!$B43,'(BS)'!G:G)</f>
        <v>274.93</v>
      </c>
      <c r="H43" s="14">
        <f>Equity!H7</f>
        <v>274.93</v>
      </c>
      <c r="I43" s="14">
        <f>Equity!I7</f>
        <v>274.93</v>
      </c>
      <c r="J43" s="14">
        <f>Equity!J7</f>
        <v>274.93</v>
      </c>
      <c r="K43" s="14">
        <f>Equity!K7</f>
        <v>274.93</v>
      </c>
      <c r="L43" s="14">
        <f>Equity!L7</f>
        <v>274.93</v>
      </c>
    </row>
    <row r="44" spans="2:12" x14ac:dyDescent="0.25">
      <c r="B44" s="306" t="s">
        <v>300</v>
      </c>
      <c r="C44" s="13">
        <f>SUMIF('(BS)'!$A:$A,BS!$B44,'(BS)'!C:C)</f>
        <v>67846.47</v>
      </c>
      <c r="D44" s="13">
        <f>SUMIF('(BS)'!$A:$A,BS!$B44,'(BS)'!D:D)</f>
        <v>76711.28</v>
      </c>
      <c r="E44" s="13">
        <f>SUMIF('(BS)'!$A:$A,BS!$B44,'(BS)'!E:E)</f>
        <v>82342.3</v>
      </c>
      <c r="F44" s="13">
        <f>SUMIF('(BS)'!$A:$A,BS!$B44,'(BS)'!F:F)</f>
        <v>89044.849999999991</v>
      </c>
      <c r="G44" s="36">
        <f>SUMIF('(BS)'!$A:$A,BS!$B44,'(BS)'!G:G)</f>
        <v>86084.310000000012</v>
      </c>
      <c r="H44" s="14">
        <f>G44+IS!H22</f>
        <v>90096.761146655903</v>
      </c>
      <c r="I44" s="14">
        <f>H44+IS!I22</f>
        <v>95216.550075019244</v>
      </c>
      <c r="J44" s="14">
        <f>I44+IS!J22</f>
        <v>101151.99681595479</v>
      </c>
      <c r="K44" s="14">
        <f>J44+IS!K22</f>
        <v>108058.21781484633</v>
      </c>
      <c r="L44" s="14">
        <f>K44+IS!L22</f>
        <v>115741.06672197186</v>
      </c>
    </row>
    <row r="45" spans="2:12" x14ac:dyDescent="0.25">
      <c r="B45" s="306" t="s">
        <v>301</v>
      </c>
      <c r="C45" s="13">
        <f>SUMIF('(BS)'!$A:$A,BS!$B45,'(BS)'!C:C)</f>
        <v>9520.83</v>
      </c>
      <c r="D45" s="13">
        <f>SUMIF('(BS)'!$A:$A,BS!$B45,'(BS)'!D:D)</f>
        <v>12051.53</v>
      </c>
      <c r="E45" s="13">
        <f>SUMIF('(BS)'!$A:$A,BS!$B45,'(BS)'!E:E)</f>
        <v>12966.07</v>
      </c>
      <c r="F45" s="13">
        <f>SUMIF('(BS)'!$A:$A,BS!$B45,'(BS)'!F:F)</f>
        <v>14241.27</v>
      </c>
      <c r="G45" s="36">
        <f>SUMIF('(BS)'!$A:$A,BS!$B45,'(BS)'!G:G)</f>
        <v>16190.42</v>
      </c>
      <c r="H45" s="14">
        <f>G45</f>
        <v>16190.42</v>
      </c>
      <c r="I45" s="14">
        <f t="shared" ref="I45:L45" si="22">H45</f>
        <v>16190.42</v>
      </c>
      <c r="J45" s="14">
        <f t="shared" si="22"/>
        <v>16190.42</v>
      </c>
      <c r="K45" s="14">
        <f t="shared" si="22"/>
        <v>16190.42</v>
      </c>
      <c r="L45" s="14">
        <f t="shared" si="22"/>
        <v>16190.42</v>
      </c>
    </row>
    <row r="46" spans="2:12" ht="15.75" thickBot="1" x14ac:dyDescent="0.3">
      <c r="B46" s="311" t="s">
        <v>38</v>
      </c>
      <c r="C46" s="21">
        <f t="shared" ref="C46:L46" si="23">SUM(C43:C45)</f>
        <v>77648.08</v>
      </c>
      <c r="D46" s="21">
        <f t="shared" si="23"/>
        <v>89043.72</v>
      </c>
      <c r="E46" s="21">
        <f t="shared" si="23"/>
        <v>95589.38</v>
      </c>
      <c r="F46" s="21">
        <f t="shared" si="23"/>
        <v>103567.22</v>
      </c>
      <c r="G46" s="38">
        <f t="shared" si="23"/>
        <v>102549.66</v>
      </c>
      <c r="H46" s="22">
        <f t="shared" si="23"/>
        <v>106562.11114665589</v>
      </c>
      <c r="I46" s="22">
        <f t="shared" si="23"/>
        <v>111681.90007501924</v>
      </c>
      <c r="J46" s="22">
        <f t="shared" si="23"/>
        <v>117617.34681595478</v>
      </c>
      <c r="K46" s="22">
        <f t="shared" si="23"/>
        <v>124523.56781484632</v>
      </c>
      <c r="L46" s="22">
        <f t="shared" si="23"/>
        <v>132206.41672197185</v>
      </c>
    </row>
    <row r="47" spans="2:12" x14ac:dyDescent="0.25">
      <c r="B47" s="26"/>
      <c r="C47" s="11"/>
      <c r="D47" s="11"/>
      <c r="E47" s="11"/>
      <c r="F47" s="11"/>
      <c r="G47" s="37"/>
      <c r="H47" s="12"/>
      <c r="I47" s="12"/>
      <c r="J47" s="12"/>
      <c r="K47" s="12"/>
      <c r="L47" s="12"/>
    </row>
    <row r="48" spans="2:12" ht="15.75" thickBot="1" x14ac:dyDescent="0.3">
      <c r="B48" s="27" t="s">
        <v>39</v>
      </c>
      <c r="C48" s="21">
        <f t="shared" ref="C48:L48" si="24">C46+C40</f>
        <v>308140.13</v>
      </c>
      <c r="D48" s="21">
        <f t="shared" si="24"/>
        <v>311273.71000000002</v>
      </c>
      <c r="E48" s="21">
        <f t="shared" si="24"/>
        <v>320048.92000000004</v>
      </c>
      <c r="F48" s="21">
        <f t="shared" si="24"/>
        <v>330352.31000000006</v>
      </c>
      <c r="G48" s="38">
        <f t="shared" si="24"/>
        <v>339627.24</v>
      </c>
      <c r="H48" s="22">
        <f t="shared" si="24"/>
        <v>365862.26593961485</v>
      </c>
      <c r="I48" s="22">
        <f t="shared" si="24"/>
        <v>358820.97273899242</v>
      </c>
      <c r="J48" s="22">
        <f t="shared" si="24"/>
        <v>354952.858979524</v>
      </c>
      <c r="K48" s="22">
        <f t="shared" si="24"/>
        <v>355003.18200458656</v>
      </c>
      <c r="L48" s="22">
        <f t="shared" si="24"/>
        <v>364966.34151461022</v>
      </c>
    </row>
    <row r="49" spans="2:12" x14ac:dyDescent="0.25">
      <c r="B49" s="26"/>
    </row>
    <row r="50" spans="2:12" x14ac:dyDescent="0.25">
      <c r="B50" s="323" t="s">
        <v>40</v>
      </c>
      <c r="C50" s="99" t="b">
        <f t="shared" ref="C50:G50" si="25">C48=C24</f>
        <v>1</v>
      </c>
      <c r="D50" s="99" t="b">
        <f t="shared" si="25"/>
        <v>1</v>
      </c>
      <c r="E50" s="99" t="b">
        <f t="shared" si="25"/>
        <v>1</v>
      </c>
      <c r="F50" s="99" t="b">
        <f t="shared" si="25"/>
        <v>1</v>
      </c>
      <c r="G50" s="99" t="b">
        <f t="shared" si="25"/>
        <v>1</v>
      </c>
      <c r="H50" s="99" t="b">
        <f>H48=H24</f>
        <v>1</v>
      </c>
      <c r="I50" s="99" t="b">
        <f t="shared" ref="I50:L50" si="26">I48=I24</f>
        <v>1</v>
      </c>
      <c r="J50" s="99" t="b">
        <f t="shared" si="26"/>
        <v>1</v>
      </c>
      <c r="K50" s="99" t="b">
        <f t="shared" si="26"/>
        <v>1</v>
      </c>
      <c r="L50" s="99" t="b">
        <f t="shared" si="26"/>
        <v>1</v>
      </c>
    </row>
    <row r="51" spans="2:12" x14ac:dyDescent="0.25">
      <c r="I51" s="99"/>
    </row>
    <row r="52" spans="2:12" x14ac:dyDescent="0.25">
      <c r="I52" s="99"/>
    </row>
    <row r="59" spans="2:12" x14ac:dyDescent="0.25"/>
    <row r="60" spans="2:12" x14ac:dyDescent="0.25"/>
    <row r="61" spans="2:12" x14ac:dyDescent="0.25"/>
    <row r="62" spans="2:12" x14ac:dyDescent="0.25"/>
  </sheetData>
  <conditionalFormatting sqref="C50:L50">
    <cfRule type="containsText" dxfId="102" priority="29" operator="containsText" text="FALSE">
      <formula>NOT(ISERROR(SEARCH("FALSE",C50)))</formula>
    </cfRule>
    <cfRule type="containsText" dxfId="101" priority="30" operator="containsText" text="TRUE">
      <formula>NOT(ISERROR(SEARCH("TRUE",C50)))</formula>
    </cfRule>
  </conditionalFormatting>
  <conditionalFormatting sqref="D2">
    <cfRule type="containsText" dxfId="100" priority="4" operator="containsText" text="3">
      <formula>NOT(ISERROR(SEARCH("3",D2)))</formula>
    </cfRule>
    <cfRule type="containsText" dxfId="99" priority="5" operator="containsText" text="2">
      <formula>NOT(ISERROR(SEARCH("2",D2)))</formula>
    </cfRule>
    <cfRule type="cellIs" dxfId="98" priority="6" operator="greaterThan">
      <formula>2</formula>
    </cfRule>
    <cfRule type="containsText" dxfId="97" priority="7" operator="containsText" text="2">
      <formula>NOT(ISERROR(SEARCH("2",D2)))</formula>
    </cfRule>
    <cfRule type="containsText" dxfId="96" priority="8" operator="containsText" text="2">
      <formula>NOT(ISERROR(SEARCH("2",D2)))</formula>
    </cfRule>
    <cfRule type="containsText" dxfId="95" priority="12" operator="containsText" text="3">
      <formula>NOT(ISERROR(SEARCH("3",D2)))</formula>
    </cfRule>
    <cfRule type="containsText" dxfId="94" priority="13" operator="containsText" text="2">
      <formula>NOT(ISERROR(SEARCH("2",D2)))</formula>
    </cfRule>
    <cfRule type="containsText" dxfId="93" priority="14" operator="containsText" text="1">
      <formula>NOT(ISERROR(SEARCH("1",D2)))</formula>
    </cfRule>
  </conditionalFormatting>
  <hyperlinks>
    <hyperlink ref="L1" location="Index!B2" display="Index" xr:uid="{8337EE21-78E9-4B93-B0EE-EE82186F71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C4A2-7903-45C9-8E89-7653077511BC}">
  <dimension ref="A1:XFD81"/>
  <sheetViews>
    <sheetView showGridLines="0" zoomScale="11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" sqref="D1"/>
    </sheetView>
  </sheetViews>
  <sheetFormatPr defaultColWidth="0" defaultRowHeight="15" zeroHeight="1" x14ac:dyDescent="0.25"/>
  <cols>
    <col min="1" max="1" width="2.5703125" customWidth="1"/>
    <col min="2" max="2" width="41.7109375" customWidth="1"/>
    <col min="3" max="4" width="10" customWidth="1"/>
    <col min="5" max="5" width="11" customWidth="1"/>
    <col min="6" max="7" width="10" customWidth="1"/>
    <col min="8" max="12" width="10.42578125" bestFit="1" customWidth="1"/>
    <col min="13" max="16384" width="8.7109375" hidden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42</v>
      </c>
      <c r="C2" s="288" t="s">
        <v>66</v>
      </c>
      <c r="D2" s="289">
        <f>Drivers!D2</f>
        <v>1</v>
      </c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ht="15.75" x14ac:dyDescent="0.25">
      <c r="B5" s="24" t="s">
        <v>43</v>
      </c>
      <c r="C5" s="39"/>
      <c r="D5" s="39"/>
      <c r="E5" s="39"/>
      <c r="F5" s="39"/>
      <c r="G5" s="40"/>
      <c r="H5" s="41"/>
      <c r="I5" s="41"/>
      <c r="J5" s="41"/>
      <c r="K5" s="41"/>
      <c r="L5" s="41"/>
    </row>
    <row r="6" spans="2:12" x14ac:dyDescent="0.25">
      <c r="B6" s="309" t="s">
        <v>82</v>
      </c>
      <c r="C6" s="11"/>
      <c r="D6" s="11">
        <f>IS!D20</f>
        <v>4668.9600000000119</v>
      </c>
      <c r="E6" s="11">
        <f>IS!E20</f>
        <v>10291.050000000003</v>
      </c>
      <c r="F6" s="11">
        <f>IS!F20</f>
        <v>12624.870000000021</v>
      </c>
      <c r="G6" s="37">
        <f>IS!G20</f>
        <v>15569.720000000001</v>
      </c>
      <c r="H6" s="12">
        <f>IS!H20</f>
        <v>6534.5805587735686</v>
      </c>
      <c r="I6" s="12">
        <f>IS!I20</f>
        <v>8337.9639959455508</v>
      </c>
      <c r="J6" s="12">
        <f>IS!J20</f>
        <v>9666.3245142008891</v>
      </c>
      <c r="K6" s="12">
        <f>IS!K20</f>
        <v>11247.303910868202</v>
      </c>
      <c r="L6" s="12">
        <f>IS!L20</f>
        <v>12512.101274139892</v>
      </c>
    </row>
    <row r="7" spans="2:12" x14ac:dyDescent="0.25">
      <c r="B7" s="309"/>
      <c r="C7" s="11"/>
      <c r="D7" s="13"/>
      <c r="E7" s="13"/>
      <c r="F7" s="13"/>
      <c r="G7" s="36"/>
      <c r="H7" s="12"/>
      <c r="I7" s="12"/>
      <c r="J7" s="12"/>
      <c r="K7" s="12"/>
      <c r="L7" s="12"/>
    </row>
    <row r="8" spans="2:12" x14ac:dyDescent="0.25">
      <c r="B8" s="290" t="s">
        <v>23</v>
      </c>
      <c r="C8" s="11"/>
      <c r="D8" s="13">
        <f>IS!D13</f>
        <v>2904.21</v>
      </c>
      <c r="E8" s="13">
        <f>IS!E13</f>
        <v>2947.95</v>
      </c>
      <c r="F8" s="13">
        <f>IS!F13</f>
        <v>3502.25</v>
      </c>
      <c r="G8" s="36">
        <f>IS!G13</f>
        <v>3682.33</v>
      </c>
      <c r="H8" s="14">
        <f>IS!H13</f>
        <v>4048.2983479879422</v>
      </c>
      <c r="I8" s="14">
        <f>IS!I13</f>
        <v>4043.5173613183315</v>
      </c>
      <c r="J8" s="14">
        <f>IS!J13</f>
        <v>4102.427868398564</v>
      </c>
      <c r="K8" s="14">
        <f>IS!K13</f>
        <v>4171.2226436873307</v>
      </c>
      <c r="L8" s="14">
        <f>IS!L13</f>
        <v>4205.9707978262049</v>
      </c>
    </row>
    <row r="9" spans="2:12" x14ac:dyDescent="0.25">
      <c r="B9" s="294" t="s">
        <v>4</v>
      </c>
      <c r="C9" s="11"/>
      <c r="D9" s="13">
        <f>IS!D15</f>
        <v>3913.44</v>
      </c>
      <c r="E9" s="13">
        <f>IS!E15</f>
        <v>3125.7</v>
      </c>
      <c r="F9" s="13">
        <f>IS!F15</f>
        <v>3207.16</v>
      </c>
      <c r="G9" s="36">
        <f>IS!G15</f>
        <v>3545.85</v>
      </c>
      <c r="H9" s="14">
        <f>IS!H15</f>
        <v>4675.9894000000004</v>
      </c>
      <c r="I9" s="14">
        <f>IS!I15</f>
        <v>3654.5586458556741</v>
      </c>
      <c r="J9" s="14">
        <f>IS!J15</f>
        <v>2633.1278917113482</v>
      </c>
      <c r="K9" s="14">
        <f>IS!K15</f>
        <v>1611.6971375670221</v>
      </c>
      <c r="L9" s="14">
        <f>IS!L15</f>
        <v>529.50174980955001</v>
      </c>
    </row>
    <row r="10" spans="2:12" x14ac:dyDescent="0.25">
      <c r="B10" s="294" t="s">
        <v>231</v>
      </c>
      <c r="C10" s="11"/>
      <c r="D10" s="13">
        <f>-IS!D17</f>
        <v>3556.02</v>
      </c>
      <c r="E10" s="13">
        <f>-IS!E17</f>
        <v>-96.93</v>
      </c>
      <c r="F10" s="13">
        <f>-IS!F17</f>
        <v>-135.99</v>
      </c>
      <c r="G10" s="36">
        <f>-IS!G17</f>
        <v>-93.61</v>
      </c>
      <c r="H10" s="14">
        <f>-IS!H17</f>
        <v>-93.61</v>
      </c>
      <c r="I10" s="14">
        <f>-IS!I17</f>
        <v>-93.61</v>
      </c>
      <c r="J10" s="14">
        <f>-IS!J17</f>
        <v>-93.61</v>
      </c>
      <c r="K10" s="14">
        <f>-IS!K17</f>
        <v>-93.61</v>
      </c>
      <c r="L10" s="14">
        <f>-IS!L17</f>
        <v>-93.61</v>
      </c>
    </row>
    <row r="11" spans="2:12" x14ac:dyDescent="0.25">
      <c r="B11" s="294" t="s">
        <v>5</v>
      </c>
      <c r="C11" s="11"/>
      <c r="D11" s="13">
        <f>IS!D19</f>
        <v>4010.82</v>
      </c>
      <c r="E11" s="13">
        <f>IS!E19</f>
        <v>4216.6099999999997</v>
      </c>
      <c r="F11" s="13">
        <f>IS!F19</f>
        <v>4484.16</v>
      </c>
      <c r="G11" s="36">
        <f>IS!G19</f>
        <v>4947.3900000000003</v>
      </c>
      <c r="H11" s="14">
        <f>IS!H19</f>
        <v>2416.899658724471</v>
      </c>
      <c r="I11" s="14">
        <f>IS!I19</f>
        <v>3083.9044916510943</v>
      </c>
      <c r="J11" s="14">
        <f>IS!J19</f>
        <v>3575.215916211288</v>
      </c>
      <c r="K11" s="14">
        <f>IS!K19</f>
        <v>4159.9617204581018</v>
      </c>
      <c r="L11" s="14">
        <f>IS!L19</f>
        <v>4627.7634849558499</v>
      </c>
    </row>
    <row r="12" spans="2:12" x14ac:dyDescent="0.25">
      <c r="B12" s="324" t="s">
        <v>340</v>
      </c>
      <c r="C12" s="11"/>
      <c r="D12" s="13"/>
      <c r="E12" s="13"/>
      <c r="F12" s="13"/>
      <c r="G12" s="36"/>
      <c r="H12" s="12"/>
      <c r="I12" s="12"/>
      <c r="J12" s="12"/>
      <c r="K12" s="12"/>
      <c r="L12" s="12"/>
    </row>
    <row r="13" spans="2:12" x14ac:dyDescent="0.25">
      <c r="B13" s="292"/>
      <c r="C13" s="11"/>
      <c r="D13" s="13"/>
      <c r="E13" s="13"/>
      <c r="F13" s="13"/>
      <c r="G13" s="36"/>
      <c r="H13" s="12"/>
      <c r="I13" s="12"/>
      <c r="J13" s="12"/>
      <c r="K13" s="12"/>
      <c r="L13" s="12"/>
    </row>
    <row r="14" spans="2:12" x14ac:dyDescent="0.25">
      <c r="B14" s="306" t="s">
        <v>12</v>
      </c>
      <c r="C14" s="13"/>
      <c r="D14" s="13">
        <f>WC!C5-WC!D5</f>
        <v>-73.890000000000327</v>
      </c>
      <c r="E14" s="13">
        <f>WC!D5-WC!E5</f>
        <v>-122.77999999999975</v>
      </c>
      <c r="F14" s="13">
        <f>WC!E5-WC!F5</f>
        <v>-885.46</v>
      </c>
      <c r="G14" s="36">
        <f>WC!F5-WC!G5</f>
        <v>208.59000000000015</v>
      </c>
      <c r="H14" s="14">
        <f>WC!G5-WC!H5</f>
        <v>-3050.2240648008128</v>
      </c>
      <c r="I14" s="14">
        <f>WC!H5-WC!I5</f>
        <v>-1353.8579690721162</v>
      </c>
      <c r="J14" s="14">
        <f>WC!I5-WC!J5</f>
        <v>-1653.6408050809368</v>
      </c>
      <c r="K14" s="14">
        <f>WC!J5-WC!K5</f>
        <v>-2028.4660542326201</v>
      </c>
      <c r="L14" s="14">
        <f>WC!K5-WC!L5</f>
        <v>-2500.0844118417026</v>
      </c>
    </row>
    <row r="15" spans="2:12" x14ac:dyDescent="0.25">
      <c r="B15" s="306" t="s">
        <v>13</v>
      </c>
      <c r="C15" s="13"/>
      <c r="D15" s="13">
        <f>WC!C6-WC!D6</f>
        <v>-1498.260000000002</v>
      </c>
      <c r="E15" s="13">
        <f>WC!D6-WC!E6</f>
        <v>-3909.1399999999994</v>
      </c>
      <c r="F15" s="13">
        <f>WC!E6-WC!F6</f>
        <v>1407.3899999999994</v>
      </c>
      <c r="G15" s="36">
        <f>WC!F6-WC!G6</f>
        <v>-4039.4199999999983</v>
      </c>
      <c r="H15" s="14">
        <f>WC!G6-WC!H6</f>
        <v>-5222.5553094745264</v>
      </c>
      <c r="I15" s="14">
        <f>WC!H6-WC!I6</f>
        <v>-7336.0033886460296</v>
      </c>
      <c r="J15" s="14">
        <f>WC!I6-WC!J6</f>
        <v>-8764.0813106070855</v>
      </c>
      <c r="K15" s="14">
        <f>WC!J6-WC!K6</f>
        <v>-10785.603441618194</v>
      </c>
      <c r="L15" s="14">
        <f>WC!K6-WC!L6</f>
        <v>-13117.896197663751</v>
      </c>
    </row>
    <row r="16" spans="2:12" x14ac:dyDescent="0.25">
      <c r="B16" s="306" t="s">
        <v>15</v>
      </c>
      <c r="C16" s="15"/>
      <c r="D16" s="13">
        <f>WC!C7-WC!D7</f>
        <v>411.83000000000175</v>
      </c>
      <c r="E16" s="13">
        <f>WC!D7-WC!E7</f>
        <v>-521.95000000000437</v>
      </c>
      <c r="F16" s="13">
        <f>WC!E7-WC!F7</f>
        <v>1837.8400000000038</v>
      </c>
      <c r="G16" s="36">
        <f>WC!F7-WC!G7</f>
        <v>5790.57</v>
      </c>
      <c r="H16" s="14">
        <f>WC!G7-WC!H7</f>
        <v>0</v>
      </c>
      <c r="I16" s="14">
        <f>WC!H7-WC!I7</f>
        <v>0</v>
      </c>
      <c r="J16" s="14">
        <f>WC!I7-WC!J7</f>
        <v>0</v>
      </c>
      <c r="K16" s="14">
        <f>WC!J7-WC!K7</f>
        <v>0</v>
      </c>
      <c r="L16" s="14">
        <f>WC!K7-WC!L7</f>
        <v>0</v>
      </c>
    </row>
    <row r="17" spans="2:12" x14ac:dyDescent="0.25">
      <c r="B17" s="306" t="s">
        <v>16</v>
      </c>
      <c r="C17" s="13"/>
      <c r="D17" s="13">
        <f>WC!C8-WC!D8</f>
        <v>8318.5800000000017</v>
      </c>
      <c r="E17" s="13">
        <f>WC!D8-WC!E8</f>
        <v>-7167.5199999999968</v>
      </c>
      <c r="F17" s="13">
        <f>WC!E8-WC!F8</f>
        <v>-7035.5799999999945</v>
      </c>
      <c r="G17" s="36">
        <f>WC!F8-WC!G8</f>
        <v>-5612.2900000000081</v>
      </c>
      <c r="H17" s="14">
        <f>WC!G8-WC!H8</f>
        <v>0</v>
      </c>
      <c r="I17" s="14">
        <f>WC!H8-WC!I8</f>
        <v>0</v>
      </c>
      <c r="J17" s="14">
        <f>WC!I8-WC!J8</f>
        <v>0</v>
      </c>
      <c r="K17" s="14">
        <f>WC!J8-WC!K8</f>
        <v>0</v>
      </c>
      <c r="L17" s="14">
        <f>WC!K8-WC!L8</f>
        <v>0</v>
      </c>
    </row>
    <row r="18" spans="2:12" x14ac:dyDescent="0.25">
      <c r="B18" s="306"/>
      <c r="C18" s="13"/>
      <c r="D18" s="13"/>
      <c r="E18" s="13"/>
      <c r="F18" s="13"/>
      <c r="G18" s="36"/>
      <c r="H18" s="14"/>
      <c r="I18" s="14"/>
      <c r="J18" s="14"/>
      <c r="K18" s="14"/>
      <c r="L18" s="14"/>
    </row>
    <row r="19" spans="2:12" x14ac:dyDescent="0.25">
      <c r="B19" s="308" t="s">
        <v>10</v>
      </c>
      <c r="C19" s="13"/>
      <c r="D19" s="13">
        <f>WC!D10-WC!C10</f>
        <v>1860.6800000000003</v>
      </c>
      <c r="E19" s="13">
        <f>WC!E10-WC!D10</f>
        <v>5639.6299999999974</v>
      </c>
      <c r="F19" s="13">
        <f>WC!F10-WC!E10</f>
        <v>-1360.1199999999953</v>
      </c>
      <c r="G19" s="36">
        <f>WC!G10-WC!F10</f>
        <v>3508.7599999999948</v>
      </c>
      <c r="H19" s="14">
        <f>WC!H10-WC!G10</f>
        <v>22756.204792958939</v>
      </c>
      <c r="I19" s="14">
        <f>WC!I10-WC!H10</f>
        <v>10646.871871014257</v>
      </c>
      <c r="J19" s="14">
        <f>WC!J10-WC!I10</f>
        <v>13004.393499595957</v>
      </c>
      <c r="K19" s="14">
        <f>WC!K10-WC!J10</f>
        <v>15952.056026171078</v>
      </c>
      <c r="L19" s="14">
        <f>WC!L10-WC!K10</f>
        <v>19660.909052255825</v>
      </c>
    </row>
    <row r="20" spans="2:12" x14ac:dyDescent="0.25">
      <c r="B20" s="308" t="s">
        <v>270</v>
      </c>
      <c r="C20" s="13"/>
      <c r="D20" s="13">
        <f>WC!D11-WC!C11</f>
        <v>-1239.1399999999994</v>
      </c>
      <c r="E20" s="13">
        <f>WC!E11-WC!D11</f>
        <v>4664.010000000002</v>
      </c>
      <c r="F20" s="13">
        <f>WC!F11-WC!E11</f>
        <v>8409.1899999999951</v>
      </c>
      <c r="G20" s="36">
        <f>WC!G11-WC!F11</f>
        <v>10824.840000000004</v>
      </c>
      <c r="H20" s="14">
        <f>WC!H11-WC!G11</f>
        <v>0</v>
      </c>
      <c r="I20" s="14">
        <f>WC!I11-WC!H11</f>
        <v>0</v>
      </c>
      <c r="J20" s="14">
        <f>WC!J11-WC!I11</f>
        <v>0</v>
      </c>
      <c r="K20" s="14">
        <f>WC!K11-WC!J11</f>
        <v>0</v>
      </c>
      <c r="L20" s="14">
        <f>WC!L11-WC!K11</f>
        <v>0</v>
      </c>
    </row>
    <row r="21" spans="2:12" x14ac:dyDescent="0.25">
      <c r="B21" s="308" t="s">
        <v>271</v>
      </c>
      <c r="C21" s="13"/>
      <c r="D21" s="13">
        <f>BS!D30-BS!C30</f>
        <v>247.82999999999993</v>
      </c>
      <c r="E21" s="13">
        <f>BS!E30-BS!D30</f>
        <v>357.18000000000029</v>
      </c>
      <c r="F21" s="13">
        <f>BS!F30-BS!E30</f>
        <v>137.60999999999967</v>
      </c>
      <c r="G21" s="36">
        <f>BS!G30-BS!F30</f>
        <v>-35.959999999999582</v>
      </c>
      <c r="H21" s="14">
        <f>BS!H30-BS!G30</f>
        <v>0</v>
      </c>
      <c r="I21" s="14">
        <f>BS!I30-BS!H30</f>
        <v>0</v>
      </c>
      <c r="J21" s="14">
        <f>BS!J30-BS!I30</f>
        <v>0</v>
      </c>
      <c r="K21" s="14">
        <f>BS!K30-BS!J30</f>
        <v>0</v>
      </c>
      <c r="L21" s="14">
        <f>BS!L30-BS!K30</f>
        <v>0</v>
      </c>
    </row>
    <row r="22" spans="2:12" x14ac:dyDescent="0.25">
      <c r="B22" s="307" t="s">
        <v>44</v>
      </c>
      <c r="C22" s="31">
        <f t="shared" ref="C22:L22" si="0">SUM(C6:C21)</f>
        <v>0</v>
      </c>
      <c r="D22" s="31">
        <f t="shared" si="0"/>
        <v>27081.080000000016</v>
      </c>
      <c r="E22" s="31">
        <f t="shared" si="0"/>
        <v>19423.810000000005</v>
      </c>
      <c r="F22" s="31">
        <f t="shared" si="0"/>
        <v>26193.320000000029</v>
      </c>
      <c r="G22" s="35">
        <f t="shared" si="0"/>
        <v>38296.769999999997</v>
      </c>
      <c r="H22" s="32">
        <f t="shared" si="0"/>
        <v>32065.583384169582</v>
      </c>
      <c r="I22" s="32">
        <f t="shared" si="0"/>
        <v>20983.345008066761</v>
      </c>
      <c r="J22" s="32">
        <f t="shared" si="0"/>
        <v>22470.157574430024</v>
      </c>
      <c r="K22" s="32">
        <f t="shared" si="0"/>
        <v>24234.56194290092</v>
      </c>
      <c r="L22" s="32">
        <f t="shared" si="0"/>
        <v>25824.65574948187</v>
      </c>
    </row>
    <row r="23" spans="2:12" x14ac:dyDescent="0.25">
      <c r="B23" s="308"/>
      <c r="C23" s="23"/>
      <c r="D23" s="23"/>
      <c r="E23" s="23"/>
      <c r="F23" s="23"/>
      <c r="G23" s="34"/>
      <c r="H23" s="10"/>
      <c r="I23" s="10"/>
      <c r="J23" s="10"/>
      <c r="K23" s="10"/>
      <c r="L23" s="10"/>
    </row>
    <row r="24" spans="2:12" ht="15.75" x14ac:dyDescent="0.25">
      <c r="B24" s="305" t="s">
        <v>45</v>
      </c>
      <c r="C24" s="23"/>
      <c r="D24" s="23"/>
      <c r="E24" s="23"/>
      <c r="F24" s="23"/>
      <c r="G24" s="34"/>
      <c r="H24" s="10"/>
      <c r="I24" s="10"/>
      <c r="J24" s="10"/>
      <c r="K24" s="10"/>
      <c r="L24" s="10"/>
    </row>
    <row r="25" spans="2:12" x14ac:dyDescent="0.25">
      <c r="B25" s="306" t="s">
        <v>49</v>
      </c>
      <c r="C25" s="23"/>
      <c r="D25" s="23">
        <f>BS!C14-BS!D14-PPE!D7</f>
        <v>-3007.2799999999988</v>
      </c>
      <c r="E25" s="23">
        <f>BS!D14-BS!E14-PPE!E7</f>
        <v>-1515.2300000000023</v>
      </c>
      <c r="F25" s="23">
        <f>BS!E14-BS!F14-PPE!F7</f>
        <v>-2814.0499999999979</v>
      </c>
      <c r="G25" s="34">
        <f>BS!F14-BS!G14-PPE!G7</f>
        <v>-3742.4299999999994</v>
      </c>
      <c r="H25" s="10">
        <f>BS!G14-BS!H14-PPE!H7</f>
        <v>-2972.6259887238375</v>
      </c>
      <c r="I25" s="10">
        <f>BS!H14-BS!I14-PPE!I7</f>
        <v>-2891.861746382142</v>
      </c>
      <c r="J25" s="10">
        <f>BS!I14-BS!J14-PPE!J7</f>
        <v>-3214.8917912969591</v>
      </c>
      <c r="K25" s="10">
        <f>BS!J14-BS!K14-PPE!K7</f>
        <v>-3307.9960085182875</v>
      </c>
      <c r="L25" s="10">
        <f>BS!K14-BS!L14-PPE!L7</f>
        <v>-3183.0368169936587</v>
      </c>
    </row>
    <row r="26" spans="2:12" x14ac:dyDescent="0.25">
      <c r="B26" s="308" t="s">
        <v>11</v>
      </c>
      <c r="C26" s="23"/>
      <c r="D26" s="23">
        <f>BS!C15-BS!D15-PPE!D26</f>
        <v>-588.71000000000754</v>
      </c>
      <c r="E26" s="23">
        <f>BS!D15-BS!E15-PPE!E26</f>
        <v>182.57000000001437</v>
      </c>
      <c r="F26" s="23">
        <f>BS!E15-BS!F15-PPE!F26</f>
        <v>-629.63000000001341</v>
      </c>
      <c r="G26" s="34">
        <f>BS!F15-BS!G15-PPE!G26</f>
        <v>-294.20999999998025</v>
      </c>
      <c r="H26" s="10">
        <f>BS!G15-BS!H15-PPE!H26</f>
        <v>-315.97814424994249</v>
      </c>
      <c r="I26" s="10">
        <f>BS!H15-BS!I15-PPE!I26</f>
        <v>-305.80093849813784</v>
      </c>
      <c r="J26" s="10">
        <f>BS!I15-BS!J15-PPE!J26</f>
        <v>-295.51346803070464</v>
      </c>
      <c r="K26" s="10">
        <f>BS!J15-BS!K15-PPE!K26</f>
        <v>-284.8922350492594</v>
      </c>
      <c r="L26" s="10">
        <f>BS!K15-BS!L15-PPE!L26</f>
        <v>-273.89860546189857</v>
      </c>
    </row>
    <row r="27" spans="2:12" x14ac:dyDescent="0.25">
      <c r="B27" s="308" t="s">
        <v>50</v>
      </c>
      <c r="C27" s="23"/>
      <c r="D27" s="23">
        <f>BS!C16-BS!D16</f>
        <v>2836.54</v>
      </c>
      <c r="E27" s="23">
        <f>BS!D16-BS!E16</f>
        <v>-781.94999999999993</v>
      </c>
      <c r="F27" s="23">
        <f>BS!E16-BS!F16</f>
        <v>-1778.7700000000002</v>
      </c>
      <c r="G27" s="34">
        <f>BS!F16-BS!G16</f>
        <v>52.050000000000182</v>
      </c>
      <c r="H27" s="10">
        <f>BS!G16-BS!H16</f>
        <v>0</v>
      </c>
      <c r="I27" s="10">
        <f>BS!H16-BS!I16</f>
        <v>0</v>
      </c>
      <c r="J27" s="10">
        <f>BS!I16-BS!J16</f>
        <v>0</v>
      </c>
      <c r="K27" s="10">
        <f>BS!J16-BS!K16</f>
        <v>0</v>
      </c>
      <c r="L27" s="10">
        <f>BS!K16-BS!L16</f>
        <v>0</v>
      </c>
    </row>
    <row r="28" spans="2:12" x14ac:dyDescent="0.25">
      <c r="B28" s="308" t="s">
        <v>51</v>
      </c>
      <c r="C28" s="23"/>
      <c r="D28" s="23">
        <f>BS!C18-BS!D18</f>
        <v>-1267.67</v>
      </c>
      <c r="E28" s="23">
        <f>BS!D18-BS!E18</f>
        <v>-1195.4600000000009</v>
      </c>
      <c r="F28" s="23">
        <f>BS!E18-BS!F18</f>
        <v>585.97000000000116</v>
      </c>
      <c r="G28" s="34">
        <f>BS!F18-BS!G18</f>
        <v>-1465.3000000000011</v>
      </c>
      <c r="H28" s="10">
        <f>BS!G18-BS!H18</f>
        <v>0</v>
      </c>
      <c r="I28" s="10">
        <f>BS!H18-BS!I18</f>
        <v>0</v>
      </c>
      <c r="J28" s="10">
        <f>BS!I18-BS!J18</f>
        <v>0</v>
      </c>
      <c r="K28" s="10">
        <f>BS!J18-BS!K18</f>
        <v>0</v>
      </c>
      <c r="L28" s="10">
        <f>BS!K18-BS!L18</f>
        <v>0</v>
      </c>
    </row>
    <row r="29" spans="2:12" x14ac:dyDescent="0.25">
      <c r="B29" s="308" t="s">
        <v>279</v>
      </c>
      <c r="C29" s="23"/>
      <c r="D29" s="23">
        <f>BS!C19-BS!D19</f>
        <v>1149.58</v>
      </c>
      <c r="E29" s="23">
        <f>BS!D19-BS!E19</f>
        <v>-143.09999999999991</v>
      </c>
      <c r="F29" s="23">
        <f>BS!E19-BS!F19</f>
        <v>-1144.69</v>
      </c>
      <c r="G29" s="34">
        <f>BS!F19-BS!G19</f>
        <v>121.07000000000016</v>
      </c>
      <c r="H29" s="10">
        <f>BS!G19-BS!H19</f>
        <v>0</v>
      </c>
      <c r="I29" s="10">
        <f>BS!H19-BS!I19</f>
        <v>0</v>
      </c>
      <c r="J29" s="10">
        <f>BS!I19-BS!J19</f>
        <v>0</v>
      </c>
      <c r="K29" s="10">
        <f>BS!J19-BS!K19</f>
        <v>0</v>
      </c>
      <c r="L29" s="10">
        <f>BS!K19-BS!L19</f>
        <v>0</v>
      </c>
    </row>
    <row r="30" spans="2:12" x14ac:dyDescent="0.25">
      <c r="B30" s="308" t="s">
        <v>280</v>
      </c>
      <c r="C30" s="23"/>
      <c r="D30" s="23">
        <f>BS!C20-BS!D20</f>
        <v>6997.3600000000006</v>
      </c>
      <c r="E30" s="23">
        <f>BS!D20-BS!E20</f>
        <v>6124.5</v>
      </c>
      <c r="F30" s="23">
        <f>BS!E20-BS!F20</f>
        <v>5712.9100000000035</v>
      </c>
      <c r="G30" s="34">
        <f>BS!F20-BS!G20</f>
        <v>-11353.300000000003</v>
      </c>
      <c r="H30" s="10">
        <f>BS!G20-BS!H20</f>
        <v>0</v>
      </c>
      <c r="I30" s="10">
        <f>BS!H20-BS!I20</f>
        <v>0</v>
      </c>
      <c r="J30" s="10">
        <f>BS!I20-BS!J20</f>
        <v>0</v>
      </c>
      <c r="K30" s="10">
        <f>BS!J20-BS!K20</f>
        <v>0</v>
      </c>
      <c r="L30" s="10">
        <f>BS!K20-BS!L20</f>
        <v>0</v>
      </c>
    </row>
    <row r="31" spans="2:12" x14ac:dyDescent="0.25">
      <c r="B31" s="308" t="s">
        <v>281</v>
      </c>
      <c r="C31" s="23"/>
      <c r="D31" s="23">
        <f>BS!C21-BS!D21</f>
        <v>119.33000000000084</v>
      </c>
      <c r="E31" s="23">
        <f>BS!D21-BS!E21</f>
        <v>-1180.1500000000005</v>
      </c>
      <c r="F31" s="23">
        <f>BS!E21-BS!F21</f>
        <v>285.77000000000044</v>
      </c>
      <c r="G31" s="34">
        <f>BS!F21-BS!G21</f>
        <v>-399.59000000000015</v>
      </c>
      <c r="H31" s="10">
        <f>BS!G21-BS!H21</f>
        <v>0</v>
      </c>
      <c r="I31" s="10">
        <f>BS!H21-BS!I21</f>
        <v>0</v>
      </c>
      <c r="J31" s="10">
        <f>BS!I21-BS!J21</f>
        <v>0</v>
      </c>
      <c r="K31" s="10">
        <f>BS!J21-BS!K21</f>
        <v>0</v>
      </c>
      <c r="L31" s="10">
        <f>BS!K21-BS!L21</f>
        <v>0</v>
      </c>
    </row>
    <row r="32" spans="2:12" x14ac:dyDescent="0.25">
      <c r="B32" s="306" t="s">
        <v>284</v>
      </c>
      <c r="C32" s="23"/>
      <c r="D32" s="23">
        <f>BS!C6-BS!D6</f>
        <v>-18311.48</v>
      </c>
      <c r="E32" s="23">
        <f>BS!D6-BS!E6</f>
        <v>1218.7200000000012</v>
      </c>
      <c r="F32" s="23">
        <f>BS!E6-BS!F6</f>
        <v>-5780.91</v>
      </c>
      <c r="G32" s="34">
        <f>BS!F6-BS!G6</f>
        <v>615.79000000000087</v>
      </c>
      <c r="H32" s="10">
        <f>BS!G6-BS!H6</f>
        <v>0</v>
      </c>
      <c r="I32" s="10">
        <f>BS!H6-BS!I6</f>
        <v>0</v>
      </c>
      <c r="J32" s="10">
        <f>BS!I6-BS!J6</f>
        <v>0</v>
      </c>
      <c r="K32" s="10">
        <f>BS!J6-BS!K6</f>
        <v>0</v>
      </c>
      <c r="L32" s="10">
        <f>BS!K6-BS!L6</f>
        <v>0</v>
      </c>
    </row>
    <row r="33" spans="2:12" x14ac:dyDescent="0.25">
      <c r="B33" s="290" t="s">
        <v>231</v>
      </c>
      <c r="C33" s="23"/>
      <c r="D33" s="23">
        <f>IS!D17</f>
        <v>-3556.02</v>
      </c>
      <c r="E33" s="23">
        <f>IS!E17</f>
        <v>96.93</v>
      </c>
      <c r="F33" s="23">
        <f>IS!F17</f>
        <v>135.99</v>
      </c>
      <c r="G33" s="34">
        <f>IS!G17</f>
        <v>93.61</v>
      </c>
      <c r="H33" s="10">
        <f>IS!H17</f>
        <v>93.61</v>
      </c>
      <c r="I33" s="10">
        <f>IS!I17</f>
        <v>93.61</v>
      </c>
      <c r="J33" s="10">
        <f>IS!J17</f>
        <v>93.61</v>
      </c>
      <c r="K33" s="10">
        <f>IS!K17</f>
        <v>93.61</v>
      </c>
      <c r="L33" s="10">
        <f>IS!L17</f>
        <v>93.61</v>
      </c>
    </row>
    <row r="34" spans="2:12" x14ac:dyDescent="0.25">
      <c r="B34" s="306"/>
      <c r="C34" s="13"/>
      <c r="D34" s="13"/>
      <c r="E34" s="13"/>
      <c r="F34" s="13"/>
      <c r="G34" s="36"/>
      <c r="H34" s="10"/>
      <c r="I34" s="10"/>
      <c r="J34" s="10"/>
      <c r="K34" s="10"/>
      <c r="L34" s="10"/>
    </row>
    <row r="35" spans="2:12" x14ac:dyDescent="0.25">
      <c r="B35" s="307" t="s">
        <v>46</v>
      </c>
      <c r="C35" s="31">
        <f>SUM(C25:C34)</f>
        <v>0</v>
      </c>
      <c r="D35" s="31">
        <f t="shared" ref="D35:G35" si="1">SUM(D25:D34)</f>
        <v>-15628.350000000006</v>
      </c>
      <c r="E35" s="31">
        <f t="shared" si="1"/>
        <v>2806.8300000000118</v>
      </c>
      <c r="F35" s="31">
        <f t="shared" si="1"/>
        <v>-5427.4100000000071</v>
      </c>
      <c r="G35" s="35">
        <f t="shared" si="1"/>
        <v>-16372.309999999979</v>
      </c>
      <c r="H35" s="32">
        <f>SUM(H25:H34)</f>
        <v>-3194.9941329737799</v>
      </c>
      <c r="I35" s="32">
        <f t="shared" ref="I35:L35" si="2">SUM(I25:I34)</f>
        <v>-3104.0526848802797</v>
      </c>
      <c r="J35" s="32">
        <f t="shared" si="2"/>
        <v>-3416.7952593276636</v>
      </c>
      <c r="K35" s="32">
        <f t="shared" si="2"/>
        <v>-3499.2782435675467</v>
      </c>
      <c r="L35" s="32">
        <f t="shared" si="2"/>
        <v>-3363.3254224555571</v>
      </c>
    </row>
    <row r="36" spans="2:12" x14ac:dyDescent="0.25">
      <c r="B36" s="308"/>
      <c r="C36" s="23"/>
      <c r="D36" s="23"/>
      <c r="E36" s="23"/>
      <c r="F36" s="23"/>
      <c r="G36" s="34"/>
      <c r="H36" s="10"/>
      <c r="I36" s="10"/>
      <c r="J36" s="10"/>
      <c r="K36" s="10"/>
      <c r="L36" s="10"/>
    </row>
    <row r="37" spans="2:12" ht="15.75" x14ac:dyDescent="0.25">
      <c r="B37" s="305" t="s">
        <v>47</v>
      </c>
      <c r="C37" s="11"/>
      <c r="D37" s="11"/>
      <c r="E37" s="11"/>
      <c r="F37" s="11"/>
      <c r="G37" s="37"/>
      <c r="H37" s="12"/>
      <c r="I37" s="12"/>
      <c r="J37" s="12"/>
      <c r="K37" s="12"/>
      <c r="L37" s="12"/>
    </row>
    <row r="38" spans="2:12" x14ac:dyDescent="0.25">
      <c r="B38" s="308" t="s">
        <v>8</v>
      </c>
      <c r="C38" s="13"/>
      <c r="D38" s="13">
        <f>BS!D34-BS!C34</f>
        <v>69.080000000001746</v>
      </c>
      <c r="E38" s="13">
        <f>BS!E34-BS!D34</f>
        <v>-19593.72</v>
      </c>
      <c r="F38" s="13">
        <f>BS!F34-BS!E34</f>
        <v>-184.9800000000032</v>
      </c>
      <c r="G38" s="36">
        <f>BS!G34-BS!F34</f>
        <v>-4710.7099999999991</v>
      </c>
      <c r="H38" s="14">
        <f>BS!H34-BS!G34</f>
        <v>0</v>
      </c>
      <c r="I38" s="14">
        <f>BS!I34-BS!H34</f>
        <v>-12343.474726762812</v>
      </c>
      <c r="J38" s="14">
        <f>BS!J34-BS!I34</f>
        <v>-12343.474726762812</v>
      </c>
      <c r="K38" s="14">
        <f>BS!K34-BS!J34</f>
        <v>-12343.474726762812</v>
      </c>
      <c r="L38" s="14">
        <f>BS!L34-BS!K34</f>
        <v>-13077.784631023724</v>
      </c>
    </row>
    <row r="39" spans="2:12" x14ac:dyDescent="0.25">
      <c r="B39" s="308" t="s">
        <v>264</v>
      </c>
      <c r="C39" s="13"/>
      <c r="D39" s="13">
        <f>BS!D35-BS!C35</f>
        <v>-274.37999999999988</v>
      </c>
      <c r="E39" s="13">
        <f>BS!E35-BS!D35</f>
        <v>-139.33000000000015</v>
      </c>
      <c r="F39" s="13">
        <f>BS!F35-BS!E35</f>
        <v>-408.9</v>
      </c>
      <c r="G39" s="36">
        <f>BS!G35-BS!F35</f>
        <v>-96.799999999999955</v>
      </c>
      <c r="H39" s="14">
        <f>BS!H35-BS!G35</f>
        <v>-533.63</v>
      </c>
      <c r="I39" s="14">
        <f>BS!I35-BS!H35</f>
        <v>0</v>
      </c>
      <c r="J39" s="14">
        <f>BS!J35-BS!I35</f>
        <v>0</v>
      </c>
      <c r="K39" s="14">
        <f>BS!K35-BS!J35</f>
        <v>0</v>
      </c>
      <c r="L39" s="14">
        <f>BS!L35-BS!K35</f>
        <v>0</v>
      </c>
    </row>
    <row r="40" spans="2:12" x14ac:dyDescent="0.25">
      <c r="B40" s="308" t="s">
        <v>265</v>
      </c>
      <c r="C40" s="13"/>
      <c r="D40" s="13">
        <f>BS!D36-BS!C36</f>
        <v>-800.66999999999985</v>
      </c>
      <c r="E40" s="13">
        <f>BS!E36-BS!D36</f>
        <v>-106.91000000000008</v>
      </c>
      <c r="F40" s="13">
        <f>BS!F36-BS!E36</f>
        <v>234.75</v>
      </c>
      <c r="G40" s="36">
        <f>BS!G36-BS!F36</f>
        <v>447.86999999999989</v>
      </c>
      <c r="H40" s="14">
        <f>BS!H36-BS!G36</f>
        <v>0</v>
      </c>
      <c r="I40" s="14">
        <f>BS!I36-BS!H36</f>
        <v>0</v>
      </c>
      <c r="J40" s="14">
        <f>BS!J36-BS!I36</f>
        <v>0</v>
      </c>
      <c r="K40" s="14">
        <f>BS!K36-BS!J36</f>
        <v>0</v>
      </c>
      <c r="L40" s="14">
        <f>BS!L36-BS!K36</f>
        <v>0</v>
      </c>
    </row>
    <row r="41" spans="2:12" x14ac:dyDescent="0.25">
      <c r="B41" s="308" t="s">
        <v>266</v>
      </c>
      <c r="C41" s="13"/>
      <c r="D41" s="13">
        <f>BS!D37-BS!C37</f>
        <v>65.110000000000014</v>
      </c>
      <c r="E41" s="13">
        <f>BS!E37-BS!D37</f>
        <v>43.990000000000009</v>
      </c>
      <c r="F41" s="13">
        <f>BS!F37-BS!E37</f>
        <v>52.220000000000027</v>
      </c>
      <c r="G41" s="36">
        <f>BS!G37-BS!F37</f>
        <v>117.38999999999999</v>
      </c>
      <c r="H41" s="14">
        <f>BS!H37-BS!G37</f>
        <v>0</v>
      </c>
      <c r="I41" s="14">
        <f>BS!I37-BS!H37</f>
        <v>0</v>
      </c>
      <c r="J41" s="14">
        <f>BS!J37-BS!I37</f>
        <v>0</v>
      </c>
      <c r="K41" s="14">
        <f>BS!K37-BS!J37</f>
        <v>0</v>
      </c>
      <c r="L41" s="14">
        <f>BS!L37-BS!K37</f>
        <v>0</v>
      </c>
    </row>
    <row r="42" spans="2:12" x14ac:dyDescent="0.25">
      <c r="B42" s="306" t="s">
        <v>7</v>
      </c>
      <c r="C42" s="13"/>
      <c r="D42" s="13">
        <f>BS!D43-BS!C43</f>
        <v>0.1300000000000523</v>
      </c>
      <c r="E42" s="13">
        <f>BS!E43-BS!D43</f>
        <v>9.9999999999965894E-2</v>
      </c>
      <c r="F42" s="13">
        <f>BS!F43-BS!E43</f>
        <v>9.0000000000031832E-2</v>
      </c>
      <c r="G42" s="36">
        <f>BS!G43-BS!F43</f>
        <v>-6.1700000000000159</v>
      </c>
      <c r="H42" s="14">
        <f>BS!H43-BS!G43</f>
        <v>0</v>
      </c>
      <c r="I42" s="14">
        <f>BS!I43-BS!H43</f>
        <v>0</v>
      </c>
      <c r="J42" s="14">
        <f>BS!J43-BS!I43</f>
        <v>0</v>
      </c>
      <c r="K42" s="14">
        <f>BS!K43-BS!J43</f>
        <v>0</v>
      </c>
      <c r="L42" s="14">
        <f>BS!L43-BS!K43</f>
        <v>0</v>
      </c>
    </row>
    <row r="43" spans="2:12" x14ac:dyDescent="0.25">
      <c r="B43" s="306" t="s">
        <v>301</v>
      </c>
      <c r="C43" s="13"/>
      <c r="D43" s="13">
        <f>BS!D45-BS!C45</f>
        <v>2530.7000000000007</v>
      </c>
      <c r="E43" s="13">
        <f>BS!E45-BS!D45</f>
        <v>914.53999999999905</v>
      </c>
      <c r="F43" s="13">
        <f>BS!F45-BS!E45</f>
        <v>1275.2000000000007</v>
      </c>
      <c r="G43" s="36">
        <f>BS!G45-BS!F45</f>
        <v>1949.1499999999996</v>
      </c>
      <c r="H43" s="14">
        <f>BS!H45-BS!G45</f>
        <v>0</v>
      </c>
      <c r="I43" s="14">
        <f>BS!I45-BS!H45</f>
        <v>0</v>
      </c>
      <c r="J43" s="14">
        <f>BS!J45-BS!I45</f>
        <v>0</v>
      </c>
      <c r="K43" s="14">
        <f>BS!K45-BS!J45</f>
        <v>0</v>
      </c>
      <c r="L43" s="14">
        <f>BS!L45-BS!K45</f>
        <v>0</v>
      </c>
    </row>
    <row r="44" spans="2:12" x14ac:dyDescent="0.25">
      <c r="B44" s="308" t="s">
        <v>9</v>
      </c>
      <c r="C44" s="13"/>
      <c r="D44" s="13">
        <f>BS!D27-BS!C27</f>
        <v>-8190.57</v>
      </c>
      <c r="E44" s="13">
        <f>BS!E27-BS!D27</f>
        <v>11364.699999999997</v>
      </c>
      <c r="F44" s="13">
        <f>BS!F27-BS!E27</f>
        <v>-4554.2200000000012</v>
      </c>
      <c r="G44" s="36">
        <f>BS!G27-BS!F27</f>
        <v>237.10000000000582</v>
      </c>
      <c r="H44" s="14">
        <f>BS!H27-BS!G27</f>
        <v>0</v>
      </c>
      <c r="I44" s="14">
        <f>BS!I27-BS!H27</f>
        <v>-10464.479273237186</v>
      </c>
      <c r="J44" s="14">
        <f>BS!J27-BS!I27</f>
        <v>-10464.479273237186</v>
      </c>
      <c r="K44" s="14">
        <f>BS!K27-BS!J27</f>
        <v>-10464.479273237186</v>
      </c>
      <c r="L44" s="14">
        <f>BS!L27-BS!K27</f>
        <v>-4302.8138183339906</v>
      </c>
    </row>
    <row r="45" spans="2:12" x14ac:dyDescent="0.25">
      <c r="B45" s="308"/>
      <c r="C45" s="13"/>
      <c r="D45" s="13"/>
      <c r="E45" s="13"/>
      <c r="F45" s="13"/>
      <c r="G45" s="36"/>
      <c r="H45" s="14"/>
      <c r="I45" s="14"/>
      <c r="J45" s="14"/>
      <c r="K45" s="14"/>
      <c r="L45" s="14"/>
    </row>
    <row r="46" spans="2:12" x14ac:dyDescent="0.25">
      <c r="B46" s="294" t="s">
        <v>4</v>
      </c>
      <c r="C46" s="13"/>
      <c r="D46" s="70">
        <f>-IS!D15</f>
        <v>-3913.44</v>
      </c>
      <c r="E46" s="70">
        <f>-IS!E15</f>
        <v>-3125.7</v>
      </c>
      <c r="F46" s="70">
        <f>-IS!F15</f>
        <v>-3207.16</v>
      </c>
      <c r="G46" s="88">
        <f>-IS!G15</f>
        <v>-3545.85</v>
      </c>
      <c r="H46" s="84">
        <f>-IS!H15</f>
        <v>-4675.9894000000004</v>
      </c>
      <c r="I46" s="84">
        <f>-IS!I15</f>
        <v>-3654.5586458556741</v>
      </c>
      <c r="J46" s="84">
        <f>-IS!J15</f>
        <v>-2633.1278917113482</v>
      </c>
      <c r="K46" s="84">
        <f>-IS!K15</f>
        <v>-1611.6971375670221</v>
      </c>
      <c r="L46" s="84">
        <f>-IS!L15</f>
        <v>-529.50174980955001</v>
      </c>
    </row>
    <row r="47" spans="2:12" x14ac:dyDescent="0.25">
      <c r="B47" s="290" t="s">
        <v>27</v>
      </c>
      <c r="C47" s="13"/>
      <c r="D47" s="70">
        <f>-IS!D21</f>
        <v>-3650.89</v>
      </c>
      <c r="E47" s="70">
        <f>-IS!E21</f>
        <v>-2528.46</v>
      </c>
      <c r="F47" s="70">
        <f>-IS!F21</f>
        <v>-3091.42</v>
      </c>
      <c r="G47" s="88">
        <f>-IS!G21</f>
        <v>-4216.95</v>
      </c>
      <c r="H47" s="84">
        <f>-IS!H21</f>
        <v>-2522.1294121176734</v>
      </c>
      <c r="I47" s="84">
        <f>-IS!I21</f>
        <v>-3218.1750675822027</v>
      </c>
      <c r="J47" s="84">
        <f>-IS!J21</f>
        <v>-3730.8777732653443</v>
      </c>
      <c r="K47" s="84">
        <f>-IS!K21</f>
        <v>-4341.0829119766586</v>
      </c>
      <c r="L47" s="84">
        <f>-IS!L21</f>
        <v>-4829.2523670143537</v>
      </c>
    </row>
    <row r="48" spans="2:12" x14ac:dyDescent="0.25">
      <c r="B48" s="290"/>
      <c r="C48" s="13"/>
      <c r="D48" s="13"/>
      <c r="E48" s="13"/>
      <c r="F48" s="13"/>
      <c r="G48" s="36"/>
      <c r="H48" s="14"/>
      <c r="I48" s="14"/>
      <c r="J48" s="14"/>
      <c r="K48" s="14"/>
      <c r="L48" s="14"/>
    </row>
    <row r="49" spans="2:16384" x14ac:dyDescent="0.25">
      <c r="B49" s="307" t="s">
        <v>48</v>
      </c>
      <c r="C49" s="31">
        <f t="shared" ref="C49:L49" si="3">SUM(C38:C48)</f>
        <v>0</v>
      </c>
      <c r="D49" s="31">
        <f t="shared" si="3"/>
        <v>-14164.929999999997</v>
      </c>
      <c r="E49" s="31">
        <f t="shared" si="3"/>
        <v>-13170.790000000005</v>
      </c>
      <c r="F49" s="31">
        <f t="shared" si="3"/>
        <v>-9884.4200000000037</v>
      </c>
      <c r="G49" s="35">
        <f t="shared" si="3"/>
        <v>-9824.9699999999939</v>
      </c>
      <c r="H49" s="32">
        <f t="shared" si="3"/>
        <v>-7731.7488121176739</v>
      </c>
      <c r="I49" s="32">
        <f t="shared" si="3"/>
        <v>-29680.687713437877</v>
      </c>
      <c r="J49" s="32">
        <f t="shared" si="3"/>
        <v>-29171.95966497669</v>
      </c>
      <c r="K49" s="32">
        <f t="shared" si="3"/>
        <v>-28760.73404954368</v>
      </c>
      <c r="L49" s="32">
        <f t="shared" si="3"/>
        <v>-22739.352566181617</v>
      </c>
    </row>
    <row r="50" spans="2:16384" x14ac:dyDescent="0.25">
      <c r="B50" s="325"/>
      <c r="C50" s="245"/>
      <c r="D50" s="245"/>
      <c r="E50" s="245"/>
      <c r="F50" s="245"/>
      <c r="G50" s="252"/>
      <c r="H50" s="71"/>
      <c r="I50" s="71"/>
      <c r="J50" s="71"/>
      <c r="K50" s="71"/>
      <c r="L50" s="71"/>
    </row>
    <row r="51" spans="2:16384" x14ac:dyDescent="0.25">
      <c r="B51" s="307" t="s">
        <v>52</v>
      </c>
      <c r="C51" s="31">
        <f t="shared" ref="C51:L51" si="4">C49+C35+C22</f>
        <v>0</v>
      </c>
      <c r="D51" s="31">
        <f t="shared" si="4"/>
        <v>-2712.1999999999862</v>
      </c>
      <c r="E51" s="31">
        <f t="shared" si="4"/>
        <v>9059.8500000000131</v>
      </c>
      <c r="F51" s="31">
        <f t="shared" si="4"/>
        <v>10881.490000000018</v>
      </c>
      <c r="G51" s="35">
        <f t="shared" si="4"/>
        <v>12099.490000000023</v>
      </c>
      <c r="H51" s="32">
        <f t="shared" si="4"/>
        <v>21138.840439078129</v>
      </c>
      <c r="I51" s="32">
        <f t="shared" si="4"/>
        <v>-11801.395390251397</v>
      </c>
      <c r="J51" s="32">
        <f t="shared" si="4"/>
        <v>-10118.59734987433</v>
      </c>
      <c r="K51" s="32">
        <f t="shared" si="4"/>
        <v>-8025.4503502103071</v>
      </c>
      <c r="L51" s="32">
        <f t="shared" si="4"/>
        <v>-278.0222391553034</v>
      </c>
    </row>
    <row r="52" spans="2:16384" x14ac:dyDescent="0.25">
      <c r="B52" s="290" t="s">
        <v>341</v>
      </c>
      <c r="C52" s="11"/>
      <c r="D52" s="70">
        <f>BS!C9</f>
        <v>15117.78</v>
      </c>
      <c r="E52" s="70">
        <f>BS!D9</f>
        <v>16241.5</v>
      </c>
      <c r="F52" s="70">
        <f>BS!E9</f>
        <v>18953.169999999998</v>
      </c>
      <c r="G52" s="88">
        <f>BS!F9</f>
        <v>22519.599999999999</v>
      </c>
      <c r="H52" s="84">
        <f>BS!G9</f>
        <v>15358.39</v>
      </c>
      <c r="I52" s="84">
        <f>BS!H9</f>
        <v>34080.330780353659</v>
      </c>
      <c r="J52" s="84">
        <f>BS!I9</f>
        <v>19195.030898451168</v>
      </c>
      <c r="K52" s="84">
        <f>BS!J9</f>
        <v>5501.2176323655513</v>
      </c>
      <c r="L52" s="84">
        <f>BS!K9</f>
        <v>-6684.1944383028576</v>
      </c>
    </row>
    <row r="53" spans="2:16384" x14ac:dyDescent="0.25">
      <c r="B53" s="290" t="s">
        <v>342</v>
      </c>
      <c r="C53" s="11"/>
      <c r="D53" s="70">
        <f>-IS!D19</f>
        <v>-4010.82</v>
      </c>
      <c r="E53" s="70">
        <f>-IS!E19</f>
        <v>-4216.6099999999997</v>
      </c>
      <c r="F53" s="70">
        <f>-IS!F19</f>
        <v>-4484.16</v>
      </c>
      <c r="G53" s="88">
        <f>-IS!G19</f>
        <v>-4947.3900000000003</v>
      </c>
      <c r="H53" s="84">
        <f>-IS!H19</f>
        <v>-2416.899658724471</v>
      </c>
      <c r="I53" s="84">
        <f>-IS!I19</f>
        <v>-3083.9044916510943</v>
      </c>
      <c r="J53" s="84">
        <f>-IS!J19</f>
        <v>-3575.215916211288</v>
      </c>
      <c r="K53" s="84">
        <f>-IS!K19</f>
        <v>-4159.9617204581018</v>
      </c>
      <c r="L53" s="84">
        <f>-IS!L19</f>
        <v>-4627.7634849558499</v>
      </c>
    </row>
    <row r="54" spans="2:16384" x14ac:dyDescent="0.25">
      <c r="B54" s="290" t="s">
        <v>343</v>
      </c>
      <c r="C54" s="11"/>
      <c r="D54" s="13">
        <f>SUM(D51:D53)</f>
        <v>8394.7600000000148</v>
      </c>
      <c r="E54" s="13">
        <f t="shared" ref="E54:G54" si="5">SUM(E51:E53)</f>
        <v>21084.740000000013</v>
      </c>
      <c r="F54" s="13">
        <f t="shared" si="5"/>
        <v>25350.500000000018</v>
      </c>
      <c r="G54" s="36">
        <f t="shared" si="5"/>
        <v>29671.700000000026</v>
      </c>
      <c r="H54" s="14">
        <f t="shared" ref="H54" si="6">SUM(H51:H53)</f>
        <v>34080.330780353659</v>
      </c>
      <c r="I54" s="14">
        <f t="shared" ref="I54" si="7">SUM(I51:I53)</f>
        <v>19195.030898451168</v>
      </c>
      <c r="J54" s="14">
        <f t="shared" ref="J54" si="8">SUM(J51:J53)</f>
        <v>5501.2176323655513</v>
      </c>
      <c r="K54" s="14">
        <f t="shared" ref="K54" si="9">SUM(K51:K53)</f>
        <v>-6684.1944383028576</v>
      </c>
      <c r="L54" s="14">
        <f t="shared" ref="L54" si="10">SUM(L51:L53)</f>
        <v>-11589.980162414011</v>
      </c>
    </row>
    <row r="55" spans="2:16384" x14ac:dyDescent="0.25">
      <c r="B55" s="290" t="s">
        <v>344</v>
      </c>
      <c r="C55" s="11"/>
      <c r="D55" s="70">
        <f>Equity!D13</f>
        <v>7846.7399999999852</v>
      </c>
      <c r="E55" s="70">
        <f>Equity!E13</f>
        <v>-2131.5699999999988</v>
      </c>
      <c r="F55" s="70">
        <f>Equity!F13</f>
        <v>-2830.9000000000324</v>
      </c>
      <c r="G55" s="88">
        <f>Equity!G13</f>
        <v>-14313.309999999979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  <c r="MH55" s="14">
        <v>0</v>
      </c>
      <c r="MI55" s="14">
        <v>0</v>
      </c>
      <c r="MJ55" s="14">
        <v>0</v>
      </c>
      <c r="MK55" s="14">
        <v>0</v>
      </c>
      <c r="ML55" s="14">
        <v>0</v>
      </c>
      <c r="MM55" s="14">
        <v>0</v>
      </c>
      <c r="MN55" s="14">
        <v>0</v>
      </c>
      <c r="MO55" s="14">
        <v>0</v>
      </c>
      <c r="MP55" s="14">
        <v>0</v>
      </c>
      <c r="MQ55" s="14">
        <v>0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4">
        <v>0</v>
      </c>
      <c r="NA55" s="14">
        <v>0</v>
      </c>
      <c r="NB55" s="14">
        <v>0</v>
      </c>
      <c r="NC55" s="14">
        <v>0</v>
      </c>
      <c r="ND55" s="14">
        <v>0</v>
      </c>
      <c r="NE55" s="14">
        <v>0</v>
      </c>
      <c r="NF55" s="14">
        <v>0</v>
      </c>
      <c r="NG55" s="14">
        <v>0</v>
      </c>
      <c r="NH55" s="14">
        <v>0</v>
      </c>
      <c r="NI55" s="14">
        <v>0</v>
      </c>
      <c r="NJ55" s="14">
        <v>0</v>
      </c>
      <c r="NK55" s="14">
        <v>0</v>
      </c>
      <c r="NL55" s="14">
        <v>0</v>
      </c>
      <c r="NM55" s="14">
        <v>0</v>
      </c>
      <c r="NN55" s="14">
        <v>0</v>
      </c>
      <c r="NO55" s="14">
        <v>0</v>
      </c>
      <c r="NP55" s="14">
        <v>0</v>
      </c>
      <c r="NQ55" s="14">
        <v>0</v>
      </c>
      <c r="NR55" s="14">
        <v>0</v>
      </c>
      <c r="NS55" s="14">
        <v>0</v>
      </c>
      <c r="NT55" s="14">
        <v>0</v>
      </c>
      <c r="NU55" s="14">
        <v>0</v>
      </c>
      <c r="NV55" s="14">
        <v>0</v>
      </c>
      <c r="NW55" s="14">
        <v>0</v>
      </c>
      <c r="NX55" s="14">
        <v>0</v>
      </c>
      <c r="NY55" s="14">
        <v>0</v>
      </c>
      <c r="NZ55" s="14">
        <v>0</v>
      </c>
      <c r="OA55" s="14">
        <v>0</v>
      </c>
      <c r="OB55" s="14">
        <v>0</v>
      </c>
      <c r="OC55" s="14">
        <v>0</v>
      </c>
      <c r="OD55" s="14">
        <v>0</v>
      </c>
      <c r="OE55" s="14">
        <v>0</v>
      </c>
      <c r="OF55" s="14">
        <v>0</v>
      </c>
      <c r="OG55" s="14">
        <v>0</v>
      </c>
      <c r="OH55" s="14">
        <v>0</v>
      </c>
      <c r="OI55" s="14">
        <v>0</v>
      </c>
      <c r="OJ55" s="14">
        <v>0</v>
      </c>
      <c r="OK55" s="14">
        <v>0</v>
      </c>
      <c r="OL55" s="14">
        <v>0</v>
      </c>
      <c r="OM55" s="14">
        <v>0</v>
      </c>
      <c r="ON55" s="14">
        <v>0</v>
      </c>
      <c r="OO55" s="14">
        <v>0</v>
      </c>
      <c r="OP55" s="14">
        <v>0</v>
      </c>
      <c r="OQ55" s="14">
        <v>0</v>
      </c>
      <c r="OR55" s="14">
        <v>0</v>
      </c>
      <c r="OS55" s="14">
        <v>0</v>
      </c>
      <c r="OT55" s="14">
        <v>0</v>
      </c>
      <c r="OU55" s="14">
        <v>0</v>
      </c>
      <c r="OV55" s="14">
        <v>0</v>
      </c>
      <c r="OW55" s="14">
        <v>0</v>
      </c>
      <c r="OX55" s="14">
        <v>0</v>
      </c>
      <c r="OY55" s="14">
        <v>0</v>
      </c>
      <c r="OZ55" s="14">
        <v>0</v>
      </c>
      <c r="PA55" s="14">
        <v>0</v>
      </c>
      <c r="PB55" s="14">
        <v>0</v>
      </c>
      <c r="PC55" s="14">
        <v>0</v>
      </c>
      <c r="PD55" s="14">
        <v>0</v>
      </c>
      <c r="PE55" s="14">
        <v>0</v>
      </c>
      <c r="PF55" s="14">
        <v>0</v>
      </c>
      <c r="PG55" s="14">
        <v>0</v>
      </c>
      <c r="PH55" s="14">
        <v>0</v>
      </c>
      <c r="PI55" s="14">
        <v>0</v>
      </c>
      <c r="PJ55" s="14">
        <v>0</v>
      </c>
      <c r="PK55" s="14">
        <v>0</v>
      </c>
      <c r="PL55" s="14">
        <v>0</v>
      </c>
      <c r="PM55" s="14">
        <v>0</v>
      </c>
      <c r="PN55" s="14">
        <v>0</v>
      </c>
      <c r="PO55" s="14">
        <v>0</v>
      </c>
      <c r="PP55" s="14">
        <v>0</v>
      </c>
      <c r="PQ55" s="14">
        <v>0</v>
      </c>
      <c r="PR55" s="14">
        <v>0</v>
      </c>
      <c r="PS55" s="14">
        <v>0</v>
      </c>
      <c r="PT55" s="14">
        <v>0</v>
      </c>
      <c r="PU55" s="14">
        <v>0</v>
      </c>
      <c r="PV55" s="14">
        <v>0</v>
      </c>
      <c r="PW55" s="14">
        <v>0</v>
      </c>
      <c r="PX55" s="14">
        <v>0</v>
      </c>
      <c r="PY55" s="14">
        <v>0</v>
      </c>
      <c r="PZ55" s="14">
        <v>0</v>
      </c>
      <c r="QA55" s="14">
        <v>0</v>
      </c>
      <c r="QB55" s="14">
        <v>0</v>
      </c>
      <c r="QC55" s="14">
        <v>0</v>
      </c>
      <c r="QD55" s="14">
        <v>0</v>
      </c>
      <c r="QE55" s="14">
        <v>0</v>
      </c>
      <c r="QF55" s="14">
        <v>0</v>
      </c>
      <c r="QG55" s="14">
        <v>0</v>
      </c>
      <c r="QH55" s="14">
        <v>0</v>
      </c>
      <c r="QI55" s="14">
        <v>0</v>
      </c>
      <c r="QJ55" s="14">
        <v>0</v>
      </c>
      <c r="QK55" s="14">
        <v>0</v>
      </c>
      <c r="QL55" s="14">
        <v>0</v>
      </c>
      <c r="QM55" s="14">
        <v>0</v>
      </c>
      <c r="QN55" s="14">
        <v>0</v>
      </c>
      <c r="QO55" s="14">
        <v>0</v>
      </c>
      <c r="QP55" s="14">
        <v>0</v>
      </c>
      <c r="QQ55" s="14">
        <v>0</v>
      </c>
      <c r="QR55" s="14">
        <v>0</v>
      </c>
      <c r="QS55" s="14">
        <v>0</v>
      </c>
      <c r="QT55" s="14">
        <v>0</v>
      </c>
      <c r="QU55" s="14">
        <v>0</v>
      </c>
      <c r="QV55" s="14">
        <v>0</v>
      </c>
      <c r="QW55" s="14">
        <v>0</v>
      </c>
      <c r="QX55" s="14">
        <v>0</v>
      </c>
      <c r="QY55" s="14">
        <v>0</v>
      </c>
      <c r="QZ55" s="14">
        <v>0</v>
      </c>
      <c r="RA55" s="14">
        <v>0</v>
      </c>
      <c r="RB55" s="14">
        <v>0</v>
      </c>
      <c r="RC55" s="14">
        <v>0</v>
      </c>
      <c r="RD55" s="14">
        <v>0</v>
      </c>
      <c r="RE55" s="14">
        <v>0</v>
      </c>
      <c r="RF55" s="14">
        <v>0</v>
      </c>
      <c r="RG55" s="14">
        <v>0</v>
      </c>
      <c r="RH55" s="14">
        <v>0</v>
      </c>
      <c r="RI55" s="14">
        <v>0</v>
      </c>
      <c r="RJ55" s="14">
        <v>0</v>
      </c>
      <c r="RK55" s="14">
        <v>0</v>
      </c>
      <c r="RL55" s="14">
        <v>0</v>
      </c>
      <c r="RM55" s="14">
        <v>0</v>
      </c>
      <c r="RN55" s="14">
        <v>0</v>
      </c>
      <c r="RO55" s="14">
        <v>0</v>
      </c>
      <c r="RP55" s="14">
        <v>0</v>
      </c>
      <c r="RQ55" s="14">
        <v>0</v>
      </c>
      <c r="RR55" s="14">
        <v>0</v>
      </c>
      <c r="RS55" s="14">
        <v>0</v>
      </c>
      <c r="RT55" s="14">
        <v>0</v>
      </c>
      <c r="RU55" s="14">
        <v>0</v>
      </c>
      <c r="RV55" s="14">
        <v>0</v>
      </c>
      <c r="RW55" s="14">
        <v>0</v>
      </c>
      <c r="RX55" s="14">
        <v>0</v>
      </c>
      <c r="RY55" s="14">
        <v>0</v>
      </c>
      <c r="RZ55" s="14">
        <v>0</v>
      </c>
      <c r="SA55" s="14">
        <v>0</v>
      </c>
      <c r="SB55" s="14">
        <v>0</v>
      </c>
      <c r="SC55" s="14">
        <v>0</v>
      </c>
      <c r="SD55" s="14">
        <v>0</v>
      </c>
      <c r="SE55" s="14">
        <v>0</v>
      </c>
      <c r="SF55" s="14">
        <v>0</v>
      </c>
      <c r="SG55" s="14">
        <v>0</v>
      </c>
      <c r="SH55" s="14">
        <v>0</v>
      </c>
      <c r="SI55" s="14">
        <v>0</v>
      </c>
      <c r="SJ55" s="14">
        <v>0</v>
      </c>
      <c r="SK55" s="14">
        <v>0</v>
      </c>
      <c r="SL55" s="14">
        <v>0</v>
      </c>
      <c r="SM55" s="14">
        <v>0</v>
      </c>
      <c r="SN55" s="14">
        <v>0</v>
      </c>
      <c r="SO55" s="14">
        <v>0</v>
      </c>
      <c r="SP55" s="14">
        <v>0</v>
      </c>
      <c r="SQ55" s="14">
        <v>0</v>
      </c>
      <c r="SR55" s="14">
        <v>0</v>
      </c>
      <c r="SS55" s="14">
        <v>0</v>
      </c>
      <c r="ST55" s="14">
        <v>0</v>
      </c>
      <c r="SU55" s="14">
        <v>0</v>
      </c>
      <c r="SV55" s="14">
        <v>0</v>
      </c>
      <c r="SW55" s="14">
        <v>0</v>
      </c>
      <c r="SX55" s="14">
        <v>0</v>
      </c>
      <c r="SY55" s="14">
        <v>0</v>
      </c>
      <c r="SZ55" s="14">
        <v>0</v>
      </c>
      <c r="TA55" s="14">
        <v>0</v>
      </c>
      <c r="TB55" s="14">
        <v>0</v>
      </c>
      <c r="TC55" s="14">
        <v>0</v>
      </c>
      <c r="TD55" s="14">
        <v>0</v>
      </c>
      <c r="TE55" s="14">
        <v>0</v>
      </c>
      <c r="TF55" s="14">
        <v>0</v>
      </c>
      <c r="TG55" s="14">
        <v>0</v>
      </c>
      <c r="TH55" s="14">
        <v>0</v>
      </c>
      <c r="TI55" s="14">
        <v>0</v>
      </c>
      <c r="TJ55" s="14">
        <v>0</v>
      </c>
      <c r="TK55" s="14">
        <v>0</v>
      </c>
      <c r="TL55" s="14">
        <v>0</v>
      </c>
      <c r="TM55" s="14">
        <v>0</v>
      </c>
      <c r="TN55" s="14">
        <v>0</v>
      </c>
      <c r="TO55" s="14">
        <v>0</v>
      </c>
      <c r="TP55" s="14">
        <v>0</v>
      </c>
      <c r="TQ55" s="14">
        <v>0</v>
      </c>
      <c r="TR55" s="14">
        <v>0</v>
      </c>
      <c r="TS55" s="14">
        <v>0</v>
      </c>
      <c r="TT55" s="14">
        <v>0</v>
      </c>
      <c r="TU55" s="14">
        <v>0</v>
      </c>
      <c r="TV55" s="14">
        <v>0</v>
      </c>
      <c r="TW55" s="14">
        <v>0</v>
      </c>
      <c r="TX55" s="14">
        <v>0</v>
      </c>
      <c r="TY55" s="14">
        <v>0</v>
      </c>
      <c r="TZ55" s="14">
        <v>0</v>
      </c>
      <c r="UA55" s="14">
        <v>0</v>
      </c>
      <c r="UB55" s="14">
        <v>0</v>
      </c>
      <c r="UC55" s="14">
        <v>0</v>
      </c>
      <c r="UD55" s="14">
        <v>0</v>
      </c>
      <c r="UE55" s="14">
        <v>0</v>
      </c>
      <c r="UF55" s="14">
        <v>0</v>
      </c>
      <c r="UG55" s="14">
        <v>0</v>
      </c>
      <c r="UH55" s="14">
        <v>0</v>
      </c>
      <c r="UI55" s="14">
        <v>0</v>
      </c>
      <c r="UJ55" s="14">
        <v>0</v>
      </c>
      <c r="UK55" s="14">
        <v>0</v>
      </c>
      <c r="UL55" s="14">
        <v>0</v>
      </c>
      <c r="UM55" s="14">
        <v>0</v>
      </c>
      <c r="UN55" s="14">
        <v>0</v>
      </c>
      <c r="UO55" s="14">
        <v>0</v>
      </c>
      <c r="UP55" s="14">
        <v>0</v>
      </c>
      <c r="UQ55" s="14">
        <v>0</v>
      </c>
      <c r="UR55" s="14">
        <v>0</v>
      </c>
      <c r="US55" s="14">
        <v>0</v>
      </c>
      <c r="UT55" s="14">
        <v>0</v>
      </c>
      <c r="UU55" s="14">
        <v>0</v>
      </c>
      <c r="UV55" s="14">
        <v>0</v>
      </c>
      <c r="UW55" s="14">
        <v>0</v>
      </c>
      <c r="UX55" s="14">
        <v>0</v>
      </c>
      <c r="UY55" s="14">
        <v>0</v>
      </c>
      <c r="UZ55" s="14">
        <v>0</v>
      </c>
      <c r="VA55" s="14">
        <v>0</v>
      </c>
      <c r="VB55" s="14">
        <v>0</v>
      </c>
      <c r="VC55" s="14">
        <v>0</v>
      </c>
      <c r="VD55" s="14">
        <v>0</v>
      </c>
      <c r="VE55" s="14">
        <v>0</v>
      </c>
      <c r="VF55" s="14">
        <v>0</v>
      </c>
      <c r="VG55" s="14">
        <v>0</v>
      </c>
      <c r="VH55" s="14">
        <v>0</v>
      </c>
      <c r="VI55" s="14">
        <v>0</v>
      </c>
      <c r="VJ55" s="14">
        <v>0</v>
      </c>
      <c r="VK55" s="14">
        <v>0</v>
      </c>
      <c r="VL55" s="14">
        <v>0</v>
      </c>
      <c r="VM55" s="14">
        <v>0</v>
      </c>
      <c r="VN55" s="14">
        <v>0</v>
      </c>
      <c r="VO55" s="14">
        <v>0</v>
      </c>
      <c r="VP55" s="14">
        <v>0</v>
      </c>
      <c r="VQ55" s="14">
        <v>0</v>
      </c>
      <c r="VR55" s="14">
        <v>0</v>
      </c>
      <c r="VS55" s="14">
        <v>0</v>
      </c>
      <c r="VT55" s="14">
        <v>0</v>
      </c>
      <c r="VU55" s="14">
        <v>0</v>
      </c>
      <c r="VV55" s="14">
        <v>0</v>
      </c>
      <c r="VW55" s="14">
        <v>0</v>
      </c>
      <c r="VX55" s="14">
        <v>0</v>
      </c>
      <c r="VY55" s="14">
        <v>0</v>
      </c>
      <c r="VZ55" s="14">
        <v>0</v>
      </c>
      <c r="WA55" s="14">
        <v>0</v>
      </c>
      <c r="WB55" s="14">
        <v>0</v>
      </c>
      <c r="WC55" s="14">
        <v>0</v>
      </c>
      <c r="WD55" s="14">
        <v>0</v>
      </c>
      <c r="WE55" s="14">
        <v>0</v>
      </c>
      <c r="WF55" s="14">
        <v>0</v>
      </c>
      <c r="WG55" s="14">
        <v>0</v>
      </c>
      <c r="WH55" s="14">
        <v>0</v>
      </c>
      <c r="WI55" s="14">
        <v>0</v>
      </c>
      <c r="WJ55" s="14">
        <v>0</v>
      </c>
      <c r="WK55" s="14">
        <v>0</v>
      </c>
      <c r="WL55" s="14">
        <v>0</v>
      </c>
      <c r="WM55" s="14">
        <v>0</v>
      </c>
      <c r="WN55" s="14">
        <v>0</v>
      </c>
      <c r="WO55" s="14">
        <v>0</v>
      </c>
      <c r="WP55" s="14">
        <v>0</v>
      </c>
      <c r="WQ55" s="14">
        <v>0</v>
      </c>
      <c r="WR55" s="14">
        <v>0</v>
      </c>
      <c r="WS55" s="14">
        <v>0</v>
      </c>
      <c r="WT55" s="14">
        <v>0</v>
      </c>
      <c r="WU55" s="14">
        <v>0</v>
      </c>
      <c r="WV55" s="14">
        <v>0</v>
      </c>
      <c r="WW55" s="14">
        <v>0</v>
      </c>
      <c r="WX55" s="14">
        <v>0</v>
      </c>
      <c r="WY55" s="14">
        <v>0</v>
      </c>
      <c r="WZ55" s="14">
        <v>0</v>
      </c>
      <c r="XA55" s="14">
        <v>0</v>
      </c>
      <c r="XB55" s="14">
        <v>0</v>
      </c>
      <c r="XC55" s="14">
        <v>0</v>
      </c>
      <c r="XD55" s="14">
        <v>0</v>
      </c>
      <c r="XE55" s="14">
        <v>0</v>
      </c>
      <c r="XF55" s="14">
        <v>0</v>
      </c>
      <c r="XG55" s="14">
        <v>0</v>
      </c>
      <c r="XH55" s="14">
        <v>0</v>
      </c>
      <c r="XI55" s="14">
        <v>0</v>
      </c>
      <c r="XJ55" s="14">
        <v>0</v>
      </c>
      <c r="XK55" s="14">
        <v>0</v>
      </c>
      <c r="XL55" s="14">
        <v>0</v>
      </c>
      <c r="XM55" s="14">
        <v>0</v>
      </c>
      <c r="XN55" s="14">
        <v>0</v>
      </c>
      <c r="XO55" s="14">
        <v>0</v>
      </c>
      <c r="XP55" s="14">
        <v>0</v>
      </c>
      <c r="XQ55" s="14">
        <v>0</v>
      </c>
      <c r="XR55" s="14">
        <v>0</v>
      </c>
      <c r="XS55" s="14">
        <v>0</v>
      </c>
      <c r="XT55" s="14">
        <v>0</v>
      </c>
      <c r="XU55" s="14">
        <v>0</v>
      </c>
      <c r="XV55" s="14">
        <v>0</v>
      </c>
      <c r="XW55" s="14">
        <v>0</v>
      </c>
      <c r="XX55" s="14">
        <v>0</v>
      </c>
      <c r="XY55" s="14">
        <v>0</v>
      </c>
      <c r="XZ55" s="14">
        <v>0</v>
      </c>
      <c r="YA55" s="14">
        <v>0</v>
      </c>
      <c r="YB55" s="14">
        <v>0</v>
      </c>
      <c r="YC55" s="14">
        <v>0</v>
      </c>
      <c r="YD55" s="14">
        <v>0</v>
      </c>
      <c r="YE55" s="14">
        <v>0</v>
      </c>
      <c r="YF55" s="14">
        <v>0</v>
      </c>
      <c r="YG55" s="14">
        <v>0</v>
      </c>
      <c r="YH55" s="14">
        <v>0</v>
      </c>
      <c r="YI55" s="14">
        <v>0</v>
      </c>
      <c r="YJ55" s="14">
        <v>0</v>
      </c>
      <c r="YK55" s="14">
        <v>0</v>
      </c>
      <c r="YL55" s="14">
        <v>0</v>
      </c>
      <c r="YM55" s="14">
        <v>0</v>
      </c>
      <c r="YN55" s="14">
        <v>0</v>
      </c>
      <c r="YO55" s="14">
        <v>0</v>
      </c>
      <c r="YP55" s="14">
        <v>0</v>
      </c>
      <c r="YQ55" s="14">
        <v>0</v>
      </c>
      <c r="YR55" s="14">
        <v>0</v>
      </c>
      <c r="YS55" s="14">
        <v>0</v>
      </c>
      <c r="YT55" s="14">
        <v>0</v>
      </c>
      <c r="YU55" s="14">
        <v>0</v>
      </c>
      <c r="YV55" s="14">
        <v>0</v>
      </c>
      <c r="YW55" s="14">
        <v>0</v>
      </c>
      <c r="YX55" s="14">
        <v>0</v>
      </c>
      <c r="YY55" s="14">
        <v>0</v>
      </c>
      <c r="YZ55" s="14">
        <v>0</v>
      </c>
      <c r="ZA55" s="14">
        <v>0</v>
      </c>
      <c r="ZB55" s="14">
        <v>0</v>
      </c>
      <c r="ZC55" s="14">
        <v>0</v>
      </c>
      <c r="ZD55" s="14">
        <v>0</v>
      </c>
      <c r="ZE55" s="14">
        <v>0</v>
      </c>
      <c r="ZF55" s="14">
        <v>0</v>
      </c>
      <c r="ZG55" s="14">
        <v>0</v>
      </c>
      <c r="ZH55" s="14">
        <v>0</v>
      </c>
      <c r="ZI55" s="14">
        <v>0</v>
      </c>
      <c r="ZJ55" s="14">
        <v>0</v>
      </c>
      <c r="ZK55" s="14">
        <v>0</v>
      </c>
      <c r="ZL55" s="14">
        <v>0</v>
      </c>
      <c r="ZM55" s="14">
        <v>0</v>
      </c>
      <c r="ZN55" s="14">
        <v>0</v>
      </c>
      <c r="ZO55" s="14">
        <v>0</v>
      </c>
      <c r="ZP55" s="14">
        <v>0</v>
      </c>
      <c r="ZQ55" s="14">
        <v>0</v>
      </c>
      <c r="ZR55" s="14">
        <v>0</v>
      </c>
      <c r="ZS55" s="14">
        <v>0</v>
      </c>
      <c r="ZT55" s="14">
        <v>0</v>
      </c>
      <c r="ZU55" s="14">
        <v>0</v>
      </c>
      <c r="ZV55" s="14">
        <v>0</v>
      </c>
      <c r="ZW55" s="14">
        <v>0</v>
      </c>
      <c r="ZX55" s="14">
        <v>0</v>
      </c>
      <c r="ZY55" s="14">
        <v>0</v>
      </c>
      <c r="ZZ55" s="14">
        <v>0</v>
      </c>
      <c r="AAA55" s="14">
        <v>0</v>
      </c>
      <c r="AAB55" s="14">
        <v>0</v>
      </c>
      <c r="AAC55" s="14">
        <v>0</v>
      </c>
      <c r="AAD55" s="14">
        <v>0</v>
      </c>
      <c r="AAE55" s="14">
        <v>0</v>
      </c>
      <c r="AAF55" s="14">
        <v>0</v>
      </c>
      <c r="AAG55" s="14">
        <v>0</v>
      </c>
      <c r="AAH55" s="14">
        <v>0</v>
      </c>
      <c r="AAI55" s="14">
        <v>0</v>
      </c>
      <c r="AAJ55" s="14">
        <v>0</v>
      </c>
      <c r="AAK55" s="14">
        <v>0</v>
      </c>
      <c r="AAL55" s="14">
        <v>0</v>
      </c>
      <c r="AAM55" s="14">
        <v>0</v>
      </c>
      <c r="AAN55" s="14">
        <v>0</v>
      </c>
      <c r="AAO55" s="14">
        <v>0</v>
      </c>
      <c r="AAP55" s="14">
        <v>0</v>
      </c>
      <c r="AAQ55" s="14">
        <v>0</v>
      </c>
      <c r="AAR55" s="14">
        <v>0</v>
      </c>
      <c r="AAS55" s="14">
        <v>0</v>
      </c>
      <c r="AAT55" s="14">
        <v>0</v>
      </c>
      <c r="AAU55" s="14">
        <v>0</v>
      </c>
      <c r="AAV55" s="14">
        <v>0</v>
      </c>
      <c r="AAW55" s="14">
        <v>0</v>
      </c>
      <c r="AAX55" s="14">
        <v>0</v>
      </c>
      <c r="AAY55" s="14">
        <v>0</v>
      </c>
      <c r="AAZ55" s="14">
        <v>0</v>
      </c>
      <c r="ABA55" s="14">
        <v>0</v>
      </c>
      <c r="ABB55" s="14">
        <v>0</v>
      </c>
      <c r="ABC55" s="14">
        <v>0</v>
      </c>
      <c r="ABD55" s="14">
        <v>0</v>
      </c>
      <c r="ABE55" s="14">
        <v>0</v>
      </c>
      <c r="ABF55" s="14">
        <v>0</v>
      </c>
      <c r="ABG55" s="14">
        <v>0</v>
      </c>
      <c r="ABH55" s="14">
        <v>0</v>
      </c>
      <c r="ABI55" s="14">
        <v>0</v>
      </c>
      <c r="ABJ55" s="14">
        <v>0</v>
      </c>
      <c r="ABK55" s="14">
        <v>0</v>
      </c>
      <c r="ABL55" s="14">
        <v>0</v>
      </c>
      <c r="ABM55" s="14">
        <v>0</v>
      </c>
      <c r="ABN55" s="14">
        <v>0</v>
      </c>
      <c r="ABO55" s="14">
        <v>0</v>
      </c>
      <c r="ABP55" s="14">
        <v>0</v>
      </c>
      <c r="ABQ55" s="14">
        <v>0</v>
      </c>
      <c r="ABR55" s="14">
        <v>0</v>
      </c>
      <c r="ABS55" s="14">
        <v>0</v>
      </c>
      <c r="ABT55" s="14">
        <v>0</v>
      </c>
      <c r="ABU55" s="14">
        <v>0</v>
      </c>
      <c r="ABV55" s="14">
        <v>0</v>
      </c>
      <c r="ABW55" s="14">
        <v>0</v>
      </c>
      <c r="ABX55" s="14">
        <v>0</v>
      </c>
      <c r="ABY55" s="14">
        <v>0</v>
      </c>
      <c r="ABZ55" s="14">
        <v>0</v>
      </c>
      <c r="ACA55" s="14">
        <v>0</v>
      </c>
      <c r="ACB55" s="14">
        <v>0</v>
      </c>
      <c r="ACC55" s="14">
        <v>0</v>
      </c>
      <c r="ACD55" s="14">
        <v>0</v>
      </c>
      <c r="ACE55" s="14">
        <v>0</v>
      </c>
      <c r="ACF55" s="14">
        <v>0</v>
      </c>
      <c r="ACG55" s="14">
        <v>0</v>
      </c>
      <c r="ACH55" s="14">
        <v>0</v>
      </c>
      <c r="ACI55" s="14">
        <v>0</v>
      </c>
      <c r="ACJ55" s="14">
        <v>0</v>
      </c>
      <c r="ACK55" s="14">
        <v>0</v>
      </c>
      <c r="ACL55" s="14">
        <v>0</v>
      </c>
      <c r="ACM55" s="14">
        <v>0</v>
      </c>
      <c r="ACN55" s="14">
        <v>0</v>
      </c>
      <c r="ACO55" s="14">
        <v>0</v>
      </c>
      <c r="ACP55" s="14">
        <v>0</v>
      </c>
      <c r="ACQ55" s="14">
        <v>0</v>
      </c>
      <c r="ACR55" s="14">
        <v>0</v>
      </c>
      <c r="ACS55" s="14">
        <v>0</v>
      </c>
      <c r="ACT55" s="14">
        <v>0</v>
      </c>
      <c r="ACU55" s="14">
        <v>0</v>
      </c>
      <c r="ACV55" s="14">
        <v>0</v>
      </c>
      <c r="ACW55" s="14">
        <v>0</v>
      </c>
      <c r="ACX55" s="14">
        <v>0</v>
      </c>
      <c r="ACY55" s="14">
        <v>0</v>
      </c>
      <c r="ACZ55" s="14">
        <v>0</v>
      </c>
      <c r="ADA55" s="14">
        <v>0</v>
      </c>
      <c r="ADB55" s="14">
        <v>0</v>
      </c>
      <c r="ADC55" s="14">
        <v>0</v>
      </c>
      <c r="ADD55" s="14">
        <v>0</v>
      </c>
      <c r="ADE55" s="14">
        <v>0</v>
      </c>
      <c r="ADF55" s="14">
        <v>0</v>
      </c>
      <c r="ADG55" s="14">
        <v>0</v>
      </c>
      <c r="ADH55" s="14">
        <v>0</v>
      </c>
      <c r="ADI55" s="14">
        <v>0</v>
      </c>
      <c r="ADJ55" s="14">
        <v>0</v>
      </c>
      <c r="ADK55" s="14">
        <v>0</v>
      </c>
      <c r="ADL55" s="14">
        <v>0</v>
      </c>
      <c r="ADM55" s="14">
        <v>0</v>
      </c>
      <c r="ADN55" s="14">
        <v>0</v>
      </c>
      <c r="ADO55" s="14">
        <v>0</v>
      </c>
      <c r="ADP55" s="14">
        <v>0</v>
      </c>
      <c r="ADQ55" s="14">
        <v>0</v>
      </c>
      <c r="ADR55" s="14">
        <v>0</v>
      </c>
      <c r="ADS55" s="14">
        <v>0</v>
      </c>
      <c r="ADT55" s="14">
        <v>0</v>
      </c>
      <c r="ADU55" s="14">
        <v>0</v>
      </c>
      <c r="ADV55" s="14">
        <v>0</v>
      </c>
      <c r="ADW55" s="14">
        <v>0</v>
      </c>
      <c r="ADX55" s="14">
        <v>0</v>
      </c>
      <c r="ADY55" s="14">
        <v>0</v>
      </c>
      <c r="ADZ55" s="14">
        <v>0</v>
      </c>
      <c r="AEA55" s="14">
        <v>0</v>
      </c>
      <c r="AEB55" s="14">
        <v>0</v>
      </c>
      <c r="AEC55" s="14">
        <v>0</v>
      </c>
      <c r="AED55" s="14">
        <v>0</v>
      </c>
      <c r="AEE55" s="14">
        <v>0</v>
      </c>
      <c r="AEF55" s="14">
        <v>0</v>
      </c>
      <c r="AEG55" s="14">
        <v>0</v>
      </c>
      <c r="AEH55" s="14">
        <v>0</v>
      </c>
      <c r="AEI55" s="14">
        <v>0</v>
      </c>
      <c r="AEJ55" s="14">
        <v>0</v>
      </c>
      <c r="AEK55" s="14">
        <v>0</v>
      </c>
      <c r="AEL55" s="14">
        <v>0</v>
      </c>
      <c r="AEM55" s="14">
        <v>0</v>
      </c>
      <c r="AEN55" s="14">
        <v>0</v>
      </c>
      <c r="AEO55" s="14">
        <v>0</v>
      </c>
      <c r="AEP55" s="14">
        <v>0</v>
      </c>
      <c r="AEQ55" s="14">
        <v>0</v>
      </c>
      <c r="AER55" s="14">
        <v>0</v>
      </c>
      <c r="AES55" s="14">
        <v>0</v>
      </c>
      <c r="AET55" s="14">
        <v>0</v>
      </c>
      <c r="AEU55" s="14">
        <v>0</v>
      </c>
      <c r="AEV55" s="14">
        <v>0</v>
      </c>
      <c r="AEW55" s="14">
        <v>0</v>
      </c>
      <c r="AEX55" s="14">
        <v>0</v>
      </c>
      <c r="AEY55" s="14">
        <v>0</v>
      </c>
      <c r="AEZ55" s="14">
        <v>0</v>
      </c>
      <c r="AFA55" s="14">
        <v>0</v>
      </c>
      <c r="AFB55" s="14">
        <v>0</v>
      </c>
      <c r="AFC55" s="14">
        <v>0</v>
      </c>
      <c r="AFD55" s="14">
        <v>0</v>
      </c>
      <c r="AFE55" s="14">
        <v>0</v>
      </c>
      <c r="AFF55" s="14">
        <v>0</v>
      </c>
      <c r="AFG55" s="14">
        <v>0</v>
      </c>
      <c r="AFH55" s="14">
        <v>0</v>
      </c>
      <c r="AFI55" s="14">
        <v>0</v>
      </c>
      <c r="AFJ55" s="14">
        <v>0</v>
      </c>
      <c r="AFK55" s="14">
        <v>0</v>
      </c>
      <c r="AFL55" s="14">
        <v>0</v>
      </c>
      <c r="AFM55" s="14">
        <v>0</v>
      </c>
      <c r="AFN55" s="14">
        <v>0</v>
      </c>
      <c r="AFO55" s="14">
        <v>0</v>
      </c>
      <c r="AFP55" s="14">
        <v>0</v>
      </c>
      <c r="AFQ55" s="14">
        <v>0</v>
      </c>
      <c r="AFR55" s="14">
        <v>0</v>
      </c>
      <c r="AFS55" s="14">
        <v>0</v>
      </c>
      <c r="AFT55" s="14">
        <v>0</v>
      </c>
      <c r="AFU55" s="14">
        <v>0</v>
      </c>
      <c r="AFV55" s="14">
        <v>0</v>
      </c>
      <c r="AFW55" s="14">
        <v>0</v>
      </c>
      <c r="AFX55" s="14">
        <v>0</v>
      </c>
      <c r="AFY55" s="14">
        <v>0</v>
      </c>
      <c r="AFZ55" s="14">
        <v>0</v>
      </c>
      <c r="AGA55" s="14">
        <v>0</v>
      </c>
      <c r="AGB55" s="14">
        <v>0</v>
      </c>
      <c r="AGC55" s="14">
        <v>0</v>
      </c>
      <c r="AGD55" s="14">
        <v>0</v>
      </c>
      <c r="AGE55" s="14">
        <v>0</v>
      </c>
      <c r="AGF55" s="14">
        <v>0</v>
      </c>
      <c r="AGG55" s="14">
        <v>0</v>
      </c>
      <c r="AGH55" s="14">
        <v>0</v>
      </c>
      <c r="AGI55" s="14">
        <v>0</v>
      </c>
      <c r="AGJ55" s="14">
        <v>0</v>
      </c>
      <c r="AGK55" s="14">
        <v>0</v>
      </c>
      <c r="AGL55" s="14">
        <v>0</v>
      </c>
      <c r="AGM55" s="14">
        <v>0</v>
      </c>
      <c r="AGN55" s="14">
        <v>0</v>
      </c>
      <c r="AGO55" s="14">
        <v>0</v>
      </c>
      <c r="AGP55" s="14">
        <v>0</v>
      </c>
      <c r="AGQ55" s="14">
        <v>0</v>
      </c>
      <c r="AGR55" s="14">
        <v>0</v>
      </c>
      <c r="AGS55" s="14">
        <v>0</v>
      </c>
      <c r="AGT55" s="14">
        <v>0</v>
      </c>
      <c r="AGU55" s="14">
        <v>0</v>
      </c>
      <c r="AGV55" s="14">
        <v>0</v>
      </c>
      <c r="AGW55" s="14">
        <v>0</v>
      </c>
      <c r="AGX55" s="14">
        <v>0</v>
      </c>
      <c r="AGY55" s="14">
        <v>0</v>
      </c>
      <c r="AGZ55" s="14">
        <v>0</v>
      </c>
      <c r="AHA55" s="14">
        <v>0</v>
      </c>
      <c r="AHB55" s="14">
        <v>0</v>
      </c>
      <c r="AHC55" s="14">
        <v>0</v>
      </c>
      <c r="AHD55" s="14">
        <v>0</v>
      </c>
      <c r="AHE55" s="14">
        <v>0</v>
      </c>
      <c r="AHF55" s="14">
        <v>0</v>
      </c>
      <c r="AHG55" s="14">
        <v>0</v>
      </c>
      <c r="AHH55" s="14">
        <v>0</v>
      </c>
      <c r="AHI55" s="14">
        <v>0</v>
      </c>
      <c r="AHJ55" s="14">
        <v>0</v>
      </c>
      <c r="AHK55" s="14">
        <v>0</v>
      </c>
      <c r="AHL55" s="14">
        <v>0</v>
      </c>
      <c r="AHM55" s="14">
        <v>0</v>
      </c>
      <c r="AHN55" s="14">
        <v>0</v>
      </c>
      <c r="AHO55" s="14">
        <v>0</v>
      </c>
      <c r="AHP55" s="14">
        <v>0</v>
      </c>
      <c r="AHQ55" s="14">
        <v>0</v>
      </c>
      <c r="AHR55" s="14">
        <v>0</v>
      </c>
      <c r="AHS55" s="14">
        <v>0</v>
      </c>
      <c r="AHT55" s="14">
        <v>0</v>
      </c>
      <c r="AHU55" s="14">
        <v>0</v>
      </c>
      <c r="AHV55" s="14">
        <v>0</v>
      </c>
      <c r="AHW55" s="14">
        <v>0</v>
      </c>
      <c r="AHX55" s="14">
        <v>0</v>
      </c>
      <c r="AHY55" s="14">
        <v>0</v>
      </c>
      <c r="AHZ55" s="14">
        <v>0</v>
      </c>
      <c r="AIA55" s="14">
        <v>0</v>
      </c>
      <c r="AIB55" s="14">
        <v>0</v>
      </c>
      <c r="AIC55" s="14">
        <v>0</v>
      </c>
      <c r="AID55" s="14">
        <v>0</v>
      </c>
      <c r="AIE55" s="14">
        <v>0</v>
      </c>
      <c r="AIF55" s="14">
        <v>0</v>
      </c>
      <c r="AIG55" s="14">
        <v>0</v>
      </c>
      <c r="AIH55" s="14">
        <v>0</v>
      </c>
      <c r="AII55" s="14">
        <v>0</v>
      </c>
      <c r="AIJ55" s="14">
        <v>0</v>
      </c>
      <c r="AIK55" s="14">
        <v>0</v>
      </c>
      <c r="AIL55" s="14">
        <v>0</v>
      </c>
      <c r="AIM55" s="14">
        <v>0</v>
      </c>
      <c r="AIN55" s="14">
        <v>0</v>
      </c>
      <c r="AIO55" s="14">
        <v>0</v>
      </c>
      <c r="AIP55" s="14">
        <v>0</v>
      </c>
      <c r="AIQ55" s="14">
        <v>0</v>
      </c>
      <c r="AIR55" s="14">
        <v>0</v>
      </c>
      <c r="AIS55" s="14">
        <v>0</v>
      </c>
      <c r="AIT55" s="14">
        <v>0</v>
      </c>
      <c r="AIU55" s="14">
        <v>0</v>
      </c>
      <c r="AIV55" s="14">
        <v>0</v>
      </c>
      <c r="AIW55" s="14">
        <v>0</v>
      </c>
      <c r="AIX55" s="14">
        <v>0</v>
      </c>
      <c r="AIY55" s="14">
        <v>0</v>
      </c>
      <c r="AIZ55" s="14">
        <v>0</v>
      </c>
      <c r="AJA55" s="14">
        <v>0</v>
      </c>
      <c r="AJB55" s="14">
        <v>0</v>
      </c>
      <c r="AJC55" s="14">
        <v>0</v>
      </c>
      <c r="AJD55" s="14">
        <v>0</v>
      </c>
      <c r="AJE55" s="14">
        <v>0</v>
      </c>
      <c r="AJF55" s="14">
        <v>0</v>
      </c>
      <c r="AJG55" s="14">
        <v>0</v>
      </c>
      <c r="AJH55" s="14">
        <v>0</v>
      </c>
      <c r="AJI55" s="14">
        <v>0</v>
      </c>
      <c r="AJJ55" s="14">
        <v>0</v>
      </c>
      <c r="AJK55" s="14">
        <v>0</v>
      </c>
      <c r="AJL55" s="14">
        <v>0</v>
      </c>
      <c r="AJM55" s="14">
        <v>0</v>
      </c>
      <c r="AJN55" s="14">
        <v>0</v>
      </c>
      <c r="AJO55" s="14">
        <v>0</v>
      </c>
      <c r="AJP55" s="14">
        <v>0</v>
      </c>
      <c r="AJQ55" s="14">
        <v>0</v>
      </c>
      <c r="AJR55" s="14">
        <v>0</v>
      </c>
      <c r="AJS55" s="14">
        <v>0</v>
      </c>
      <c r="AJT55" s="14">
        <v>0</v>
      </c>
      <c r="AJU55" s="14">
        <v>0</v>
      </c>
      <c r="AJV55" s="14">
        <v>0</v>
      </c>
      <c r="AJW55" s="14">
        <v>0</v>
      </c>
      <c r="AJX55" s="14">
        <v>0</v>
      </c>
      <c r="AJY55" s="14">
        <v>0</v>
      </c>
      <c r="AJZ55" s="14">
        <v>0</v>
      </c>
      <c r="AKA55" s="14">
        <v>0</v>
      </c>
      <c r="AKB55" s="14">
        <v>0</v>
      </c>
      <c r="AKC55" s="14">
        <v>0</v>
      </c>
      <c r="AKD55" s="14">
        <v>0</v>
      </c>
      <c r="AKE55" s="14">
        <v>0</v>
      </c>
      <c r="AKF55" s="14">
        <v>0</v>
      </c>
      <c r="AKG55" s="14">
        <v>0</v>
      </c>
      <c r="AKH55" s="14">
        <v>0</v>
      </c>
      <c r="AKI55" s="14">
        <v>0</v>
      </c>
      <c r="AKJ55" s="14">
        <v>0</v>
      </c>
      <c r="AKK55" s="14">
        <v>0</v>
      </c>
      <c r="AKL55" s="14">
        <v>0</v>
      </c>
      <c r="AKM55" s="14">
        <v>0</v>
      </c>
      <c r="AKN55" s="14">
        <v>0</v>
      </c>
      <c r="AKO55" s="14">
        <v>0</v>
      </c>
      <c r="AKP55" s="14">
        <v>0</v>
      </c>
      <c r="AKQ55" s="14">
        <v>0</v>
      </c>
      <c r="AKR55" s="14">
        <v>0</v>
      </c>
      <c r="AKS55" s="14">
        <v>0</v>
      </c>
      <c r="AKT55" s="14">
        <v>0</v>
      </c>
      <c r="AKU55" s="14">
        <v>0</v>
      </c>
      <c r="AKV55" s="14">
        <v>0</v>
      </c>
      <c r="AKW55" s="14">
        <v>0</v>
      </c>
      <c r="AKX55" s="14">
        <v>0</v>
      </c>
      <c r="AKY55" s="14">
        <v>0</v>
      </c>
      <c r="AKZ55" s="14">
        <v>0</v>
      </c>
      <c r="ALA55" s="14">
        <v>0</v>
      </c>
      <c r="ALB55" s="14">
        <v>0</v>
      </c>
      <c r="ALC55" s="14">
        <v>0</v>
      </c>
      <c r="ALD55" s="14">
        <v>0</v>
      </c>
      <c r="ALE55" s="14">
        <v>0</v>
      </c>
      <c r="ALF55" s="14">
        <v>0</v>
      </c>
      <c r="ALG55" s="14">
        <v>0</v>
      </c>
      <c r="ALH55" s="14">
        <v>0</v>
      </c>
      <c r="ALI55" s="14">
        <v>0</v>
      </c>
      <c r="ALJ55" s="14">
        <v>0</v>
      </c>
      <c r="ALK55" s="14">
        <v>0</v>
      </c>
      <c r="ALL55" s="14">
        <v>0</v>
      </c>
      <c r="ALM55" s="14">
        <v>0</v>
      </c>
      <c r="ALN55" s="14">
        <v>0</v>
      </c>
      <c r="ALO55" s="14">
        <v>0</v>
      </c>
      <c r="ALP55" s="14">
        <v>0</v>
      </c>
      <c r="ALQ55" s="14">
        <v>0</v>
      </c>
      <c r="ALR55" s="14">
        <v>0</v>
      </c>
      <c r="ALS55" s="14">
        <v>0</v>
      </c>
      <c r="ALT55" s="14">
        <v>0</v>
      </c>
      <c r="ALU55" s="14">
        <v>0</v>
      </c>
      <c r="ALV55" s="14">
        <v>0</v>
      </c>
      <c r="ALW55" s="14">
        <v>0</v>
      </c>
      <c r="ALX55" s="14">
        <v>0</v>
      </c>
      <c r="ALY55" s="14">
        <v>0</v>
      </c>
      <c r="ALZ55" s="14">
        <v>0</v>
      </c>
      <c r="AMA55" s="14">
        <v>0</v>
      </c>
      <c r="AMB55" s="14">
        <v>0</v>
      </c>
      <c r="AMC55" s="14">
        <v>0</v>
      </c>
      <c r="AMD55" s="14">
        <v>0</v>
      </c>
      <c r="AME55" s="14">
        <v>0</v>
      </c>
      <c r="AMF55" s="14">
        <v>0</v>
      </c>
      <c r="AMG55" s="14">
        <v>0</v>
      </c>
      <c r="AMH55" s="14">
        <v>0</v>
      </c>
      <c r="AMI55" s="14">
        <v>0</v>
      </c>
      <c r="AMJ55" s="14">
        <v>0</v>
      </c>
      <c r="AMK55" s="14">
        <v>0</v>
      </c>
      <c r="AML55" s="14">
        <v>0</v>
      </c>
      <c r="AMM55" s="14">
        <v>0</v>
      </c>
      <c r="AMN55" s="14">
        <v>0</v>
      </c>
      <c r="AMO55" s="14">
        <v>0</v>
      </c>
      <c r="AMP55" s="14">
        <v>0</v>
      </c>
      <c r="AMQ55" s="14">
        <v>0</v>
      </c>
      <c r="AMR55" s="14">
        <v>0</v>
      </c>
      <c r="AMS55" s="14">
        <v>0</v>
      </c>
      <c r="AMT55" s="14">
        <v>0</v>
      </c>
      <c r="AMU55" s="14">
        <v>0</v>
      </c>
      <c r="AMV55" s="14">
        <v>0</v>
      </c>
      <c r="AMW55" s="14">
        <v>0</v>
      </c>
      <c r="AMX55" s="14">
        <v>0</v>
      </c>
      <c r="AMY55" s="14">
        <v>0</v>
      </c>
      <c r="AMZ55" s="14">
        <v>0</v>
      </c>
      <c r="ANA55" s="14">
        <v>0</v>
      </c>
      <c r="ANB55" s="14">
        <v>0</v>
      </c>
      <c r="ANC55" s="14">
        <v>0</v>
      </c>
      <c r="AND55" s="14">
        <v>0</v>
      </c>
      <c r="ANE55" s="14">
        <v>0</v>
      </c>
      <c r="ANF55" s="14">
        <v>0</v>
      </c>
      <c r="ANG55" s="14">
        <v>0</v>
      </c>
      <c r="ANH55" s="14">
        <v>0</v>
      </c>
      <c r="ANI55" s="14">
        <v>0</v>
      </c>
      <c r="ANJ55" s="14">
        <v>0</v>
      </c>
      <c r="ANK55" s="14">
        <v>0</v>
      </c>
      <c r="ANL55" s="14">
        <v>0</v>
      </c>
      <c r="ANM55" s="14">
        <v>0</v>
      </c>
      <c r="ANN55" s="14">
        <v>0</v>
      </c>
      <c r="ANO55" s="14">
        <v>0</v>
      </c>
      <c r="ANP55" s="14">
        <v>0</v>
      </c>
      <c r="ANQ55" s="14">
        <v>0</v>
      </c>
      <c r="ANR55" s="14">
        <v>0</v>
      </c>
      <c r="ANS55" s="14">
        <v>0</v>
      </c>
      <c r="ANT55" s="14">
        <v>0</v>
      </c>
      <c r="ANU55" s="14">
        <v>0</v>
      </c>
      <c r="ANV55" s="14">
        <v>0</v>
      </c>
      <c r="ANW55" s="14">
        <v>0</v>
      </c>
      <c r="ANX55" s="14">
        <v>0</v>
      </c>
      <c r="ANY55" s="14">
        <v>0</v>
      </c>
      <c r="ANZ55" s="14">
        <v>0</v>
      </c>
      <c r="AOA55" s="14">
        <v>0</v>
      </c>
      <c r="AOB55" s="14">
        <v>0</v>
      </c>
      <c r="AOC55" s="14">
        <v>0</v>
      </c>
      <c r="AOD55" s="14">
        <v>0</v>
      </c>
      <c r="AOE55" s="14">
        <v>0</v>
      </c>
      <c r="AOF55" s="14">
        <v>0</v>
      </c>
      <c r="AOG55" s="14">
        <v>0</v>
      </c>
      <c r="AOH55" s="14">
        <v>0</v>
      </c>
      <c r="AOI55" s="14">
        <v>0</v>
      </c>
      <c r="AOJ55" s="14">
        <v>0</v>
      </c>
      <c r="AOK55" s="14">
        <v>0</v>
      </c>
      <c r="AOL55" s="14">
        <v>0</v>
      </c>
      <c r="AOM55" s="14">
        <v>0</v>
      </c>
      <c r="AON55" s="14">
        <v>0</v>
      </c>
      <c r="AOO55" s="14">
        <v>0</v>
      </c>
      <c r="AOP55" s="14">
        <v>0</v>
      </c>
      <c r="AOQ55" s="14">
        <v>0</v>
      </c>
      <c r="AOR55" s="14">
        <v>0</v>
      </c>
      <c r="AOS55" s="14">
        <v>0</v>
      </c>
      <c r="AOT55" s="14">
        <v>0</v>
      </c>
      <c r="AOU55" s="14">
        <v>0</v>
      </c>
      <c r="AOV55" s="14">
        <v>0</v>
      </c>
      <c r="AOW55" s="14">
        <v>0</v>
      </c>
      <c r="AOX55" s="14">
        <v>0</v>
      </c>
      <c r="AOY55" s="14">
        <v>0</v>
      </c>
      <c r="AOZ55" s="14">
        <v>0</v>
      </c>
      <c r="APA55" s="14">
        <v>0</v>
      </c>
      <c r="APB55" s="14">
        <v>0</v>
      </c>
      <c r="APC55" s="14">
        <v>0</v>
      </c>
      <c r="APD55" s="14">
        <v>0</v>
      </c>
      <c r="APE55" s="14">
        <v>0</v>
      </c>
      <c r="APF55" s="14">
        <v>0</v>
      </c>
      <c r="APG55" s="14">
        <v>0</v>
      </c>
      <c r="APH55" s="14">
        <v>0</v>
      </c>
      <c r="API55" s="14">
        <v>0</v>
      </c>
      <c r="APJ55" s="14">
        <v>0</v>
      </c>
      <c r="APK55" s="14">
        <v>0</v>
      </c>
      <c r="APL55" s="14">
        <v>0</v>
      </c>
      <c r="APM55" s="14">
        <v>0</v>
      </c>
      <c r="APN55" s="14">
        <v>0</v>
      </c>
      <c r="APO55" s="14">
        <v>0</v>
      </c>
      <c r="APP55" s="14">
        <v>0</v>
      </c>
      <c r="APQ55" s="14">
        <v>0</v>
      </c>
      <c r="APR55" s="14">
        <v>0</v>
      </c>
      <c r="APS55" s="14">
        <v>0</v>
      </c>
      <c r="APT55" s="14">
        <v>0</v>
      </c>
      <c r="APU55" s="14">
        <v>0</v>
      </c>
      <c r="APV55" s="14">
        <v>0</v>
      </c>
      <c r="APW55" s="14">
        <v>0</v>
      </c>
      <c r="APX55" s="14">
        <v>0</v>
      </c>
      <c r="APY55" s="14">
        <v>0</v>
      </c>
      <c r="APZ55" s="14">
        <v>0</v>
      </c>
      <c r="AQA55" s="14">
        <v>0</v>
      </c>
      <c r="AQB55" s="14">
        <v>0</v>
      </c>
      <c r="AQC55" s="14">
        <v>0</v>
      </c>
      <c r="AQD55" s="14">
        <v>0</v>
      </c>
      <c r="AQE55" s="14">
        <v>0</v>
      </c>
      <c r="AQF55" s="14">
        <v>0</v>
      </c>
      <c r="AQG55" s="14">
        <v>0</v>
      </c>
      <c r="AQH55" s="14">
        <v>0</v>
      </c>
      <c r="AQI55" s="14">
        <v>0</v>
      </c>
      <c r="AQJ55" s="14">
        <v>0</v>
      </c>
      <c r="AQK55" s="14">
        <v>0</v>
      </c>
      <c r="AQL55" s="14">
        <v>0</v>
      </c>
      <c r="AQM55" s="14">
        <v>0</v>
      </c>
      <c r="AQN55" s="14">
        <v>0</v>
      </c>
      <c r="AQO55" s="14">
        <v>0</v>
      </c>
      <c r="AQP55" s="14">
        <v>0</v>
      </c>
      <c r="AQQ55" s="14">
        <v>0</v>
      </c>
      <c r="AQR55" s="14">
        <v>0</v>
      </c>
      <c r="AQS55" s="14">
        <v>0</v>
      </c>
      <c r="AQT55" s="14">
        <v>0</v>
      </c>
      <c r="AQU55" s="14">
        <v>0</v>
      </c>
      <c r="AQV55" s="14">
        <v>0</v>
      </c>
      <c r="AQW55" s="14">
        <v>0</v>
      </c>
      <c r="AQX55" s="14">
        <v>0</v>
      </c>
      <c r="AQY55" s="14">
        <v>0</v>
      </c>
      <c r="AQZ55" s="14">
        <v>0</v>
      </c>
      <c r="ARA55" s="14">
        <v>0</v>
      </c>
      <c r="ARB55" s="14">
        <v>0</v>
      </c>
      <c r="ARC55" s="14">
        <v>0</v>
      </c>
      <c r="ARD55" s="14">
        <v>0</v>
      </c>
      <c r="ARE55" s="14">
        <v>0</v>
      </c>
      <c r="ARF55" s="14">
        <v>0</v>
      </c>
      <c r="ARG55" s="14">
        <v>0</v>
      </c>
      <c r="ARH55" s="14">
        <v>0</v>
      </c>
      <c r="ARI55" s="14">
        <v>0</v>
      </c>
      <c r="ARJ55" s="14">
        <v>0</v>
      </c>
      <c r="ARK55" s="14">
        <v>0</v>
      </c>
      <c r="ARL55" s="14">
        <v>0</v>
      </c>
      <c r="ARM55" s="14">
        <v>0</v>
      </c>
      <c r="ARN55" s="14">
        <v>0</v>
      </c>
      <c r="ARO55" s="14">
        <v>0</v>
      </c>
      <c r="ARP55" s="14">
        <v>0</v>
      </c>
      <c r="ARQ55" s="14">
        <v>0</v>
      </c>
      <c r="ARR55" s="14">
        <v>0</v>
      </c>
      <c r="ARS55" s="14">
        <v>0</v>
      </c>
      <c r="ART55" s="14">
        <v>0</v>
      </c>
      <c r="ARU55" s="14">
        <v>0</v>
      </c>
      <c r="ARV55" s="14">
        <v>0</v>
      </c>
      <c r="ARW55" s="14">
        <v>0</v>
      </c>
      <c r="ARX55" s="14">
        <v>0</v>
      </c>
      <c r="ARY55" s="14">
        <v>0</v>
      </c>
      <c r="ARZ55" s="14">
        <v>0</v>
      </c>
      <c r="ASA55" s="14">
        <v>0</v>
      </c>
      <c r="ASB55" s="14">
        <v>0</v>
      </c>
      <c r="ASC55" s="14">
        <v>0</v>
      </c>
      <c r="ASD55" s="14">
        <v>0</v>
      </c>
      <c r="ASE55" s="14">
        <v>0</v>
      </c>
      <c r="ASF55" s="14">
        <v>0</v>
      </c>
      <c r="ASG55" s="14">
        <v>0</v>
      </c>
      <c r="ASH55" s="14">
        <v>0</v>
      </c>
      <c r="ASI55" s="14">
        <v>0</v>
      </c>
      <c r="ASJ55" s="14">
        <v>0</v>
      </c>
      <c r="ASK55" s="14">
        <v>0</v>
      </c>
      <c r="ASL55" s="14">
        <v>0</v>
      </c>
      <c r="ASM55" s="14">
        <v>0</v>
      </c>
      <c r="ASN55" s="14">
        <v>0</v>
      </c>
      <c r="ASO55" s="14">
        <v>0</v>
      </c>
      <c r="ASP55" s="14">
        <v>0</v>
      </c>
      <c r="ASQ55" s="14">
        <v>0</v>
      </c>
      <c r="ASR55" s="14">
        <v>0</v>
      </c>
      <c r="ASS55" s="14">
        <v>0</v>
      </c>
      <c r="AST55" s="14">
        <v>0</v>
      </c>
      <c r="ASU55" s="14">
        <v>0</v>
      </c>
      <c r="ASV55" s="14">
        <v>0</v>
      </c>
      <c r="ASW55" s="14">
        <v>0</v>
      </c>
      <c r="ASX55" s="14">
        <v>0</v>
      </c>
      <c r="ASY55" s="14">
        <v>0</v>
      </c>
      <c r="ASZ55" s="14">
        <v>0</v>
      </c>
      <c r="ATA55" s="14">
        <v>0</v>
      </c>
      <c r="ATB55" s="14">
        <v>0</v>
      </c>
      <c r="ATC55" s="14">
        <v>0</v>
      </c>
      <c r="ATD55" s="14">
        <v>0</v>
      </c>
      <c r="ATE55" s="14">
        <v>0</v>
      </c>
      <c r="ATF55" s="14">
        <v>0</v>
      </c>
      <c r="ATG55" s="14">
        <v>0</v>
      </c>
      <c r="ATH55" s="14">
        <v>0</v>
      </c>
      <c r="ATI55" s="14">
        <v>0</v>
      </c>
      <c r="ATJ55" s="14">
        <v>0</v>
      </c>
      <c r="ATK55" s="14">
        <v>0</v>
      </c>
      <c r="ATL55" s="14">
        <v>0</v>
      </c>
      <c r="ATM55" s="14">
        <v>0</v>
      </c>
      <c r="ATN55" s="14">
        <v>0</v>
      </c>
      <c r="ATO55" s="14">
        <v>0</v>
      </c>
      <c r="ATP55" s="14">
        <v>0</v>
      </c>
      <c r="ATQ55" s="14">
        <v>0</v>
      </c>
      <c r="ATR55" s="14">
        <v>0</v>
      </c>
      <c r="ATS55" s="14">
        <v>0</v>
      </c>
      <c r="ATT55" s="14">
        <v>0</v>
      </c>
      <c r="ATU55" s="14">
        <v>0</v>
      </c>
      <c r="ATV55" s="14">
        <v>0</v>
      </c>
      <c r="ATW55" s="14">
        <v>0</v>
      </c>
      <c r="ATX55" s="14">
        <v>0</v>
      </c>
      <c r="ATY55" s="14">
        <v>0</v>
      </c>
      <c r="ATZ55" s="14">
        <v>0</v>
      </c>
      <c r="AUA55" s="14">
        <v>0</v>
      </c>
      <c r="AUB55" s="14">
        <v>0</v>
      </c>
      <c r="AUC55" s="14">
        <v>0</v>
      </c>
      <c r="AUD55" s="14">
        <v>0</v>
      </c>
      <c r="AUE55" s="14">
        <v>0</v>
      </c>
      <c r="AUF55" s="14">
        <v>0</v>
      </c>
      <c r="AUG55" s="14">
        <v>0</v>
      </c>
      <c r="AUH55" s="14">
        <v>0</v>
      </c>
      <c r="AUI55" s="14">
        <v>0</v>
      </c>
      <c r="AUJ55" s="14">
        <v>0</v>
      </c>
      <c r="AUK55" s="14">
        <v>0</v>
      </c>
      <c r="AUL55" s="14">
        <v>0</v>
      </c>
      <c r="AUM55" s="14">
        <v>0</v>
      </c>
      <c r="AUN55" s="14">
        <v>0</v>
      </c>
      <c r="AUO55" s="14">
        <v>0</v>
      </c>
      <c r="AUP55" s="14">
        <v>0</v>
      </c>
      <c r="AUQ55" s="14">
        <v>0</v>
      </c>
      <c r="AUR55" s="14">
        <v>0</v>
      </c>
      <c r="AUS55" s="14">
        <v>0</v>
      </c>
      <c r="AUT55" s="14">
        <v>0</v>
      </c>
      <c r="AUU55" s="14">
        <v>0</v>
      </c>
      <c r="AUV55" s="14">
        <v>0</v>
      </c>
      <c r="AUW55" s="14">
        <v>0</v>
      </c>
      <c r="AUX55" s="14">
        <v>0</v>
      </c>
      <c r="AUY55" s="14">
        <v>0</v>
      </c>
      <c r="AUZ55" s="14">
        <v>0</v>
      </c>
      <c r="AVA55" s="14">
        <v>0</v>
      </c>
      <c r="AVB55" s="14">
        <v>0</v>
      </c>
      <c r="AVC55" s="14">
        <v>0</v>
      </c>
      <c r="AVD55" s="14">
        <v>0</v>
      </c>
      <c r="AVE55" s="14">
        <v>0</v>
      </c>
      <c r="AVF55" s="14">
        <v>0</v>
      </c>
      <c r="AVG55" s="14">
        <v>0</v>
      </c>
      <c r="AVH55" s="14">
        <v>0</v>
      </c>
      <c r="AVI55" s="14">
        <v>0</v>
      </c>
      <c r="AVJ55" s="14">
        <v>0</v>
      </c>
      <c r="AVK55" s="14">
        <v>0</v>
      </c>
      <c r="AVL55" s="14">
        <v>0</v>
      </c>
      <c r="AVM55" s="14">
        <v>0</v>
      </c>
      <c r="AVN55" s="14">
        <v>0</v>
      </c>
      <c r="AVO55" s="14">
        <v>0</v>
      </c>
      <c r="AVP55" s="14">
        <v>0</v>
      </c>
      <c r="AVQ55" s="14">
        <v>0</v>
      </c>
      <c r="AVR55" s="14">
        <v>0</v>
      </c>
      <c r="AVS55" s="14">
        <v>0</v>
      </c>
      <c r="AVT55" s="14">
        <v>0</v>
      </c>
      <c r="AVU55" s="14">
        <v>0</v>
      </c>
      <c r="AVV55" s="14">
        <v>0</v>
      </c>
      <c r="AVW55" s="14">
        <v>0</v>
      </c>
      <c r="AVX55" s="14">
        <v>0</v>
      </c>
      <c r="AVY55" s="14">
        <v>0</v>
      </c>
      <c r="AVZ55" s="14">
        <v>0</v>
      </c>
      <c r="AWA55" s="14">
        <v>0</v>
      </c>
      <c r="AWB55" s="14">
        <v>0</v>
      </c>
      <c r="AWC55" s="14">
        <v>0</v>
      </c>
      <c r="AWD55" s="14">
        <v>0</v>
      </c>
      <c r="AWE55" s="14">
        <v>0</v>
      </c>
      <c r="AWF55" s="14">
        <v>0</v>
      </c>
      <c r="AWG55" s="14">
        <v>0</v>
      </c>
      <c r="AWH55" s="14">
        <v>0</v>
      </c>
      <c r="AWI55" s="14">
        <v>0</v>
      </c>
      <c r="AWJ55" s="14">
        <v>0</v>
      </c>
      <c r="AWK55" s="14">
        <v>0</v>
      </c>
      <c r="AWL55" s="14">
        <v>0</v>
      </c>
      <c r="AWM55" s="14">
        <v>0</v>
      </c>
      <c r="AWN55" s="14">
        <v>0</v>
      </c>
      <c r="AWO55" s="14">
        <v>0</v>
      </c>
      <c r="AWP55" s="14">
        <v>0</v>
      </c>
      <c r="AWQ55" s="14">
        <v>0</v>
      </c>
      <c r="AWR55" s="14">
        <v>0</v>
      </c>
      <c r="AWS55" s="14">
        <v>0</v>
      </c>
      <c r="AWT55" s="14">
        <v>0</v>
      </c>
      <c r="AWU55" s="14">
        <v>0</v>
      </c>
      <c r="AWV55" s="14">
        <v>0</v>
      </c>
      <c r="AWW55" s="14">
        <v>0</v>
      </c>
      <c r="AWX55" s="14">
        <v>0</v>
      </c>
      <c r="AWY55" s="14">
        <v>0</v>
      </c>
      <c r="AWZ55" s="14">
        <v>0</v>
      </c>
      <c r="AXA55" s="14">
        <v>0</v>
      </c>
      <c r="AXB55" s="14">
        <v>0</v>
      </c>
      <c r="AXC55" s="14">
        <v>0</v>
      </c>
      <c r="AXD55" s="14">
        <v>0</v>
      </c>
      <c r="AXE55" s="14">
        <v>0</v>
      </c>
      <c r="AXF55" s="14">
        <v>0</v>
      </c>
      <c r="AXG55" s="14">
        <v>0</v>
      </c>
      <c r="AXH55" s="14">
        <v>0</v>
      </c>
      <c r="AXI55" s="14">
        <v>0</v>
      </c>
      <c r="AXJ55" s="14">
        <v>0</v>
      </c>
      <c r="AXK55" s="14">
        <v>0</v>
      </c>
      <c r="AXL55" s="14">
        <v>0</v>
      </c>
      <c r="AXM55" s="14">
        <v>0</v>
      </c>
      <c r="AXN55" s="14">
        <v>0</v>
      </c>
      <c r="AXO55" s="14">
        <v>0</v>
      </c>
      <c r="AXP55" s="14">
        <v>0</v>
      </c>
      <c r="AXQ55" s="14">
        <v>0</v>
      </c>
      <c r="AXR55" s="14">
        <v>0</v>
      </c>
      <c r="AXS55" s="14">
        <v>0</v>
      </c>
      <c r="AXT55" s="14">
        <v>0</v>
      </c>
      <c r="AXU55" s="14">
        <v>0</v>
      </c>
      <c r="AXV55" s="14">
        <v>0</v>
      </c>
      <c r="AXW55" s="14">
        <v>0</v>
      </c>
      <c r="AXX55" s="14">
        <v>0</v>
      </c>
      <c r="AXY55" s="14">
        <v>0</v>
      </c>
      <c r="AXZ55" s="14">
        <v>0</v>
      </c>
      <c r="AYA55" s="14">
        <v>0</v>
      </c>
      <c r="AYB55" s="14">
        <v>0</v>
      </c>
      <c r="AYC55" s="14">
        <v>0</v>
      </c>
      <c r="AYD55" s="14">
        <v>0</v>
      </c>
      <c r="AYE55" s="14">
        <v>0</v>
      </c>
      <c r="AYF55" s="14">
        <v>0</v>
      </c>
      <c r="AYG55" s="14">
        <v>0</v>
      </c>
      <c r="AYH55" s="14">
        <v>0</v>
      </c>
      <c r="AYI55" s="14">
        <v>0</v>
      </c>
      <c r="AYJ55" s="14">
        <v>0</v>
      </c>
      <c r="AYK55" s="14">
        <v>0</v>
      </c>
      <c r="AYL55" s="14">
        <v>0</v>
      </c>
      <c r="AYM55" s="14">
        <v>0</v>
      </c>
      <c r="AYN55" s="14">
        <v>0</v>
      </c>
      <c r="AYO55" s="14">
        <v>0</v>
      </c>
      <c r="AYP55" s="14">
        <v>0</v>
      </c>
      <c r="AYQ55" s="14">
        <v>0</v>
      </c>
      <c r="AYR55" s="14">
        <v>0</v>
      </c>
      <c r="AYS55" s="14">
        <v>0</v>
      </c>
      <c r="AYT55" s="14">
        <v>0</v>
      </c>
      <c r="AYU55" s="14">
        <v>0</v>
      </c>
      <c r="AYV55" s="14">
        <v>0</v>
      </c>
      <c r="AYW55" s="14">
        <v>0</v>
      </c>
      <c r="AYX55" s="14">
        <v>0</v>
      </c>
      <c r="AYY55" s="14">
        <v>0</v>
      </c>
      <c r="AYZ55" s="14">
        <v>0</v>
      </c>
      <c r="AZA55" s="14">
        <v>0</v>
      </c>
      <c r="AZB55" s="14">
        <v>0</v>
      </c>
      <c r="AZC55" s="14">
        <v>0</v>
      </c>
      <c r="AZD55" s="14">
        <v>0</v>
      </c>
      <c r="AZE55" s="14">
        <v>0</v>
      </c>
      <c r="AZF55" s="14">
        <v>0</v>
      </c>
      <c r="AZG55" s="14">
        <v>0</v>
      </c>
      <c r="AZH55" s="14">
        <v>0</v>
      </c>
      <c r="AZI55" s="14">
        <v>0</v>
      </c>
      <c r="AZJ55" s="14">
        <v>0</v>
      </c>
      <c r="AZK55" s="14">
        <v>0</v>
      </c>
      <c r="AZL55" s="14">
        <v>0</v>
      </c>
      <c r="AZM55" s="14">
        <v>0</v>
      </c>
      <c r="AZN55" s="14">
        <v>0</v>
      </c>
      <c r="AZO55" s="14">
        <v>0</v>
      </c>
      <c r="AZP55" s="14">
        <v>0</v>
      </c>
      <c r="AZQ55" s="14">
        <v>0</v>
      </c>
      <c r="AZR55" s="14">
        <v>0</v>
      </c>
      <c r="AZS55" s="14">
        <v>0</v>
      </c>
      <c r="AZT55" s="14">
        <v>0</v>
      </c>
      <c r="AZU55" s="14">
        <v>0</v>
      </c>
      <c r="AZV55" s="14">
        <v>0</v>
      </c>
      <c r="AZW55" s="14">
        <v>0</v>
      </c>
      <c r="AZX55" s="14">
        <v>0</v>
      </c>
      <c r="AZY55" s="14">
        <v>0</v>
      </c>
      <c r="AZZ55" s="14">
        <v>0</v>
      </c>
      <c r="BAA55" s="14">
        <v>0</v>
      </c>
      <c r="BAB55" s="14">
        <v>0</v>
      </c>
      <c r="BAC55" s="14">
        <v>0</v>
      </c>
      <c r="BAD55" s="14">
        <v>0</v>
      </c>
      <c r="BAE55" s="14">
        <v>0</v>
      </c>
      <c r="BAF55" s="14">
        <v>0</v>
      </c>
      <c r="BAG55" s="14">
        <v>0</v>
      </c>
      <c r="BAH55" s="14">
        <v>0</v>
      </c>
      <c r="BAI55" s="14">
        <v>0</v>
      </c>
      <c r="BAJ55" s="14">
        <v>0</v>
      </c>
      <c r="BAK55" s="14">
        <v>0</v>
      </c>
      <c r="BAL55" s="14">
        <v>0</v>
      </c>
      <c r="BAM55" s="14">
        <v>0</v>
      </c>
      <c r="BAN55" s="14">
        <v>0</v>
      </c>
      <c r="BAO55" s="14">
        <v>0</v>
      </c>
      <c r="BAP55" s="14">
        <v>0</v>
      </c>
      <c r="BAQ55" s="14">
        <v>0</v>
      </c>
      <c r="BAR55" s="14">
        <v>0</v>
      </c>
      <c r="BAS55" s="14">
        <v>0</v>
      </c>
      <c r="BAT55" s="14">
        <v>0</v>
      </c>
      <c r="BAU55" s="14">
        <v>0</v>
      </c>
      <c r="BAV55" s="14">
        <v>0</v>
      </c>
      <c r="BAW55" s="14">
        <v>0</v>
      </c>
      <c r="BAX55" s="14">
        <v>0</v>
      </c>
      <c r="BAY55" s="14">
        <v>0</v>
      </c>
      <c r="BAZ55" s="14">
        <v>0</v>
      </c>
      <c r="BBA55" s="14">
        <v>0</v>
      </c>
      <c r="BBB55" s="14">
        <v>0</v>
      </c>
      <c r="BBC55" s="14">
        <v>0</v>
      </c>
      <c r="BBD55" s="14">
        <v>0</v>
      </c>
      <c r="BBE55" s="14">
        <v>0</v>
      </c>
      <c r="BBF55" s="14">
        <v>0</v>
      </c>
      <c r="BBG55" s="14">
        <v>0</v>
      </c>
      <c r="BBH55" s="14">
        <v>0</v>
      </c>
      <c r="BBI55" s="14">
        <v>0</v>
      </c>
      <c r="BBJ55" s="14">
        <v>0</v>
      </c>
      <c r="BBK55" s="14">
        <v>0</v>
      </c>
      <c r="BBL55" s="14">
        <v>0</v>
      </c>
      <c r="BBM55" s="14">
        <v>0</v>
      </c>
      <c r="BBN55" s="14">
        <v>0</v>
      </c>
      <c r="BBO55" s="14">
        <v>0</v>
      </c>
      <c r="BBP55" s="14">
        <v>0</v>
      </c>
      <c r="BBQ55" s="14">
        <v>0</v>
      </c>
      <c r="BBR55" s="14">
        <v>0</v>
      </c>
      <c r="BBS55" s="14">
        <v>0</v>
      </c>
      <c r="BBT55" s="14">
        <v>0</v>
      </c>
      <c r="BBU55" s="14">
        <v>0</v>
      </c>
      <c r="BBV55" s="14">
        <v>0</v>
      </c>
      <c r="BBW55" s="14">
        <v>0</v>
      </c>
      <c r="BBX55" s="14">
        <v>0</v>
      </c>
      <c r="BBY55" s="14">
        <v>0</v>
      </c>
      <c r="BBZ55" s="14">
        <v>0</v>
      </c>
      <c r="BCA55" s="14">
        <v>0</v>
      </c>
      <c r="BCB55" s="14">
        <v>0</v>
      </c>
      <c r="BCC55" s="14">
        <v>0</v>
      </c>
      <c r="BCD55" s="14">
        <v>0</v>
      </c>
      <c r="BCE55" s="14">
        <v>0</v>
      </c>
      <c r="BCF55" s="14">
        <v>0</v>
      </c>
      <c r="BCG55" s="14">
        <v>0</v>
      </c>
      <c r="BCH55" s="14">
        <v>0</v>
      </c>
      <c r="BCI55" s="14">
        <v>0</v>
      </c>
      <c r="BCJ55" s="14">
        <v>0</v>
      </c>
      <c r="BCK55" s="14">
        <v>0</v>
      </c>
      <c r="BCL55" s="14">
        <v>0</v>
      </c>
      <c r="BCM55" s="14">
        <v>0</v>
      </c>
      <c r="BCN55" s="14">
        <v>0</v>
      </c>
      <c r="BCO55" s="14">
        <v>0</v>
      </c>
      <c r="BCP55" s="14">
        <v>0</v>
      </c>
      <c r="BCQ55" s="14">
        <v>0</v>
      </c>
      <c r="BCR55" s="14">
        <v>0</v>
      </c>
      <c r="BCS55" s="14">
        <v>0</v>
      </c>
      <c r="BCT55" s="14">
        <v>0</v>
      </c>
      <c r="BCU55" s="14">
        <v>0</v>
      </c>
      <c r="BCV55" s="14">
        <v>0</v>
      </c>
      <c r="BCW55" s="14">
        <v>0</v>
      </c>
      <c r="BCX55" s="14">
        <v>0</v>
      </c>
      <c r="BCY55" s="14">
        <v>0</v>
      </c>
      <c r="BCZ55" s="14">
        <v>0</v>
      </c>
      <c r="BDA55" s="14">
        <v>0</v>
      </c>
      <c r="BDB55" s="14">
        <v>0</v>
      </c>
      <c r="BDC55" s="14">
        <v>0</v>
      </c>
      <c r="BDD55" s="14">
        <v>0</v>
      </c>
      <c r="BDE55" s="14">
        <v>0</v>
      </c>
      <c r="BDF55" s="14">
        <v>0</v>
      </c>
      <c r="BDG55" s="14">
        <v>0</v>
      </c>
      <c r="BDH55" s="14">
        <v>0</v>
      </c>
      <c r="BDI55" s="14">
        <v>0</v>
      </c>
      <c r="BDJ55" s="14">
        <v>0</v>
      </c>
      <c r="BDK55" s="14">
        <v>0</v>
      </c>
      <c r="BDL55" s="14">
        <v>0</v>
      </c>
      <c r="BDM55" s="14">
        <v>0</v>
      </c>
      <c r="BDN55" s="14">
        <v>0</v>
      </c>
      <c r="BDO55" s="14">
        <v>0</v>
      </c>
      <c r="BDP55" s="14">
        <v>0</v>
      </c>
      <c r="BDQ55" s="14">
        <v>0</v>
      </c>
      <c r="BDR55" s="14">
        <v>0</v>
      </c>
      <c r="BDS55" s="14">
        <v>0</v>
      </c>
      <c r="BDT55" s="14">
        <v>0</v>
      </c>
      <c r="BDU55" s="14">
        <v>0</v>
      </c>
      <c r="BDV55" s="14">
        <v>0</v>
      </c>
      <c r="BDW55" s="14">
        <v>0</v>
      </c>
      <c r="BDX55" s="14">
        <v>0</v>
      </c>
      <c r="BDY55" s="14">
        <v>0</v>
      </c>
      <c r="BDZ55" s="14">
        <v>0</v>
      </c>
      <c r="BEA55" s="14">
        <v>0</v>
      </c>
      <c r="BEB55" s="14">
        <v>0</v>
      </c>
      <c r="BEC55" s="14">
        <v>0</v>
      </c>
      <c r="BED55" s="14">
        <v>0</v>
      </c>
      <c r="BEE55" s="14">
        <v>0</v>
      </c>
      <c r="BEF55" s="14">
        <v>0</v>
      </c>
      <c r="BEG55" s="14">
        <v>0</v>
      </c>
      <c r="BEH55" s="14">
        <v>0</v>
      </c>
      <c r="BEI55" s="14">
        <v>0</v>
      </c>
      <c r="BEJ55" s="14">
        <v>0</v>
      </c>
      <c r="BEK55" s="14">
        <v>0</v>
      </c>
      <c r="BEL55" s="14">
        <v>0</v>
      </c>
      <c r="BEM55" s="14">
        <v>0</v>
      </c>
      <c r="BEN55" s="14">
        <v>0</v>
      </c>
      <c r="BEO55" s="14">
        <v>0</v>
      </c>
      <c r="BEP55" s="14">
        <v>0</v>
      </c>
      <c r="BEQ55" s="14">
        <v>0</v>
      </c>
      <c r="BER55" s="14">
        <v>0</v>
      </c>
      <c r="BES55" s="14">
        <v>0</v>
      </c>
      <c r="BET55" s="14">
        <v>0</v>
      </c>
      <c r="BEU55" s="14">
        <v>0</v>
      </c>
      <c r="BEV55" s="14">
        <v>0</v>
      </c>
      <c r="BEW55" s="14">
        <v>0</v>
      </c>
      <c r="BEX55" s="14">
        <v>0</v>
      </c>
      <c r="BEY55" s="14">
        <v>0</v>
      </c>
      <c r="BEZ55" s="14">
        <v>0</v>
      </c>
      <c r="BFA55" s="14">
        <v>0</v>
      </c>
      <c r="BFB55" s="14">
        <v>0</v>
      </c>
      <c r="BFC55" s="14">
        <v>0</v>
      </c>
      <c r="BFD55" s="14">
        <v>0</v>
      </c>
      <c r="BFE55" s="14">
        <v>0</v>
      </c>
      <c r="BFF55" s="14">
        <v>0</v>
      </c>
      <c r="BFG55" s="14">
        <v>0</v>
      </c>
      <c r="BFH55" s="14">
        <v>0</v>
      </c>
      <c r="BFI55" s="14">
        <v>0</v>
      </c>
      <c r="BFJ55" s="14">
        <v>0</v>
      </c>
      <c r="BFK55" s="14">
        <v>0</v>
      </c>
      <c r="BFL55" s="14">
        <v>0</v>
      </c>
      <c r="BFM55" s="14">
        <v>0</v>
      </c>
      <c r="BFN55" s="14">
        <v>0</v>
      </c>
      <c r="BFO55" s="14">
        <v>0</v>
      </c>
      <c r="BFP55" s="14">
        <v>0</v>
      </c>
      <c r="BFQ55" s="14">
        <v>0</v>
      </c>
      <c r="BFR55" s="14">
        <v>0</v>
      </c>
      <c r="BFS55" s="14">
        <v>0</v>
      </c>
      <c r="BFT55" s="14">
        <v>0</v>
      </c>
      <c r="BFU55" s="14">
        <v>0</v>
      </c>
      <c r="BFV55" s="14">
        <v>0</v>
      </c>
      <c r="BFW55" s="14">
        <v>0</v>
      </c>
      <c r="BFX55" s="14">
        <v>0</v>
      </c>
      <c r="BFY55" s="14">
        <v>0</v>
      </c>
      <c r="BFZ55" s="14">
        <v>0</v>
      </c>
      <c r="BGA55" s="14">
        <v>0</v>
      </c>
      <c r="BGB55" s="14">
        <v>0</v>
      </c>
      <c r="BGC55" s="14">
        <v>0</v>
      </c>
      <c r="BGD55" s="14">
        <v>0</v>
      </c>
      <c r="BGE55" s="14">
        <v>0</v>
      </c>
      <c r="BGF55" s="14">
        <v>0</v>
      </c>
      <c r="BGG55" s="14">
        <v>0</v>
      </c>
      <c r="BGH55" s="14">
        <v>0</v>
      </c>
      <c r="BGI55" s="14">
        <v>0</v>
      </c>
      <c r="BGJ55" s="14">
        <v>0</v>
      </c>
      <c r="BGK55" s="14">
        <v>0</v>
      </c>
      <c r="BGL55" s="14">
        <v>0</v>
      </c>
      <c r="BGM55" s="14">
        <v>0</v>
      </c>
      <c r="BGN55" s="14">
        <v>0</v>
      </c>
      <c r="BGO55" s="14">
        <v>0</v>
      </c>
      <c r="BGP55" s="14">
        <v>0</v>
      </c>
      <c r="BGQ55" s="14">
        <v>0</v>
      </c>
      <c r="BGR55" s="14">
        <v>0</v>
      </c>
      <c r="BGS55" s="14">
        <v>0</v>
      </c>
      <c r="BGT55" s="14">
        <v>0</v>
      </c>
      <c r="BGU55" s="14">
        <v>0</v>
      </c>
      <c r="BGV55" s="14">
        <v>0</v>
      </c>
      <c r="BGW55" s="14">
        <v>0</v>
      </c>
      <c r="BGX55" s="14">
        <v>0</v>
      </c>
      <c r="BGY55" s="14">
        <v>0</v>
      </c>
      <c r="BGZ55" s="14">
        <v>0</v>
      </c>
      <c r="BHA55" s="14">
        <v>0</v>
      </c>
      <c r="BHB55" s="14">
        <v>0</v>
      </c>
      <c r="BHC55" s="14">
        <v>0</v>
      </c>
      <c r="BHD55" s="14">
        <v>0</v>
      </c>
      <c r="BHE55" s="14">
        <v>0</v>
      </c>
      <c r="BHF55" s="14">
        <v>0</v>
      </c>
      <c r="BHG55" s="14">
        <v>0</v>
      </c>
      <c r="BHH55" s="14">
        <v>0</v>
      </c>
      <c r="BHI55" s="14">
        <v>0</v>
      </c>
      <c r="BHJ55" s="14">
        <v>0</v>
      </c>
      <c r="BHK55" s="14">
        <v>0</v>
      </c>
      <c r="BHL55" s="14">
        <v>0</v>
      </c>
      <c r="BHM55" s="14">
        <v>0</v>
      </c>
      <c r="BHN55" s="14">
        <v>0</v>
      </c>
      <c r="BHO55" s="14">
        <v>0</v>
      </c>
      <c r="BHP55" s="14">
        <v>0</v>
      </c>
      <c r="BHQ55" s="14">
        <v>0</v>
      </c>
      <c r="BHR55" s="14">
        <v>0</v>
      </c>
      <c r="BHS55" s="14">
        <v>0</v>
      </c>
      <c r="BHT55" s="14">
        <v>0</v>
      </c>
      <c r="BHU55" s="14">
        <v>0</v>
      </c>
      <c r="BHV55" s="14">
        <v>0</v>
      </c>
      <c r="BHW55" s="14">
        <v>0</v>
      </c>
      <c r="BHX55" s="14">
        <v>0</v>
      </c>
      <c r="BHY55" s="14">
        <v>0</v>
      </c>
      <c r="BHZ55" s="14">
        <v>0</v>
      </c>
      <c r="BIA55" s="14">
        <v>0</v>
      </c>
      <c r="BIB55" s="14">
        <v>0</v>
      </c>
      <c r="BIC55" s="14">
        <v>0</v>
      </c>
      <c r="BID55" s="14">
        <v>0</v>
      </c>
      <c r="BIE55" s="14">
        <v>0</v>
      </c>
      <c r="BIF55" s="14">
        <v>0</v>
      </c>
      <c r="BIG55" s="14">
        <v>0</v>
      </c>
      <c r="BIH55" s="14">
        <v>0</v>
      </c>
      <c r="BII55" s="14">
        <v>0</v>
      </c>
      <c r="BIJ55" s="14">
        <v>0</v>
      </c>
      <c r="BIK55" s="14">
        <v>0</v>
      </c>
      <c r="BIL55" s="14">
        <v>0</v>
      </c>
      <c r="BIM55" s="14">
        <v>0</v>
      </c>
      <c r="BIN55" s="14">
        <v>0</v>
      </c>
      <c r="BIO55" s="14">
        <v>0</v>
      </c>
      <c r="BIP55" s="14">
        <v>0</v>
      </c>
      <c r="BIQ55" s="14">
        <v>0</v>
      </c>
      <c r="BIR55" s="14">
        <v>0</v>
      </c>
      <c r="BIS55" s="14">
        <v>0</v>
      </c>
      <c r="BIT55" s="14">
        <v>0</v>
      </c>
      <c r="BIU55" s="14">
        <v>0</v>
      </c>
      <c r="BIV55" s="14">
        <v>0</v>
      </c>
      <c r="BIW55" s="14">
        <v>0</v>
      </c>
      <c r="BIX55" s="14">
        <v>0</v>
      </c>
      <c r="BIY55" s="14">
        <v>0</v>
      </c>
      <c r="BIZ55" s="14">
        <v>0</v>
      </c>
      <c r="BJA55" s="14">
        <v>0</v>
      </c>
      <c r="BJB55" s="14">
        <v>0</v>
      </c>
      <c r="BJC55" s="14">
        <v>0</v>
      </c>
      <c r="BJD55" s="14">
        <v>0</v>
      </c>
      <c r="BJE55" s="14">
        <v>0</v>
      </c>
      <c r="BJF55" s="14">
        <v>0</v>
      </c>
      <c r="BJG55" s="14">
        <v>0</v>
      </c>
      <c r="BJH55" s="14">
        <v>0</v>
      </c>
      <c r="BJI55" s="14">
        <v>0</v>
      </c>
      <c r="BJJ55" s="14">
        <v>0</v>
      </c>
      <c r="BJK55" s="14">
        <v>0</v>
      </c>
      <c r="BJL55" s="14">
        <v>0</v>
      </c>
      <c r="BJM55" s="14">
        <v>0</v>
      </c>
      <c r="BJN55" s="14">
        <v>0</v>
      </c>
      <c r="BJO55" s="14">
        <v>0</v>
      </c>
      <c r="BJP55" s="14">
        <v>0</v>
      </c>
      <c r="BJQ55" s="14">
        <v>0</v>
      </c>
      <c r="BJR55" s="14">
        <v>0</v>
      </c>
      <c r="BJS55" s="14">
        <v>0</v>
      </c>
      <c r="BJT55" s="14">
        <v>0</v>
      </c>
      <c r="BJU55" s="14">
        <v>0</v>
      </c>
      <c r="BJV55" s="14">
        <v>0</v>
      </c>
      <c r="BJW55" s="14">
        <v>0</v>
      </c>
      <c r="BJX55" s="14">
        <v>0</v>
      </c>
      <c r="BJY55" s="14">
        <v>0</v>
      </c>
      <c r="BJZ55" s="14">
        <v>0</v>
      </c>
      <c r="BKA55" s="14">
        <v>0</v>
      </c>
      <c r="BKB55" s="14">
        <v>0</v>
      </c>
      <c r="BKC55" s="14">
        <v>0</v>
      </c>
      <c r="BKD55" s="14">
        <v>0</v>
      </c>
      <c r="BKE55" s="14">
        <v>0</v>
      </c>
      <c r="BKF55" s="14">
        <v>0</v>
      </c>
      <c r="BKG55" s="14">
        <v>0</v>
      </c>
      <c r="BKH55" s="14">
        <v>0</v>
      </c>
      <c r="BKI55" s="14">
        <v>0</v>
      </c>
      <c r="BKJ55" s="14">
        <v>0</v>
      </c>
      <c r="BKK55" s="14">
        <v>0</v>
      </c>
      <c r="BKL55" s="14">
        <v>0</v>
      </c>
      <c r="BKM55" s="14">
        <v>0</v>
      </c>
      <c r="BKN55" s="14">
        <v>0</v>
      </c>
      <c r="BKO55" s="14">
        <v>0</v>
      </c>
      <c r="BKP55" s="14">
        <v>0</v>
      </c>
      <c r="BKQ55" s="14">
        <v>0</v>
      </c>
      <c r="BKR55" s="14">
        <v>0</v>
      </c>
      <c r="BKS55" s="14">
        <v>0</v>
      </c>
      <c r="BKT55" s="14">
        <v>0</v>
      </c>
      <c r="BKU55" s="14">
        <v>0</v>
      </c>
      <c r="BKV55" s="14">
        <v>0</v>
      </c>
      <c r="BKW55" s="14">
        <v>0</v>
      </c>
      <c r="BKX55" s="14">
        <v>0</v>
      </c>
      <c r="BKY55" s="14">
        <v>0</v>
      </c>
      <c r="BKZ55" s="14">
        <v>0</v>
      </c>
      <c r="BLA55" s="14">
        <v>0</v>
      </c>
      <c r="BLB55" s="14">
        <v>0</v>
      </c>
      <c r="BLC55" s="14">
        <v>0</v>
      </c>
      <c r="BLD55" s="14">
        <v>0</v>
      </c>
      <c r="BLE55" s="14">
        <v>0</v>
      </c>
      <c r="BLF55" s="14">
        <v>0</v>
      </c>
      <c r="BLG55" s="14">
        <v>0</v>
      </c>
      <c r="BLH55" s="14">
        <v>0</v>
      </c>
      <c r="BLI55" s="14">
        <v>0</v>
      </c>
      <c r="BLJ55" s="14">
        <v>0</v>
      </c>
      <c r="BLK55" s="14">
        <v>0</v>
      </c>
      <c r="BLL55" s="14">
        <v>0</v>
      </c>
      <c r="BLM55" s="14">
        <v>0</v>
      </c>
      <c r="BLN55" s="14">
        <v>0</v>
      </c>
      <c r="BLO55" s="14">
        <v>0</v>
      </c>
      <c r="BLP55" s="14">
        <v>0</v>
      </c>
      <c r="BLQ55" s="14">
        <v>0</v>
      </c>
      <c r="BLR55" s="14">
        <v>0</v>
      </c>
      <c r="BLS55" s="14">
        <v>0</v>
      </c>
      <c r="BLT55" s="14">
        <v>0</v>
      </c>
      <c r="BLU55" s="14">
        <v>0</v>
      </c>
      <c r="BLV55" s="14">
        <v>0</v>
      </c>
      <c r="BLW55" s="14">
        <v>0</v>
      </c>
      <c r="BLX55" s="14">
        <v>0</v>
      </c>
      <c r="BLY55" s="14">
        <v>0</v>
      </c>
      <c r="BLZ55" s="14">
        <v>0</v>
      </c>
      <c r="BMA55" s="14">
        <v>0</v>
      </c>
      <c r="BMB55" s="14">
        <v>0</v>
      </c>
      <c r="BMC55" s="14">
        <v>0</v>
      </c>
      <c r="BMD55" s="14">
        <v>0</v>
      </c>
      <c r="BME55" s="14">
        <v>0</v>
      </c>
      <c r="BMF55" s="14">
        <v>0</v>
      </c>
      <c r="BMG55" s="14">
        <v>0</v>
      </c>
      <c r="BMH55" s="14">
        <v>0</v>
      </c>
      <c r="BMI55" s="14">
        <v>0</v>
      </c>
      <c r="BMJ55" s="14">
        <v>0</v>
      </c>
      <c r="BMK55" s="14">
        <v>0</v>
      </c>
      <c r="BML55" s="14">
        <v>0</v>
      </c>
      <c r="BMM55" s="14">
        <v>0</v>
      </c>
      <c r="BMN55" s="14">
        <v>0</v>
      </c>
      <c r="BMO55" s="14">
        <v>0</v>
      </c>
      <c r="BMP55" s="14">
        <v>0</v>
      </c>
      <c r="BMQ55" s="14">
        <v>0</v>
      </c>
      <c r="BMR55" s="14">
        <v>0</v>
      </c>
      <c r="BMS55" s="14">
        <v>0</v>
      </c>
      <c r="BMT55" s="14">
        <v>0</v>
      </c>
      <c r="BMU55" s="14">
        <v>0</v>
      </c>
      <c r="BMV55" s="14">
        <v>0</v>
      </c>
      <c r="BMW55" s="14">
        <v>0</v>
      </c>
      <c r="BMX55" s="14">
        <v>0</v>
      </c>
      <c r="BMY55" s="14">
        <v>0</v>
      </c>
      <c r="BMZ55" s="14">
        <v>0</v>
      </c>
      <c r="BNA55" s="14">
        <v>0</v>
      </c>
      <c r="BNB55" s="14">
        <v>0</v>
      </c>
      <c r="BNC55" s="14">
        <v>0</v>
      </c>
      <c r="BND55" s="14">
        <v>0</v>
      </c>
      <c r="BNE55" s="14">
        <v>0</v>
      </c>
      <c r="BNF55" s="14">
        <v>0</v>
      </c>
      <c r="BNG55" s="14">
        <v>0</v>
      </c>
      <c r="BNH55" s="14">
        <v>0</v>
      </c>
      <c r="BNI55" s="14">
        <v>0</v>
      </c>
      <c r="BNJ55" s="14">
        <v>0</v>
      </c>
      <c r="BNK55" s="14">
        <v>0</v>
      </c>
      <c r="BNL55" s="14">
        <v>0</v>
      </c>
      <c r="BNM55" s="14">
        <v>0</v>
      </c>
      <c r="BNN55" s="14">
        <v>0</v>
      </c>
      <c r="BNO55" s="14">
        <v>0</v>
      </c>
      <c r="BNP55" s="14">
        <v>0</v>
      </c>
      <c r="BNQ55" s="14">
        <v>0</v>
      </c>
      <c r="BNR55" s="14">
        <v>0</v>
      </c>
      <c r="BNS55" s="14">
        <v>0</v>
      </c>
      <c r="BNT55" s="14">
        <v>0</v>
      </c>
      <c r="BNU55" s="14">
        <v>0</v>
      </c>
      <c r="BNV55" s="14">
        <v>0</v>
      </c>
      <c r="BNW55" s="14">
        <v>0</v>
      </c>
      <c r="BNX55" s="14">
        <v>0</v>
      </c>
      <c r="BNY55" s="14">
        <v>0</v>
      </c>
      <c r="BNZ55" s="14">
        <v>0</v>
      </c>
      <c r="BOA55" s="14">
        <v>0</v>
      </c>
      <c r="BOB55" s="14">
        <v>0</v>
      </c>
      <c r="BOC55" s="14">
        <v>0</v>
      </c>
      <c r="BOD55" s="14">
        <v>0</v>
      </c>
      <c r="BOE55" s="14">
        <v>0</v>
      </c>
      <c r="BOF55" s="14">
        <v>0</v>
      </c>
      <c r="BOG55" s="14">
        <v>0</v>
      </c>
      <c r="BOH55" s="14">
        <v>0</v>
      </c>
      <c r="BOI55" s="14">
        <v>0</v>
      </c>
      <c r="BOJ55" s="14">
        <v>0</v>
      </c>
      <c r="BOK55" s="14">
        <v>0</v>
      </c>
      <c r="BOL55" s="14">
        <v>0</v>
      </c>
      <c r="BOM55" s="14">
        <v>0</v>
      </c>
      <c r="BON55" s="14">
        <v>0</v>
      </c>
      <c r="BOO55" s="14">
        <v>0</v>
      </c>
      <c r="BOP55" s="14">
        <v>0</v>
      </c>
      <c r="BOQ55" s="14">
        <v>0</v>
      </c>
      <c r="BOR55" s="14">
        <v>0</v>
      </c>
      <c r="BOS55" s="14">
        <v>0</v>
      </c>
      <c r="BOT55" s="14">
        <v>0</v>
      </c>
      <c r="BOU55" s="14">
        <v>0</v>
      </c>
      <c r="BOV55" s="14">
        <v>0</v>
      </c>
      <c r="BOW55" s="14">
        <v>0</v>
      </c>
      <c r="BOX55" s="14">
        <v>0</v>
      </c>
      <c r="BOY55" s="14">
        <v>0</v>
      </c>
      <c r="BOZ55" s="14">
        <v>0</v>
      </c>
      <c r="BPA55" s="14">
        <v>0</v>
      </c>
      <c r="BPB55" s="14">
        <v>0</v>
      </c>
      <c r="BPC55" s="14">
        <v>0</v>
      </c>
      <c r="BPD55" s="14">
        <v>0</v>
      </c>
      <c r="BPE55" s="14">
        <v>0</v>
      </c>
      <c r="BPF55" s="14">
        <v>0</v>
      </c>
      <c r="BPG55" s="14">
        <v>0</v>
      </c>
      <c r="BPH55" s="14">
        <v>0</v>
      </c>
      <c r="BPI55" s="14">
        <v>0</v>
      </c>
      <c r="BPJ55" s="14">
        <v>0</v>
      </c>
      <c r="BPK55" s="14">
        <v>0</v>
      </c>
      <c r="BPL55" s="14">
        <v>0</v>
      </c>
      <c r="BPM55" s="14">
        <v>0</v>
      </c>
      <c r="BPN55" s="14">
        <v>0</v>
      </c>
      <c r="BPO55" s="14">
        <v>0</v>
      </c>
      <c r="BPP55" s="14">
        <v>0</v>
      </c>
      <c r="BPQ55" s="14">
        <v>0</v>
      </c>
      <c r="BPR55" s="14">
        <v>0</v>
      </c>
      <c r="BPS55" s="14">
        <v>0</v>
      </c>
      <c r="BPT55" s="14">
        <v>0</v>
      </c>
      <c r="BPU55" s="14">
        <v>0</v>
      </c>
      <c r="BPV55" s="14">
        <v>0</v>
      </c>
      <c r="BPW55" s="14">
        <v>0</v>
      </c>
      <c r="BPX55" s="14">
        <v>0</v>
      </c>
      <c r="BPY55" s="14">
        <v>0</v>
      </c>
      <c r="BPZ55" s="14">
        <v>0</v>
      </c>
      <c r="BQA55" s="14">
        <v>0</v>
      </c>
      <c r="BQB55" s="14">
        <v>0</v>
      </c>
      <c r="BQC55" s="14">
        <v>0</v>
      </c>
      <c r="BQD55" s="14">
        <v>0</v>
      </c>
      <c r="BQE55" s="14">
        <v>0</v>
      </c>
      <c r="BQF55" s="14">
        <v>0</v>
      </c>
      <c r="BQG55" s="14">
        <v>0</v>
      </c>
      <c r="BQH55" s="14">
        <v>0</v>
      </c>
      <c r="BQI55" s="14">
        <v>0</v>
      </c>
      <c r="BQJ55" s="14">
        <v>0</v>
      </c>
      <c r="BQK55" s="14">
        <v>0</v>
      </c>
      <c r="BQL55" s="14">
        <v>0</v>
      </c>
      <c r="BQM55" s="14">
        <v>0</v>
      </c>
      <c r="BQN55" s="14">
        <v>0</v>
      </c>
      <c r="BQO55" s="14">
        <v>0</v>
      </c>
      <c r="BQP55" s="14">
        <v>0</v>
      </c>
      <c r="BQQ55" s="14">
        <v>0</v>
      </c>
      <c r="BQR55" s="14">
        <v>0</v>
      </c>
      <c r="BQS55" s="14">
        <v>0</v>
      </c>
      <c r="BQT55" s="14">
        <v>0</v>
      </c>
      <c r="BQU55" s="14">
        <v>0</v>
      </c>
      <c r="BQV55" s="14">
        <v>0</v>
      </c>
      <c r="BQW55" s="14">
        <v>0</v>
      </c>
      <c r="BQX55" s="14">
        <v>0</v>
      </c>
      <c r="BQY55" s="14">
        <v>0</v>
      </c>
      <c r="BQZ55" s="14">
        <v>0</v>
      </c>
      <c r="BRA55" s="14">
        <v>0</v>
      </c>
      <c r="BRB55" s="14">
        <v>0</v>
      </c>
      <c r="BRC55" s="14">
        <v>0</v>
      </c>
      <c r="BRD55" s="14">
        <v>0</v>
      </c>
      <c r="BRE55" s="14">
        <v>0</v>
      </c>
      <c r="BRF55" s="14">
        <v>0</v>
      </c>
      <c r="BRG55" s="14">
        <v>0</v>
      </c>
      <c r="BRH55" s="14">
        <v>0</v>
      </c>
      <c r="BRI55" s="14">
        <v>0</v>
      </c>
      <c r="BRJ55" s="14">
        <v>0</v>
      </c>
      <c r="BRK55" s="14">
        <v>0</v>
      </c>
      <c r="BRL55" s="14">
        <v>0</v>
      </c>
      <c r="BRM55" s="14">
        <v>0</v>
      </c>
      <c r="BRN55" s="14">
        <v>0</v>
      </c>
      <c r="BRO55" s="14">
        <v>0</v>
      </c>
      <c r="BRP55" s="14">
        <v>0</v>
      </c>
      <c r="BRQ55" s="14">
        <v>0</v>
      </c>
      <c r="BRR55" s="14">
        <v>0</v>
      </c>
      <c r="BRS55" s="14">
        <v>0</v>
      </c>
      <c r="BRT55" s="14">
        <v>0</v>
      </c>
      <c r="BRU55" s="14">
        <v>0</v>
      </c>
      <c r="BRV55" s="14">
        <v>0</v>
      </c>
      <c r="BRW55" s="14">
        <v>0</v>
      </c>
      <c r="BRX55" s="14">
        <v>0</v>
      </c>
      <c r="BRY55" s="14">
        <v>0</v>
      </c>
      <c r="BRZ55" s="14">
        <v>0</v>
      </c>
      <c r="BSA55" s="14">
        <v>0</v>
      </c>
      <c r="BSB55" s="14">
        <v>0</v>
      </c>
      <c r="BSC55" s="14">
        <v>0</v>
      </c>
      <c r="BSD55" s="14">
        <v>0</v>
      </c>
      <c r="BSE55" s="14">
        <v>0</v>
      </c>
      <c r="BSF55" s="14">
        <v>0</v>
      </c>
      <c r="BSG55" s="14">
        <v>0</v>
      </c>
      <c r="BSH55" s="14">
        <v>0</v>
      </c>
      <c r="BSI55" s="14">
        <v>0</v>
      </c>
      <c r="BSJ55" s="14">
        <v>0</v>
      </c>
      <c r="BSK55" s="14">
        <v>0</v>
      </c>
      <c r="BSL55" s="14">
        <v>0</v>
      </c>
      <c r="BSM55" s="14">
        <v>0</v>
      </c>
      <c r="BSN55" s="14">
        <v>0</v>
      </c>
      <c r="BSO55" s="14">
        <v>0</v>
      </c>
      <c r="BSP55" s="14">
        <v>0</v>
      </c>
      <c r="BSQ55" s="14">
        <v>0</v>
      </c>
      <c r="BSR55" s="14">
        <v>0</v>
      </c>
      <c r="BSS55" s="14">
        <v>0</v>
      </c>
      <c r="BST55" s="14">
        <v>0</v>
      </c>
      <c r="BSU55" s="14">
        <v>0</v>
      </c>
      <c r="BSV55" s="14">
        <v>0</v>
      </c>
      <c r="BSW55" s="14">
        <v>0</v>
      </c>
      <c r="BSX55" s="14">
        <v>0</v>
      </c>
      <c r="BSY55" s="14">
        <v>0</v>
      </c>
      <c r="BSZ55" s="14">
        <v>0</v>
      </c>
      <c r="BTA55" s="14">
        <v>0</v>
      </c>
      <c r="BTB55" s="14">
        <v>0</v>
      </c>
      <c r="BTC55" s="14">
        <v>0</v>
      </c>
      <c r="BTD55" s="14">
        <v>0</v>
      </c>
      <c r="BTE55" s="14">
        <v>0</v>
      </c>
      <c r="BTF55" s="14">
        <v>0</v>
      </c>
      <c r="BTG55" s="14">
        <v>0</v>
      </c>
      <c r="BTH55" s="14">
        <v>0</v>
      </c>
      <c r="BTI55" s="14">
        <v>0</v>
      </c>
      <c r="BTJ55" s="14">
        <v>0</v>
      </c>
      <c r="BTK55" s="14">
        <v>0</v>
      </c>
      <c r="BTL55" s="14">
        <v>0</v>
      </c>
      <c r="BTM55" s="14">
        <v>0</v>
      </c>
      <c r="BTN55" s="14">
        <v>0</v>
      </c>
      <c r="BTO55" s="14">
        <v>0</v>
      </c>
      <c r="BTP55" s="14">
        <v>0</v>
      </c>
      <c r="BTQ55" s="14">
        <v>0</v>
      </c>
      <c r="BTR55" s="14">
        <v>0</v>
      </c>
      <c r="BTS55" s="14">
        <v>0</v>
      </c>
      <c r="BTT55" s="14">
        <v>0</v>
      </c>
      <c r="BTU55" s="14">
        <v>0</v>
      </c>
      <c r="BTV55" s="14">
        <v>0</v>
      </c>
      <c r="BTW55" s="14">
        <v>0</v>
      </c>
      <c r="BTX55" s="14">
        <v>0</v>
      </c>
      <c r="BTY55" s="14">
        <v>0</v>
      </c>
      <c r="BTZ55" s="14">
        <v>0</v>
      </c>
      <c r="BUA55" s="14">
        <v>0</v>
      </c>
      <c r="BUB55" s="14">
        <v>0</v>
      </c>
      <c r="BUC55" s="14">
        <v>0</v>
      </c>
      <c r="BUD55" s="14">
        <v>0</v>
      </c>
      <c r="BUE55" s="14">
        <v>0</v>
      </c>
      <c r="BUF55" s="14">
        <v>0</v>
      </c>
      <c r="BUG55" s="14">
        <v>0</v>
      </c>
      <c r="BUH55" s="14">
        <v>0</v>
      </c>
      <c r="BUI55" s="14">
        <v>0</v>
      </c>
      <c r="BUJ55" s="14">
        <v>0</v>
      </c>
      <c r="BUK55" s="14">
        <v>0</v>
      </c>
      <c r="BUL55" s="14">
        <v>0</v>
      </c>
      <c r="BUM55" s="14">
        <v>0</v>
      </c>
      <c r="BUN55" s="14">
        <v>0</v>
      </c>
      <c r="BUO55" s="14">
        <v>0</v>
      </c>
      <c r="BUP55" s="14">
        <v>0</v>
      </c>
      <c r="BUQ55" s="14">
        <v>0</v>
      </c>
      <c r="BUR55" s="14">
        <v>0</v>
      </c>
      <c r="BUS55" s="14">
        <v>0</v>
      </c>
      <c r="BUT55" s="14">
        <v>0</v>
      </c>
      <c r="BUU55" s="14">
        <v>0</v>
      </c>
      <c r="BUV55" s="14">
        <v>0</v>
      </c>
      <c r="BUW55" s="14">
        <v>0</v>
      </c>
      <c r="BUX55" s="14">
        <v>0</v>
      </c>
      <c r="BUY55" s="14">
        <v>0</v>
      </c>
      <c r="BUZ55" s="14">
        <v>0</v>
      </c>
      <c r="BVA55" s="14">
        <v>0</v>
      </c>
      <c r="BVB55" s="14">
        <v>0</v>
      </c>
      <c r="BVC55" s="14">
        <v>0</v>
      </c>
      <c r="BVD55" s="14">
        <v>0</v>
      </c>
      <c r="BVE55" s="14">
        <v>0</v>
      </c>
      <c r="BVF55" s="14">
        <v>0</v>
      </c>
      <c r="BVG55" s="14">
        <v>0</v>
      </c>
      <c r="BVH55" s="14">
        <v>0</v>
      </c>
      <c r="BVI55" s="14">
        <v>0</v>
      </c>
      <c r="BVJ55" s="14">
        <v>0</v>
      </c>
      <c r="BVK55" s="14">
        <v>0</v>
      </c>
      <c r="BVL55" s="14">
        <v>0</v>
      </c>
      <c r="BVM55" s="14">
        <v>0</v>
      </c>
      <c r="BVN55" s="14">
        <v>0</v>
      </c>
      <c r="BVO55" s="14">
        <v>0</v>
      </c>
      <c r="BVP55" s="14">
        <v>0</v>
      </c>
      <c r="BVQ55" s="14">
        <v>0</v>
      </c>
      <c r="BVR55" s="14">
        <v>0</v>
      </c>
      <c r="BVS55" s="14">
        <v>0</v>
      </c>
      <c r="BVT55" s="14">
        <v>0</v>
      </c>
      <c r="BVU55" s="14">
        <v>0</v>
      </c>
      <c r="BVV55" s="14">
        <v>0</v>
      </c>
      <c r="BVW55" s="14">
        <v>0</v>
      </c>
      <c r="BVX55" s="14">
        <v>0</v>
      </c>
      <c r="BVY55" s="14">
        <v>0</v>
      </c>
      <c r="BVZ55" s="14">
        <v>0</v>
      </c>
      <c r="BWA55" s="14">
        <v>0</v>
      </c>
      <c r="BWB55" s="14">
        <v>0</v>
      </c>
      <c r="BWC55" s="14">
        <v>0</v>
      </c>
      <c r="BWD55" s="14">
        <v>0</v>
      </c>
      <c r="BWE55" s="14">
        <v>0</v>
      </c>
      <c r="BWF55" s="14">
        <v>0</v>
      </c>
      <c r="BWG55" s="14">
        <v>0</v>
      </c>
      <c r="BWH55" s="14">
        <v>0</v>
      </c>
      <c r="BWI55" s="14">
        <v>0</v>
      </c>
      <c r="BWJ55" s="14">
        <v>0</v>
      </c>
      <c r="BWK55" s="14">
        <v>0</v>
      </c>
      <c r="BWL55" s="14">
        <v>0</v>
      </c>
      <c r="BWM55" s="14">
        <v>0</v>
      </c>
      <c r="BWN55" s="14">
        <v>0</v>
      </c>
      <c r="BWO55" s="14">
        <v>0</v>
      </c>
      <c r="BWP55" s="14">
        <v>0</v>
      </c>
      <c r="BWQ55" s="14">
        <v>0</v>
      </c>
      <c r="BWR55" s="14">
        <v>0</v>
      </c>
      <c r="BWS55" s="14">
        <v>0</v>
      </c>
      <c r="BWT55" s="14">
        <v>0</v>
      </c>
      <c r="BWU55" s="14">
        <v>0</v>
      </c>
      <c r="BWV55" s="14">
        <v>0</v>
      </c>
      <c r="BWW55" s="14">
        <v>0</v>
      </c>
      <c r="BWX55" s="14">
        <v>0</v>
      </c>
      <c r="BWY55" s="14">
        <v>0</v>
      </c>
      <c r="BWZ55" s="14">
        <v>0</v>
      </c>
      <c r="BXA55" s="14">
        <v>0</v>
      </c>
      <c r="BXB55" s="14">
        <v>0</v>
      </c>
      <c r="BXC55" s="14">
        <v>0</v>
      </c>
      <c r="BXD55" s="14">
        <v>0</v>
      </c>
      <c r="BXE55" s="14">
        <v>0</v>
      </c>
      <c r="BXF55" s="14">
        <v>0</v>
      </c>
      <c r="BXG55" s="14">
        <v>0</v>
      </c>
      <c r="BXH55" s="14">
        <v>0</v>
      </c>
      <c r="BXI55" s="14">
        <v>0</v>
      </c>
      <c r="BXJ55" s="14">
        <v>0</v>
      </c>
      <c r="BXK55" s="14">
        <v>0</v>
      </c>
      <c r="BXL55" s="14">
        <v>0</v>
      </c>
      <c r="BXM55" s="14">
        <v>0</v>
      </c>
      <c r="BXN55" s="14">
        <v>0</v>
      </c>
      <c r="BXO55" s="14">
        <v>0</v>
      </c>
      <c r="BXP55" s="14">
        <v>0</v>
      </c>
      <c r="BXQ55" s="14">
        <v>0</v>
      </c>
      <c r="BXR55" s="14">
        <v>0</v>
      </c>
      <c r="BXS55" s="14">
        <v>0</v>
      </c>
      <c r="BXT55" s="14">
        <v>0</v>
      </c>
      <c r="BXU55" s="14">
        <v>0</v>
      </c>
      <c r="BXV55" s="14">
        <v>0</v>
      </c>
      <c r="BXW55" s="14">
        <v>0</v>
      </c>
      <c r="BXX55" s="14">
        <v>0</v>
      </c>
      <c r="BXY55" s="14">
        <v>0</v>
      </c>
      <c r="BXZ55" s="14">
        <v>0</v>
      </c>
      <c r="BYA55" s="14">
        <v>0</v>
      </c>
      <c r="BYB55" s="14">
        <v>0</v>
      </c>
      <c r="BYC55" s="14">
        <v>0</v>
      </c>
      <c r="BYD55" s="14">
        <v>0</v>
      </c>
      <c r="BYE55" s="14">
        <v>0</v>
      </c>
      <c r="BYF55" s="14">
        <v>0</v>
      </c>
      <c r="BYG55" s="14">
        <v>0</v>
      </c>
      <c r="BYH55" s="14">
        <v>0</v>
      </c>
      <c r="BYI55" s="14">
        <v>0</v>
      </c>
      <c r="BYJ55" s="14">
        <v>0</v>
      </c>
      <c r="BYK55" s="14">
        <v>0</v>
      </c>
      <c r="BYL55" s="14">
        <v>0</v>
      </c>
      <c r="BYM55" s="14">
        <v>0</v>
      </c>
      <c r="BYN55" s="14">
        <v>0</v>
      </c>
      <c r="BYO55" s="14">
        <v>0</v>
      </c>
      <c r="BYP55" s="14">
        <v>0</v>
      </c>
      <c r="BYQ55" s="14">
        <v>0</v>
      </c>
      <c r="BYR55" s="14">
        <v>0</v>
      </c>
      <c r="BYS55" s="14">
        <v>0</v>
      </c>
      <c r="BYT55" s="14">
        <v>0</v>
      </c>
      <c r="BYU55" s="14">
        <v>0</v>
      </c>
      <c r="BYV55" s="14">
        <v>0</v>
      </c>
      <c r="BYW55" s="14">
        <v>0</v>
      </c>
      <c r="BYX55" s="14">
        <v>0</v>
      </c>
      <c r="BYY55" s="14">
        <v>0</v>
      </c>
      <c r="BYZ55" s="14">
        <v>0</v>
      </c>
      <c r="BZA55" s="14">
        <v>0</v>
      </c>
      <c r="BZB55" s="14">
        <v>0</v>
      </c>
      <c r="BZC55" s="14">
        <v>0</v>
      </c>
      <c r="BZD55" s="14">
        <v>0</v>
      </c>
      <c r="BZE55" s="14">
        <v>0</v>
      </c>
      <c r="BZF55" s="14">
        <v>0</v>
      </c>
      <c r="BZG55" s="14">
        <v>0</v>
      </c>
      <c r="BZH55" s="14">
        <v>0</v>
      </c>
      <c r="BZI55" s="14">
        <v>0</v>
      </c>
      <c r="BZJ55" s="14">
        <v>0</v>
      </c>
      <c r="BZK55" s="14">
        <v>0</v>
      </c>
      <c r="BZL55" s="14">
        <v>0</v>
      </c>
      <c r="BZM55" s="14">
        <v>0</v>
      </c>
      <c r="BZN55" s="14">
        <v>0</v>
      </c>
      <c r="BZO55" s="14">
        <v>0</v>
      </c>
      <c r="BZP55" s="14">
        <v>0</v>
      </c>
      <c r="BZQ55" s="14">
        <v>0</v>
      </c>
      <c r="BZR55" s="14">
        <v>0</v>
      </c>
      <c r="BZS55" s="14">
        <v>0</v>
      </c>
      <c r="BZT55" s="14">
        <v>0</v>
      </c>
      <c r="BZU55" s="14">
        <v>0</v>
      </c>
      <c r="BZV55" s="14">
        <v>0</v>
      </c>
      <c r="BZW55" s="14">
        <v>0</v>
      </c>
      <c r="BZX55" s="14">
        <v>0</v>
      </c>
      <c r="BZY55" s="14">
        <v>0</v>
      </c>
      <c r="BZZ55" s="14">
        <v>0</v>
      </c>
      <c r="CAA55" s="14">
        <v>0</v>
      </c>
      <c r="CAB55" s="14">
        <v>0</v>
      </c>
      <c r="CAC55" s="14">
        <v>0</v>
      </c>
      <c r="CAD55" s="14">
        <v>0</v>
      </c>
      <c r="CAE55" s="14">
        <v>0</v>
      </c>
      <c r="CAF55" s="14">
        <v>0</v>
      </c>
      <c r="CAG55" s="14">
        <v>0</v>
      </c>
      <c r="CAH55" s="14">
        <v>0</v>
      </c>
      <c r="CAI55" s="14">
        <v>0</v>
      </c>
      <c r="CAJ55" s="14">
        <v>0</v>
      </c>
      <c r="CAK55" s="14">
        <v>0</v>
      </c>
      <c r="CAL55" s="14">
        <v>0</v>
      </c>
      <c r="CAM55" s="14">
        <v>0</v>
      </c>
      <c r="CAN55" s="14">
        <v>0</v>
      </c>
      <c r="CAO55" s="14">
        <v>0</v>
      </c>
      <c r="CAP55" s="14">
        <v>0</v>
      </c>
      <c r="CAQ55" s="14">
        <v>0</v>
      </c>
      <c r="CAR55" s="14">
        <v>0</v>
      </c>
      <c r="CAS55" s="14">
        <v>0</v>
      </c>
      <c r="CAT55" s="14">
        <v>0</v>
      </c>
      <c r="CAU55" s="14">
        <v>0</v>
      </c>
      <c r="CAV55" s="14">
        <v>0</v>
      </c>
      <c r="CAW55" s="14">
        <v>0</v>
      </c>
      <c r="CAX55" s="14">
        <v>0</v>
      </c>
      <c r="CAY55" s="14">
        <v>0</v>
      </c>
      <c r="CAZ55" s="14">
        <v>0</v>
      </c>
      <c r="CBA55" s="14">
        <v>0</v>
      </c>
      <c r="CBB55" s="14">
        <v>0</v>
      </c>
      <c r="CBC55" s="14">
        <v>0</v>
      </c>
      <c r="CBD55" s="14">
        <v>0</v>
      </c>
      <c r="CBE55" s="14">
        <v>0</v>
      </c>
      <c r="CBF55" s="14">
        <v>0</v>
      </c>
      <c r="CBG55" s="14">
        <v>0</v>
      </c>
      <c r="CBH55" s="14">
        <v>0</v>
      </c>
      <c r="CBI55" s="14">
        <v>0</v>
      </c>
      <c r="CBJ55" s="14">
        <v>0</v>
      </c>
      <c r="CBK55" s="14">
        <v>0</v>
      </c>
      <c r="CBL55" s="14">
        <v>0</v>
      </c>
      <c r="CBM55" s="14">
        <v>0</v>
      </c>
      <c r="CBN55" s="14">
        <v>0</v>
      </c>
      <c r="CBO55" s="14">
        <v>0</v>
      </c>
      <c r="CBP55" s="14">
        <v>0</v>
      </c>
      <c r="CBQ55" s="14">
        <v>0</v>
      </c>
      <c r="CBR55" s="14">
        <v>0</v>
      </c>
      <c r="CBS55" s="14">
        <v>0</v>
      </c>
      <c r="CBT55" s="14">
        <v>0</v>
      </c>
      <c r="CBU55" s="14">
        <v>0</v>
      </c>
      <c r="CBV55" s="14">
        <v>0</v>
      </c>
      <c r="CBW55" s="14">
        <v>0</v>
      </c>
      <c r="CBX55" s="14">
        <v>0</v>
      </c>
      <c r="CBY55" s="14">
        <v>0</v>
      </c>
      <c r="CBZ55" s="14">
        <v>0</v>
      </c>
      <c r="CCA55" s="14">
        <v>0</v>
      </c>
      <c r="CCB55" s="14">
        <v>0</v>
      </c>
      <c r="CCC55" s="14">
        <v>0</v>
      </c>
      <c r="CCD55" s="14">
        <v>0</v>
      </c>
      <c r="CCE55" s="14">
        <v>0</v>
      </c>
      <c r="CCF55" s="14">
        <v>0</v>
      </c>
      <c r="CCG55" s="14">
        <v>0</v>
      </c>
      <c r="CCH55" s="14">
        <v>0</v>
      </c>
      <c r="CCI55" s="14">
        <v>0</v>
      </c>
      <c r="CCJ55" s="14">
        <v>0</v>
      </c>
      <c r="CCK55" s="14">
        <v>0</v>
      </c>
      <c r="CCL55" s="14">
        <v>0</v>
      </c>
      <c r="CCM55" s="14">
        <v>0</v>
      </c>
      <c r="CCN55" s="14">
        <v>0</v>
      </c>
      <c r="CCO55" s="14">
        <v>0</v>
      </c>
      <c r="CCP55" s="14">
        <v>0</v>
      </c>
      <c r="CCQ55" s="14">
        <v>0</v>
      </c>
      <c r="CCR55" s="14">
        <v>0</v>
      </c>
      <c r="CCS55" s="14">
        <v>0</v>
      </c>
      <c r="CCT55" s="14">
        <v>0</v>
      </c>
      <c r="CCU55" s="14">
        <v>0</v>
      </c>
      <c r="CCV55" s="14">
        <v>0</v>
      </c>
      <c r="CCW55" s="14">
        <v>0</v>
      </c>
      <c r="CCX55" s="14">
        <v>0</v>
      </c>
      <c r="CCY55" s="14">
        <v>0</v>
      </c>
      <c r="CCZ55" s="14">
        <v>0</v>
      </c>
      <c r="CDA55" s="14">
        <v>0</v>
      </c>
      <c r="CDB55" s="14">
        <v>0</v>
      </c>
      <c r="CDC55" s="14">
        <v>0</v>
      </c>
      <c r="CDD55" s="14">
        <v>0</v>
      </c>
      <c r="CDE55" s="14">
        <v>0</v>
      </c>
      <c r="CDF55" s="14">
        <v>0</v>
      </c>
      <c r="CDG55" s="14">
        <v>0</v>
      </c>
      <c r="CDH55" s="14">
        <v>0</v>
      </c>
      <c r="CDI55" s="14">
        <v>0</v>
      </c>
      <c r="CDJ55" s="14">
        <v>0</v>
      </c>
      <c r="CDK55" s="14">
        <v>0</v>
      </c>
      <c r="CDL55" s="14">
        <v>0</v>
      </c>
      <c r="CDM55" s="14">
        <v>0</v>
      </c>
      <c r="CDN55" s="14">
        <v>0</v>
      </c>
      <c r="CDO55" s="14">
        <v>0</v>
      </c>
      <c r="CDP55" s="14">
        <v>0</v>
      </c>
      <c r="CDQ55" s="14">
        <v>0</v>
      </c>
      <c r="CDR55" s="14">
        <v>0</v>
      </c>
      <c r="CDS55" s="14">
        <v>0</v>
      </c>
      <c r="CDT55" s="14">
        <v>0</v>
      </c>
      <c r="CDU55" s="14">
        <v>0</v>
      </c>
      <c r="CDV55" s="14">
        <v>0</v>
      </c>
      <c r="CDW55" s="14">
        <v>0</v>
      </c>
      <c r="CDX55" s="14">
        <v>0</v>
      </c>
      <c r="CDY55" s="14">
        <v>0</v>
      </c>
      <c r="CDZ55" s="14">
        <v>0</v>
      </c>
      <c r="CEA55" s="14">
        <v>0</v>
      </c>
      <c r="CEB55" s="14">
        <v>0</v>
      </c>
      <c r="CEC55" s="14">
        <v>0</v>
      </c>
      <c r="CED55" s="14">
        <v>0</v>
      </c>
      <c r="CEE55" s="14">
        <v>0</v>
      </c>
      <c r="CEF55" s="14">
        <v>0</v>
      </c>
      <c r="CEG55" s="14">
        <v>0</v>
      </c>
      <c r="CEH55" s="14">
        <v>0</v>
      </c>
      <c r="CEI55" s="14">
        <v>0</v>
      </c>
      <c r="CEJ55" s="14">
        <v>0</v>
      </c>
      <c r="CEK55" s="14">
        <v>0</v>
      </c>
      <c r="CEL55" s="14">
        <v>0</v>
      </c>
      <c r="CEM55" s="14">
        <v>0</v>
      </c>
      <c r="CEN55" s="14">
        <v>0</v>
      </c>
      <c r="CEO55" s="14">
        <v>0</v>
      </c>
      <c r="CEP55" s="14">
        <v>0</v>
      </c>
      <c r="CEQ55" s="14">
        <v>0</v>
      </c>
      <c r="CER55" s="14">
        <v>0</v>
      </c>
      <c r="CES55" s="14">
        <v>0</v>
      </c>
      <c r="CET55" s="14">
        <v>0</v>
      </c>
      <c r="CEU55" s="14">
        <v>0</v>
      </c>
      <c r="CEV55" s="14">
        <v>0</v>
      </c>
      <c r="CEW55" s="14">
        <v>0</v>
      </c>
      <c r="CEX55" s="14">
        <v>0</v>
      </c>
      <c r="CEY55" s="14">
        <v>0</v>
      </c>
      <c r="CEZ55" s="14">
        <v>0</v>
      </c>
      <c r="CFA55" s="14">
        <v>0</v>
      </c>
      <c r="CFB55" s="14">
        <v>0</v>
      </c>
      <c r="CFC55" s="14">
        <v>0</v>
      </c>
      <c r="CFD55" s="14">
        <v>0</v>
      </c>
      <c r="CFE55" s="14">
        <v>0</v>
      </c>
      <c r="CFF55" s="14">
        <v>0</v>
      </c>
      <c r="CFG55" s="14">
        <v>0</v>
      </c>
      <c r="CFH55" s="14">
        <v>0</v>
      </c>
      <c r="CFI55" s="14">
        <v>0</v>
      </c>
      <c r="CFJ55" s="14">
        <v>0</v>
      </c>
      <c r="CFK55" s="14">
        <v>0</v>
      </c>
      <c r="CFL55" s="14">
        <v>0</v>
      </c>
      <c r="CFM55" s="14">
        <v>0</v>
      </c>
      <c r="CFN55" s="14">
        <v>0</v>
      </c>
      <c r="CFO55" s="14">
        <v>0</v>
      </c>
      <c r="CFP55" s="14">
        <v>0</v>
      </c>
      <c r="CFQ55" s="14">
        <v>0</v>
      </c>
      <c r="CFR55" s="14">
        <v>0</v>
      </c>
      <c r="CFS55" s="14">
        <v>0</v>
      </c>
      <c r="CFT55" s="14">
        <v>0</v>
      </c>
      <c r="CFU55" s="14">
        <v>0</v>
      </c>
      <c r="CFV55" s="14">
        <v>0</v>
      </c>
      <c r="CFW55" s="14">
        <v>0</v>
      </c>
      <c r="CFX55" s="14">
        <v>0</v>
      </c>
      <c r="CFY55" s="14">
        <v>0</v>
      </c>
      <c r="CFZ55" s="14">
        <v>0</v>
      </c>
      <c r="CGA55" s="14">
        <v>0</v>
      </c>
      <c r="CGB55" s="14">
        <v>0</v>
      </c>
      <c r="CGC55" s="14">
        <v>0</v>
      </c>
      <c r="CGD55" s="14">
        <v>0</v>
      </c>
      <c r="CGE55" s="14">
        <v>0</v>
      </c>
      <c r="CGF55" s="14">
        <v>0</v>
      </c>
      <c r="CGG55" s="14">
        <v>0</v>
      </c>
      <c r="CGH55" s="14">
        <v>0</v>
      </c>
      <c r="CGI55" s="14">
        <v>0</v>
      </c>
      <c r="CGJ55" s="14">
        <v>0</v>
      </c>
      <c r="CGK55" s="14">
        <v>0</v>
      </c>
      <c r="CGL55" s="14">
        <v>0</v>
      </c>
      <c r="CGM55" s="14">
        <v>0</v>
      </c>
      <c r="CGN55" s="14">
        <v>0</v>
      </c>
      <c r="CGO55" s="14">
        <v>0</v>
      </c>
      <c r="CGP55" s="14">
        <v>0</v>
      </c>
      <c r="CGQ55" s="14">
        <v>0</v>
      </c>
      <c r="CGR55" s="14">
        <v>0</v>
      </c>
      <c r="CGS55" s="14">
        <v>0</v>
      </c>
      <c r="CGT55" s="14">
        <v>0</v>
      </c>
      <c r="CGU55" s="14">
        <v>0</v>
      </c>
      <c r="CGV55" s="14">
        <v>0</v>
      </c>
      <c r="CGW55" s="14">
        <v>0</v>
      </c>
      <c r="CGX55" s="14">
        <v>0</v>
      </c>
      <c r="CGY55" s="14">
        <v>0</v>
      </c>
      <c r="CGZ55" s="14">
        <v>0</v>
      </c>
      <c r="CHA55" s="14">
        <v>0</v>
      </c>
      <c r="CHB55" s="14">
        <v>0</v>
      </c>
      <c r="CHC55" s="14">
        <v>0</v>
      </c>
      <c r="CHD55" s="14">
        <v>0</v>
      </c>
      <c r="CHE55" s="14">
        <v>0</v>
      </c>
      <c r="CHF55" s="14">
        <v>0</v>
      </c>
      <c r="CHG55" s="14">
        <v>0</v>
      </c>
      <c r="CHH55" s="14">
        <v>0</v>
      </c>
      <c r="CHI55" s="14">
        <v>0</v>
      </c>
      <c r="CHJ55" s="14">
        <v>0</v>
      </c>
      <c r="CHK55" s="14">
        <v>0</v>
      </c>
      <c r="CHL55" s="14">
        <v>0</v>
      </c>
      <c r="CHM55" s="14">
        <v>0</v>
      </c>
      <c r="CHN55" s="14">
        <v>0</v>
      </c>
      <c r="CHO55" s="14">
        <v>0</v>
      </c>
      <c r="CHP55" s="14">
        <v>0</v>
      </c>
      <c r="CHQ55" s="14">
        <v>0</v>
      </c>
      <c r="CHR55" s="14">
        <v>0</v>
      </c>
      <c r="CHS55" s="14">
        <v>0</v>
      </c>
      <c r="CHT55" s="14">
        <v>0</v>
      </c>
      <c r="CHU55" s="14">
        <v>0</v>
      </c>
      <c r="CHV55" s="14">
        <v>0</v>
      </c>
      <c r="CHW55" s="14">
        <v>0</v>
      </c>
      <c r="CHX55" s="14">
        <v>0</v>
      </c>
      <c r="CHY55" s="14">
        <v>0</v>
      </c>
      <c r="CHZ55" s="14">
        <v>0</v>
      </c>
      <c r="CIA55" s="14">
        <v>0</v>
      </c>
      <c r="CIB55" s="14">
        <v>0</v>
      </c>
      <c r="CIC55" s="14">
        <v>0</v>
      </c>
      <c r="CID55" s="14">
        <v>0</v>
      </c>
      <c r="CIE55" s="14">
        <v>0</v>
      </c>
      <c r="CIF55" s="14">
        <v>0</v>
      </c>
      <c r="CIG55" s="14">
        <v>0</v>
      </c>
      <c r="CIH55" s="14">
        <v>0</v>
      </c>
      <c r="CII55" s="14">
        <v>0</v>
      </c>
      <c r="CIJ55" s="14">
        <v>0</v>
      </c>
      <c r="CIK55" s="14">
        <v>0</v>
      </c>
      <c r="CIL55" s="14">
        <v>0</v>
      </c>
      <c r="CIM55" s="14">
        <v>0</v>
      </c>
      <c r="CIN55" s="14">
        <v>0</v>
      </c>
      <c r="CIO55" s="14">
        <v>0</v>
      </c>
      <c r="CIP55" s="14">
        <v>0</v>
      </c>
      <c r="CIQ55" s="14">
        <v>0</v>
      </c>
      <c r="CIR55" s="14">
        <v>0</v>
      </c>
      <c r="CIS55" s="14">
        <v>0</v>
      </c>
      <c r="CIT55" s="14">
        <v>0</v>
      </c>
      <c r="CIU55" s="14">
        <v>0</v>
      </c>
      <c r="CIV55" s="14">
        <v>0</v>
      </c>
      <c r="CIW55" s="14">
        <v>0</v>
      </c>
      <c r="CIX55" s="14">
        <v>0</v>
      </c>
      <c r="CIY55" s="14">
        <v>0</v>
      </c>
      <c r="CIZ55" s="14">
        <v>0</v>
      </c>
      <c r="CJA55" s="14">
        <v>0</v>
      </c>
      <c r="CJB55" s="14">
        <v>0</v>
      </c>
      <c r="CJC55" s="14">
        <v>0</v>
      </c>
      <c r="CJD55" s="14">
        <v>0</v>
      </c>
      <c r="CJE55" s="14">
        <v>0</v>
      </c>
      <c r="CJF55" s="14">
        <v>0</v>
      </c>
      <c r="CJG55" s="14">
        <v>0</v>
      </c>
      <c r="CJH55" s="14">
        <v>0</v>
      </c>
      <c r="CJI55" s="14">
        <v>0</v>
      </c>
      <c r="CJJ55" s="14">
        <v>0</v>
      </c>
      <c r="CJK55" s="14">
        <v>0</v>
      </c>
      <c r="CJL55" s="14">
        <v>0</v>
      </c>
      <c r="CJM55" s="14">
        <v>0</v>
      </c>
      <c r="CJN55" s="14">
        <v>0</v>
      </c>
      <c r="CJO55" s="14">
        <v>0</v>
      </c>
      <c r="CJP55" s="14">
        <v>0</v>
      </c>
      <c r="CJQ55" s="14">
        <v>0</v>
      </c>
      <c r="CJR55" s="14">
        <v>0</v>
      </c>
      <c r="CJS55" s="14">
        <v>0</v>
      </c>
      <c r="CJT55" s="14">
        <v>0</v>
      </c>
      <c r="CJU55" s="14">
        <v>0</v>
      </c>
      <c r="CJV55" s="14">
        <v>0</v>
      </c>
      <c r="CJW55" s="14">
        <v>0</v>
      </c>
      <c r="CJX55" s="14">
        <v>0</v>
      </c>
      <c r="CJY55" s="14">
        <v>0</v>
      </c>
      <c r="CJZ55" s="14">
        <v>0</v>
      </c>
      <c r="CKA55" s="14">
        <v>0</v>
      </c>
      <c r="CKB55" s="14">
        <v>0</v>
      </c>
      <c r="CKC55" s="14">
        <v>0</v>
      </c>
      <c r="CKD55" s="14">
        <v>0</v>
      </c>
      <c r="CKE55" s="14">
        <v>0</v>
      </c>
      <c r="CKF55" s="14">
        <v>0</v>
      </c>
      <c r="CKG55" s="14">
        <v>0</v>
      </c>
      <c r="CKH55" s="14">
        <v>0</v>
      </c>
      <c r="CKI55" s="14">
        <v>0</v>
      </c>
      <c r="CKJ55" s="14">
        <v>0</v>
      </c>
      <c r="CKK55" s="14">
        <v>0</v>
      </c>
      <c r="CKL55" s="14">
        <v>0</v>
      </c>
      <c r="CKM55" s="14">
        <v>0</v>
      </c>
      <c r="CKN55" s="14">
        <v>0</v>
      </c>
      <c r="CKO55" s="14">
        <v>0</v>
      </c>
      <c r="CKP55" s="14">
        <v>0</v>
      </c>
      <c r="CKQ55" s="14">
        <v>0</v>
      </c>
      <c r="CKR55" s="14">
        <v>0</v>
      </c>
      <c r="CKS55" s="14">
        <v>0</v>
      </c>
      <c r="CKT55" s="14">
        <v>0</v>
      </c>
      <c r="CKU55" s="14">
        <v>0</v>
      </c>
      <c r="CKV55" s="14">
        <v>0</v>
      </c>
      <c r="CKW55" s="14">
        <v>0</v>
      </c>
      <c r="CKX55" s="14">
        <v>0</v>
      </c>
      <c r="CKY55" s="14">
        <v>0</v>
      </c>
      <c r="CKZ55" s="14">
        <v>0</v>
      </c>
      <c r="CLA55" s="14">
        <v>0</v>
      </c>
      <c r="CLB55" s="14">
        <v>0</v>
      </c>
      <c r="CLC55" s="14">
        <v>0</v>
      </c>
      <c r="CLD55" s="14">
        <v>0</v>
      </c>
      <c r="CLE55" s="14">
        <v>0</v>
      </c>
      <c r="CLF55" s="14">
        <v>0</v>
      </c>
      <c r="CLG55" s="14">
        <v>0</v>
      </c>
      <c r="CLH55" s="14">
        <v>0</v>
      </c>
      <c r="CLI55" s="14">
        <v>0</v>
      </c>
      <c r="CLJ55" s="14">
        <v>0</v>
      </c>
      <c r="CLK55" s="14">
        <v>0</v>
      </c>
      <c r="CLL55" s="14">
        <v>0</v>
      </c>
      <c r="CLM55" s="14">
        <v>0</v>
      </c>
      <c r="CLN55" s="14">
        <v>0</v>
      </c>
      <c r="CLO55" s="14">
        <v>0</v>
      </c>
      <c r="CLP55" s="14">
        <v>0</v>
      </c>
      <c r="CLQ55" s="14">
        <v>0</v>
      </c>
      <c r="CLR55" s="14">
        <v>0</v>
      </c>
      <c r="CLS55" s="14">
        <v>0</v>
      </c>
      <c r="CLT55" s="14">
        <v>0</v>
      </c>
      <c r="CLU55" s="14">
        <v>0</v>
      </c>
      <c r="CLV55" s="14">
        <v>0</v>
      </c>
      <c r="CLW55" s="14">
        <v>0</v>
      </c>
      <c r="CLX55" s="14">
        <v>0</v>
      </c>
      <c r="CLY55" s="14">
        <v>0</v>
      </c>
      <c r="CLZ55" s="14">
        <v>0</v>
      </c>
      <c r="CMA55" s="14">
        <v>0</v>
      </c>
      <c r="CMB55" s="14">
        <v>0</v>
      </c>
      <c r="CMC55" s="14">
        <v>0</v>
      </c>
      <c r="CMD55" s="14">
        <v>0</v>
      </c>
      <c r="CME55" s="14">
        <v>0</v>
      </c>
      <c r="CMF55" s="14">
        <v>0</v>
      </c>
      <c r="CMG55" s="14">
        <v>0</v>
      </c>
      <c r="CMH55" s="14">
        <v>0</v>
      </c>
      <c r="CMI55" s="14">
        <v>0</v>
      </c>
      <c r="CMJ55" s="14">
        <v>0</v>
      </c>
      <c r="CMK55" s="14">
        <v>0</v>
      </c>
      <c r="CML55" s="14">
        <v>0</v>
      </c>
      <c r="CMM55" s="14">
        <v>0</v>
      </c>
      <c r="CMN55" s="14">
        <v>0</v>
      </c>
      <c r="CMO55" s="14">
        <v>0</v>
      </c>
      <c r="CMP55" s="14">
        <v>0</v>
      </c>
      <c r="CMQ55" s="14">
        <v>0</v>
      </c>
      <c r="CMR55" s="14">
        <v>0</v>
      </c>
      <c r="CMS55" s="14">
        <v>0</v>
      </c>
      <c r="CMT55" s="14">
        <v>0</v>
      </c>
      <c r="CMU55" s="14">
        <v>0</v>
      </c>
      <c r="CMV55" s="14">
        <v>0</v>
      </c>
      <c r="CMW55" s="14">
        <v>0</v>
      </c>
      <c r="CMX55" s="14">
        <v>0</v>
      </c>
      <c r="CMY55" s="14">
        <v>0</v>
      </c>
      <c r="CMZ55" s="14">
        <v>0</v>
      </c>
      <c r="CNA55" s="14">
        <v>0</v>
      </c>
      <c r="CNB55" s="14">
        <v>0</v>
      </c>
      <c r="CNC55" s="14">
        <v>0</v>
      </c>
      <c r="CND55" s="14">
        <v>0</v>
      </c>
      <c r="CNE55" s="14">
        <v>0</v>
      </c>
      <c r="CNF55" s="14">
        <v>0</v>
      </c>
      <c r="CNG55" s="14">
        <v>0</v>
      </c>
      <c r="CNH55" s="14">
        <v>0</v>
      </c>
      <c r="CNI55" s="14">
        <v>0</v>
      </c>
      <c r="CNJ55" s="14">
        <v>0</v>
      </c>
      <c r="CNK55" s="14">
        <v>0</v>
      </c>
      <c r="CNL55" s="14">
        <v>0</v>
      </c>
      <c r="CNM55" s="14">
        <v>0</v>
      </c>
      <c r="CNN55" s="14">
        <v>0</v>
      </c>
      <c r="CNO55" s="14">
        <v>0</v>
      </c>
      <c r="CNP55" s="14">
        <v>0</v>
      </c>
      <c r="CNQ55" s="14">
        <v>0</v>
      </c>
      <c r="CNR55" s="14">
        <v>0</v>
      </c>
      <c r="CNS55" s="14">
        <v>0</v>
      </c>
      <c r="CNT55" s="14">
        <v>0</v>
      </c>
      <c r="CNU55" s="14">
        <v>0</v>
      </c>
      <c r="CNV55" s="14">
        <v>0</v>
      </c>
      <c r="CNW55" s="14">
        <v>0</v>
      </c>
      <c r="CNX55" s="14">
        <v>0</v>
      </c>
      <c r="CNY55" s="14">
        <v>0</v>
      </c>
      <c r="CNZ55" s="14">
        <v>0</v>
      </c>
      <c r="COA55" s="14">
        <v>0</v>
      </c>
      <c r="COB55" s="14">
        <v>0</v>
      </c>
      <c r="COC55" s="14">
        <v>0</v>
      </c>
      <c r="COD55" s="14">
        <v>0</v>
      </c>
      <c r="COE55" s="14">
        <v>0</v>
      </c>
      <c r="COF55" s="14">
        <v>0</v>
      </c>
      <c r="COG55" s="14">
        <v>0</v>
      </c>
      <c r="COH55" s="14">
        <v>0</v>
      </c>
      <c r="COI55" s="14">
        <v>0</v>
      </c>
      <c r="COJ55" s="14">
        <v>0</v>
      </c>
      <c r="COK55" s="14">
        <v>0</v>
      </c>
      <c r="COL55" s="14">
        <v>0</v>
      </c>
      <c r="COM55" s="14">
        <v>0</v>
      </c>
      <c r="CON55" s="14">
        <v>0</v>
      </c>
      <c r="COO55" s="14">
        <v>0</v>
      </c>
      <c r="COP55" s="14">
        <v>0</v>
      </c>
      <c r="COQ55" s="14">
        <v>0</v>
      </c>
      <c r="COR55" s="14">
        <v>0</v>
      </c>
      <c r="COS55" s="14">
        <v>0</v>
      </c>
      <c r="COT55" s="14">
        <v>0</v>
      </c>
      <c r="COU55" s="14">
        <v>0</v>
      </c>
      <c r="COV55" s="14">
        <v>0</v>
      </c>
      <c r="COW55" s="14">
        <v>0</v>
      </c>
      <c r="COX55" s="14">
        <v>0</v>
      </c>
      <c r="COY55" s="14">
        <v>0</v>
      </c>
      <c r="COZ55" s="14">
        <v>0</v>
      </c>
      <c r="CPA55" s="14">
        <v>0</v>
      </c>
      <c r="CPB55" s="14">
        <v>0</v>
      </c>
      <c r="CPC55" s="14">
        <v>0</v>
      </c>
      <c r="CPD55" s="14">
        <v>0</v>
      </c>
      <c r="CPE55" s="14">
        <v>0</v>
      </c>
      <c r="CPF55" s="14">
        <v>0</v>
      </c>
      <c r="CPG55" s="14">
        <v>0</v>
      </c>
      <c r="CPH55" s="14">
        <v>0</v>
      </c>
      <c r="CPI55" s="14">
        <v>0</v>
      </c>
      <c r="CPJ55" s="14">
        <v>0</v>
      </c>
      <c r="CPK55" s="14">
        <v>0</v>
      </c>
      <c r="CPL55" s="14">
        <v>0</v>
      </c>
      <c r="CPM55" s="14">
        <v>0</v>
      </c>
      <c r="CPN55" s="14">
        <v>0</v>
      </c>
      <c r="CPO55" s="14">
        <v>0</v>
      </c>
      <c r="CPP55" s="14">
        <v>0</v>
      </c>
      <c r="CPQ55" s="14">
        <v>0</v>
      </c>
      <c r="CPR55" s="14">
        <v>0</v>
      </c>
      <c r="CPS55" s="14">
        <v>0</v>
      </c>
      <c r="CPT55" s="14">
        <v>0</v>
      </c>
      <c r="CPU55" s="14">
        <v>0</v>
      </c>
      <c r="CPV55" s="14">
        <v>0</v>
      </c>
      <c r="CPW55" s="14">
        <v>0</v>
      </c>
      <c r="CPX55" s="14">
        <v>0</v>
      </c>
      <c r="CPY55" s="14">
        <v>0</v>
      </c>
      <c r="CPZ55" s="14">
        <v>0</v>
      </c>
      <c r="CQA55" s="14">
        <v>0</v>
      </c>
      <c r="CQB55" s="14">
        <v>0</v>
      </c>
      <c r="CQC55" s="14">
        <v>0</v>
      </c>
      <c r="CQD55" s="14">
        <v>0</v>
      </c>
      <c r="CQE55" s="14">
        <v>0</v>
      </c>
      <c r="CQF55" s="14">
        <v>0</v>
      </c>
      <c r="CQG55" s="14">
        <v>0</v>
      </c>
      <c r="CQH55" s="14">
        <v>0</v>
      </c>
      <c r="CQI55" s="14">
        <v>0</v>
      </c>
      <c r="CQJ55" s="14">
        <v>0</v>
      </c>
      <c r="CQK55" s="14">
        <v>0</v>
      </c>
      <c r="CQL55" s="14">
        <v>0</v>
      </c>
      <c r="CQM55" s="14">
        <v>0</v>
      </c>
      <c r="CQN55" s="14">
        <v>0</v>
      </c>
      <c r="CQO55" s="14">
        <v>0</v>
      </c>
      <c r="CQP55" s="14">
        <v>0</v>
      </c>
      <c r="CQQ55" s="14">
        <v>0</v>
      </c>
      <c r="CQR55" s="14">
        <v>0</v>
      </c>
      <c r="CQS55" s="14">
        <v>0</v>
      </c>
      <c r="CQT55" s="14">
        <v>0</v>
      </c>
      <c r="CQU55" s="14">
        <v>0</v>
      </c>
      <c r="CQV55" s="14">
        <v>0</v>
      </c>
      <c r="CQW55" s="14">
        <v>0</v>
      </c>
      <c r="CQX55" s="14">
        <v>0</v>
      </c>
      <c r="CQY55" s="14">
        <v>0</v>
      </c>
      <c r="CQZ55" s="14">
        <v>0</v>
      </c>
      <c r="CRA55" s="14">
        <v>0</v>
      </c>
      <c r="CRB55" s="14">
        <v>0</v>
      </c>
      <c r="CRC55" s="14">
        <v>0</v>
      </c>
      <c r="CRD55" s="14">
        <v>0</v>
      </c>
      <c r="CRE55" s="14">
        <v>0</v>
      </c>
      <c r="CRF55" s="14">
        <v>0</v>
      </c>
      <c r="CRG55" s="14">
        <v>0</v>
      </c>
      <c r="CRH55" s="14">
        <v>0</v>
      </c>
      <c r="CRI55" s="14">
        <v>0</v>
      </c>
      <c r="CRJ55" s="14">
        <v>0</v>
      </c>
      <c r="CRK55" s="14">
        <v>0</v>
      </c>
      <c r="CRL55" s="14">
        <v>0</v>
      </c>
      <c r="CRM55" s="14">
        <v>0</v>
      </c>
      <c r="CRN55" s="14">
        <v>0</v>
      </c>
      <c r="CRO55" s="14">
        <v>0</v>
      </c>
      <c r="CRP55" s="14">
        <v>0</v>
      </c>
      <c r="CRQ55" s="14">
        <v>0</v>
      </c>
      <c r="CRR55" s="14">
        <v>0</v>
      </c>
      <c r="CRS55" s="14">
        <v>0</v>
      </c>
      <c r="CRT55" s="14">
        <v>0</v>
      </c>
      <c r="CRU55" s="14">
        <v>0</v>
      </c>
      <c r="CRV55" s="14">
        <v>0</v>
      </c>
      <c r="CRW55" s="14">
        <v>0</v>
      </c>
      <c r="CRX55" s="14">
        <v>0</v>
      </c>
      <c r="CRY55" s="14">
        <v>0</v>
      </c>
      <c r="CRZ55" s="14">
        <v>0</v>
      </c>
      <c r="CSA55" s="14">
        <v>0</v>
      </c>
      <c r="CSB55" s="14">
        <v>0</v>
      </c>
      <c r="CSC55" s="14">
        <v>0</v>
      </c>
      <c r="CSD55" s="14">
        <v>0</v>
      </c>
      <c r="CSE55" s="14">
        <v>0</v>
      </c>
      <c r="CSF55" s="14">
        <v>0</v>
      </c>
      <c r="CSG55" s="14">
        <v>0</v>
      </c>
      <c r="CSH55" s="14">
        <v>0</v>
      </c>
      <c r="CSI55" s="14">
        <v>0</v>
      </c>
      <c r="CSJ55" s="14">
        <v>0</v>
      </c>
      <c r="CSK55" s="14">
        <v>0</v>
      </c>
      <c r="CSL55" s="14">
        <v>0</v>
      </c>
      <c r="CSM55" s="14">
        <v>0</v>
      </c>
      <c r="CSN55" s="14">
        <v>0</v>
      </c>
      <c r="CSO55" s="14">
        <v>0</v>
      </c>
      <c r="CSP55" s="14">
        <v>0</v>
      </c>
      <c r="CSQ55" s="14">
        <v>0</v>
      </c>
      <c r="CSR55" s="14">
        <v>0</v>
      </c>
      <c r="CSS55" s="14">
        <v>0</v>
      </c>
      <c r="CST55" s="14">
        <v>0</v>
      </c>
      <c r="CSU55" s="14">
        <v>0</v>
      </c>
      <c r="CSV55" s="14">
        <v>0</v>
      </c>
      <c r="CSW55" s="14">
        <v>0</v>
      </c>
      <c r="CSX55" s="14">
        <v>0</v>
      </c>
      <c r="CSY55" s="14">
        <v>0</v>
      </c>
      <c r="CSZ55" s="14">
        <v>0</v>
      </c>
      <c r="CTA55" s="14">
        <v>0</v>
      </c>
      <c r="CTB55" s="14">
        <v>0</v>
      </c>
      <c r="CTC55" s="14">
        <v>0</v>
      </c>
      <c r="CTD55" s="14">
        <v>0</v>
      </c>
      <c r="CTE55" s="14">
        <v>0</v>
      </c>
      <c r="CTF55" s="14">
        <v>0</v>
      </c>
      <c r="CTG55" s="14">
        <v>0</v>
      </c>
      <c r="CTH55" s="14">
        <v>0</v>
      </c>
      <c r="CTI55" s="14">
        <v>0</v>
      </c>
      <c r="CTJ55" s="14">
        <v>0</v>
      </c>
      <c r="CTK55" s="14">
        <v>0</v>
      </c>
      <c r="CTL55" s="14">
        <v>0</v>
      </c>
      <c r="CTM55" s="14">
        <v>0</v>
      </c>
      <c r="CTN55" s="14">
        <v>0</v>
      </c>
      <c r="CTO55" s="14">
        <v>0</v>
      </c>
      <c r="CTP55" s="14">
        <v>0</v>
      </c>
      <c r="CTQ55" s="14">
        <v>0</v>
      </c>
      <c r="CTR55" s="14">
        <v>0</v>
      </c>
      <c r="CTS55" s="14">
        <v>0</v>
      </c>
      <c r="CTT55" s="14">
        <v>0</v>
      </c>
      <c r="CTU55" s="14">
        <v>0</v>
      </c>
      <c r="CTV55" s="14">
        <v>0</v>
      </c>
      <c r="CTW55" s="14">
        <v>0</v>
      </c>
      <c r="CTX55" s="14">
        <v>0</v>
      </c>
      <c r="CTY55" s="14">
        <v>0</v>
      </c>
      <c r="CTZ55" s="14">
        <v>0</v>
      </c>
      <c r="CUA55" s="14">
        <v>0</v>
      </c>
      <c r="CUB55" s="14">
        <v>0</v>
      </c>
      <c r="CUC55" s="14">
        <v>0</v>
      </c>
      <c r="CUD55" s="14">
        <v>0</v>
      </c>
      <c r="CUE55" s="14">
        <v>0</v>
      </c>
      <c r="CUF55" s="14">
        <v>0</v>
      </c>
      <c r="CUG55" s="14">
        <v>0</v>
      </c>
      <c r="CUH55" s="14">
        <v>0</v>
      </c>
      <c r="CUI55" s="14">
        <v>0</v>
      </c>
      <c r="CUJ55" s="14">
        <v>0</v>
      </c>
      <c r="CUK55" s="14">
        <v>0</v>
      </c>
      <c r="CUL55" s="14">
        <v>0</v>
      </c>
      <c r="CUM55" s="14">
        <v>0</v>
      </c>
      <c r="CUN55" s="14">
        <v>0</v>
      </c>
      <c r="CUO55" s="14">
        <v>0</v>
      </c>
      <c r="CUP55" s="14">
        <v>0</v>
      </c>
      <c r="CUQ55" s="14">
        <v>0</v>
      </c>
      <c r="CUR55" s="14">
        <v>0</v>
      </c>
      <c r="CUS55" s="14">
        <v>0</v>
      </c>
      <c r="CUT55" s="14">
        <v>0</v>
      </c>
      <c r="CUU55" s="14">
        <v>0</v>
      </c>
      <c r="CUV55" s="14">
        <v>0</v>
      </c>
      <c r="CUW55" s="14">
        <v>0</v>
      </c>
      <c r="CUX55" s="14">
        <v>0</v>
      </c>
      <c r="CUY55" s="14">
        <v>0</v>
      </c>
      <c r="CUZ55" s="14">
        <v>0</v>
      </c>
      <c r="CVA55" s="14">
        <v>0</v>
      </c>
      <c r="CVB55" s="14">
        <v>0</v>
      </c>
      <c r="CVC55" s="14">
        <v>0</v>
      </c>
      <c r="CVD55" s="14">
        <v>0</v>
      </c>
      <c r="CVE55" s="14">
        <v>0</v>
      </c>
      <c r="CVF55" s="14">
        <v>0</v>
      </c>
      <c r="CVG55" s="14">
        <v>0</v>
      </c>
      <c r="CVH55" s="14">
        <v>0</v>
      </c>
      <c r="CVI55" s="14">
        <v>0</v>
      </c>
      <c r="CVJ55" s="14">
        <v>0</v>
      </c>
      <c r="CVK55" s="14">
        <v>0</v>
      </c>
      <c r="CVL55" s="14">
        <v>0</v>
      </c>
      <c r="CVM55" s="14">
        <v>0</v>
      </c>
      <c r="CVN55" s="14">
        <v>0</v>
      </c>
      <c r="CVO55" s="14">
        <v>0</v>
      </c>
      <c r="CVP55" s="14">
        <v>0</v>
      </c>
      <c r="CVQ55" s="14">
        <v>0</v>
      </c>
      <c r="CVR55" s="14">
        <v>0</v>
      </c>
      <c r="CVS55" s="14">
        <v>0</v>
      </c>
      <c r="CVT55" s="14">
        <v>0</v>
      </c>
      <c r="CVU55" s="14">
        <v>0</v>
      </c>
      <c r="CVV55" s="14">
        <v>0</v>
      </c>
      <c r="CVW55" s="14">
        <v>0</v>
      </c>
      <c r="CVX55" s="14">
        <v>0</v>
      </c>
      <c r="CVY55" s="14">
        <v>0</v>
      </c>
      <c r="CVZ55" s="14">
        <v>0</v>
      </c>
      <c r="CWA55" s="14">
        <v>0</v>
      </c>
      <c r="CWB55" s="14">
        <v>0</v>
      </c>
      <c r="CWC55" s="14">
        <v>0</v>
      </c>
      <c r="CWD55" s="14">
        <v>0</v>
      </c>
      <c r="CWE55" s="14">
        <v>0</v>
      </c>
      <c r="CWF55" s="14">
        <v>0</v>
      </c>
      <c r="CWG55" s="14">
        <v>0</v>
      </c>
      <c r="CWH55" s="14">
        <v>0</v>
      </c>
      <c r="CWI55" s="14">
        <v>0</v>
      </c>
      <c r="CWJ55" s="14">
        <v>0</v>
      </c>
      <c r="CWK55" s="14">
        <v>0</v>
      </c>
      <c r="CWL55" s="14">
        <v>0</v>
      </c>
      <c r="CWM55" s="14">
        <v>0</v>
      </c>
      <c r="CWN55" s="14">
        <v>0</v>
      </c>
      <c r="CWO55" s="14">
        <v>0</v>
      </c>
      <c r="CWP55" s="14">
        <v>0</v>
      </c>
      <c r="CWQ55" s="14">
        <v>0</v>
      </c>
      <c r="CWR55" s="14">
        <v>0</v>
      </c>
      <c r="CWS55" s="14">
        <v>0</v>
      </c>
      <c r="CWT55" s="14">
        <v>0</v>
      </c>
      <c r="CWU55" s="14">
        <v>0</v>
      </c>
      <c r="CWV55" s="14">
        <v>0</v>
      </c>
      <c r="CWW55" s="14">
        <v>0</v>
      </c>
      <c r="CWX55" s="14">
        <v>0</v>
      </c>
      <c r="CWY55" s="14">
        <v>0</v>
      </c>
      <c r="CWZ55" s="14">
        <v>0</v>
      </c>
      <c r="CXA55" s="14">
        <v>0</v>
      </c>
      <c r="CXB55" s="14">
        <v>0</v>
      </c>
      <c r="CXC55" s="14">
        <v>0</v>
      </c>
      <c r="CXD55" s="14">
        <v>0</v>
      </c>
      <c r="CXE55" s="14">
        <v>0</v>
      </c>
      <c r="CXF55" s="14">
        <v>0</v>
      </c>
      <c r="CXG55" s="14">
        <v>0</v>
      </c>
      <c r="CXH55" s="14">
        <v>0</v>
      </c>
      <c r="CXI55" s="14">
        <v>0</v>
      </c>
      <c r="CXJ55" s="14">
        <v>0</v>
      </c>
      <c r="CXK55" s="14">
        <v>0</v>
      </c>
      <c r="CXL55" s="14">
        <v>0</v>
      </c>
      <c r="CXM55" s="14">
        <v>0</v>
      </c>
      <c r="CXN55" s="14">
        <v>0</v>
      </c>
      <c r="CXO55" s="14">
        <v>0</v>
      </c>
      <c r="CXP55" s="14">
        <v>0</v>
      </c>
      <c r="CXQ55" s="14">
        <v>0</v>
      </c>
      <c r="CXR55" s="14">
        <v>0</v>
      </c>
      <c r="CXS55" s="14">
        <v>0</v>
      </c>
      <c r="CXT55" s="14">
        <v>0</v>
      </c>
      <c r="CXU55" s="14">
        <v>0</v>
      </c>
      <c r="CXV55" s="14">
        <v>0</v>
      </c>
      <c r="CXW55" s="14">
        <v>0</v>
      </c>
      <c r="CXX55" s="14">
        <v>0</v>
      </c>
      <c r="CXY55" s="14">
        <v>0</v>
      </c>
      <c r="CXZ55" s="14">
        <v>0</v>
      </c>
      <c r="CYA55" s="14">
        <v>0</v>
      </c>
      <c r="CYB55" s="14">
        <v>0</v>
      </c>
      <c r="CYC55" s="14">
        <v>0</v>
      </c>
      <c r="CYD55" s="14">
        <v>0</v>
      </c>
      <c r="CYE55" s="14">
        <v>0</v>
      </c>
      <c r="CYF55" s="14">
        <v>0</v>
      </c>
      <c r="CYG55" s="14">
        <v>0</v>
      </c>
      <c r="CYH55" s="14">
        <v>0</v>
      </c>
      <c r="CYI55" s="14">
        <v>0</v>
      </c>
      <c r="CYJ55" s="14">
        <v>0</v>
      </c>
      <c r="CYK55" s="14">
        <v>0</v>
      </c>
      <c r="CYL55" s="14">
        <v>0</v>
      </c>
      <c r="CYM55" s="14">
        <v>0</v>
      </c>
      <c r="CYN55" s="14">
        <v>0</v>
      </c>
      <c r="CYO55" s="14">
        <v>0</v>
      </c>
      <c r="CYP55" s="14">
        <v>0</v>
      </c>
      <c r="CYQ55" s="14">
        <v>0</v>
      </c>
      <c r="CYR55" s="14">
        <v>0</v>
      </c>
      <c r="CYS55" s="14">
        <v>0</v>
      </c>
      <c r="CYT55" s="14">
        <v>0</v>
      </c>
      <c r="CYU55" s="14">
        <v>0</v>
      </c>
      <c r="CYV55" s="14">
        <v>0</v>
      </c>
      <c r="CYW55" s="14">
        <v>0</v>
      </c>
      <c r="CYX55" s="14">
        <v>0</v>
      </c>
      <c r="CYY55" s="14">
        <v>0</v>
      </c>
      <c r="CYZ55" s="14">
        <v>0</v>
      </c>
      <c r="CZA55" s="14">
        <v>0</v>
      </c>
      <c r="CZB55" s="14">
        <v>0</v>
      </c>
      <c r="CZC55" s="14">
        <v>0</v>
      </c>
      <c r="CZD55" s="14">
        <v>0</v>
      </c>
      <c r="CZE55" s="14">
        <v>0</v>
      </c>
      <c r="CZF55" s="14">
        <v>0</v>
      </c>
      <c r="CZG55" s="14">
        <v>0</v>
      </c>
      <c r="CZH55" s="14">
        <v>0</v>
      </c>
      <c r="CZI55" s="14">
        <v>0</v>
      </c>
      <c r="CZJ55" s="14">
        <v>0</v>
      </c>
      <c r="CZK55" s="14">
        <v>0</v>
      </c>
      <c r="CZL55" s="14">
        <v>0</v>
      </c>
      <c r="CZM55" s="14">
        <v>0</v>
      </c>
      <c r="CZN55" s="14">
        <v>0</v>
      </c>
      <c r="CZO55" s="14">
        <v>0</v>
      </c>
      <c r="CZP55" s="14">
        <v>0</v>
      </c>
      <c r="CZQ55" s="14">
        <v>0</v>
      </c>
      <c r="CZR55" s="14">
        <v>0</v>
      </c>
      <c r="CZS55" s="14">
        <v>0</v>
      </c>
      <c r="CZT55" s="14">
        <v>0</v>
      </c>
      <c r="CZU55" s="14">
        <v>0</v>
      </c>
      <c r="CZV55" s="14">
        <v>0</v>
      </c>
      <c r="CZW55" s="14">
        <v>0</v>
      </c>
      <c r="CZX55" s="14">
        <v>0</v>
      </c>
      <c r="CZY55" s="14">
        <v>0</v>
      </c>
      <c r="CZZ55" s="14">
        <v>0</v>
      </c>
      <c r="DAA55" s="14">
        <v>0</v>
      </c>
      <c r="DAB55" s="14">
        <v>0</v>
      </c>
      <c r="DAC55" s="14">
        <v>0</v>
      </c>
      <c r="DAD55" s="14">
        <v>0</v>
      </c>
      <c r="DAE55" s="14">
        <v>0</v>
      </c>
      <c r="DAF55" s="14">
        <v>0</v>
      </c>
      <c r="DAG55" s="14">
        <v>0</v>
      </c>
      <c r="DAH55" s="14">
        <v>0</v>
      </c>
      <c r="DAI55" s="14">
        <v>0</v>
      </c>
      <c r="DAJ55" s="14">
        <v>0</v>
      </c>
      <c r="DAK55" s="14">
        <v>0</v>
      </c>
      <c r="DAL55" s="14">
        <v>0</v>
      </c>
      <c r="DAM55" s="14">
        <v>0</v>
      </c>
      <c r="DAN55" s="14">
        <v>0</v>
      </c>
      <c r="DAO55" s="14">
        <v>0</v>
      </c>
      <c r="DAP55" s="14">
        <v>0</v>
      </c>
      <c r="DAQ55" s="14">
        <v>0</v>
      </c>
      <c r="DAR55" s="14">
        <v>0</v>
      </c>
      <c r="DAS55" s="14">
        <v>0</v>
      </c>
      <c r="DAT55" s="14">
        <v>0</v>
      </c>
      <c r="DAU55" s="14">
        <v>0</v>
      </c>
      <c r="DAV55" s="14">
        <v>0</v>
      </c>
      <c r="DAW55" s="14">
        <v>0</v>
      </c>
      <c r="DAX55" s="14">
        <v>0</v>
      </c>
      <c r="DAY55" s="14">
        <v>0</v>
      </c>
      <c r="DAZ55" s="14">
        <v>0</v>
      </c>
      <c r="DBA55" s="14">
        <v>0</v>
      </c>
      <c r="DBB55" s="14">
        <v>0</v>
      </c>
      <c r="DBC55" s="14">
        <v>0</v>
      </c>
      <c r="DBD55" s="14">
        <v>0</v>
      </c>
      <c r="DBE55" s="14">
        <v>0</v>
      </c>
      <c r="DBF55" s="14">
        <v>0</v>
      </c>
      <c r="DBG55" s="14">
        <v>0</v>
      </c>
      <c r="DBH55" s="14">
        <v>0</v>
      </c>
      <c r="DBI55" s="14">
        <v>0</v>
      </c>
      <c r="DBJ55" s="14">
        <v>0</v>
      </c>
      <c r="DBK55" s="14">
        <v>0</v>
      </c>
      <c r="DBL55" s="14">
        <v>0</v>
      </c>
      <c r="DBM55" s="14">
        <v>0</v>
      </c>
      <c r="DBN55" s="14">
        <v>0</v>
      </c>
      <c r="DBO55" s="14">
        <v>0</v>
      </c>
      <c r="DBP55" s="14">
        <v>0</v>
      </c>
      <c r="DBQ55" s="14">
        <v>0</v>
      </c>
      <c r="DBR55" s="14">
        <v>0</v>
      </c>
      <c r="DBS55" s="14">
        <v>0</v>
      </c>
      <c r="DBT55" s="14">
        <v>0</v>
      </c>
      <c r="DBU55" s="14">
        <v>0</v>
      </c>
      <c r="DBV55" s="14">
        <v>0</v>
      </c>
      <c r="DBW55" s="14">
        <v>0</v>
      </c>
      <c r="DBX55" s="14">
        <v>0</v>
      </c>
      <c r="DBY55" s="14">
        <v>0</v>
      </c>
      <c r="DBZ55" s="14">
        <v>0</v>
      </c>
      <c r="DCA55" s="14">
        <v>0</v>
      </c>
      <c r="DCB55" s="14">
        <v>0</v>
      </c>
      <c r="DCC55" s="14">
        <v>0</v>
      </c>
      <c r="DCD55" s="14">
        <v>0</v>
      </c>
      <c r="DCE55" s="14">
        <v>0</v>
      </c>
      <c r="DCF55" s="14">
        <v>0</v>
      </c>
      <c r="DCG55" s="14">
        <v>0</v>
      </c>
      <c r="DCH55" s="14">
        <v>0</v>
      </c>
      <c r="DCI55" s="14">
        <v>0</v>
      </c>
      <c r="DCJ55" s="14">
        <v>0</v>
      </c>
      <c r="DCK55" s="14">
        <v>0</v>
      </c>
      <c r="DCL55" s="14">
        <v>0</v>
      </c>
      <c r="DCM55" s="14">
        <v>0</v>
      </c>
      <c r="DCN55" s="14">
        <v>0</v>
      </c>
      <c r="DCO55" s="14">
        <v>0</v>
      </c>
      <c r="DCP55" s="14">
        <v>0</v>
      </c>
      <c r="DCQ55" s="14">
        <v>0</v>
      </c>
      <c r="DCR55" s="14">
        <v>0</v>
      </c>
      <c r="DCS55" s="14">
        <v>0</v>
      </c>
      <c r="DCT55" s="14">
        <v>0</v>
      </c>
      <c r="DCU55" s="14">
        <v>0</v>
      </c>
      <c r="DCV55" s="14">
        <v>0</v>
      </c>
      <c r="DCW55" s="14">
        <v>0</v>
      </c>
      <c r="DCX55" s="14">
        <v>0</v>
      </c>
      <c r="DCY55" s="14">
        <v>0</v>
      </c>
      <c r="DCZ55" s="14">
        <v>0</v>
      </c>
      <c r="DDA55" s="14">
        <v>0</v>
      </c>
      <c r="DDB55" s="14">
        <v>0</v>
      </c>
      <c r="DDC55" s="14">
        <v>0</v>
      </c>
      <c r="DDD55" s="14">
        <v>0</v>
      </c>
      <c r="DDE55" s="14">
        <v>0</v>
      </c>
      <c r="DDF55" s="14">
        <v>0</v>
      </c>
      <c r="DDG55" s="14">
        <v>0</v>
      </c>
      <c r="DDH55" s="14">
        <v>0</v>
      </c>
      <c r="DDI55" s="14">
        <v>0</v>
      </c>
      <c r="DDJ55" s="14">
        <v>0</v>
      </c>
      <c r="DDK55" s="14">
        <v>0</v>
      </c>
      <c r="DDL55" s="14">
        <v>0</v>
      </c>
      <c r="DDM55" s="14">
        <v>0</v>
      </c>
      <c r="DDN55" s="14">
        <v>0</v>
      </c>
      <c r="DDO55" s="14">
        <v>0</v>
      </c>
      <c r="DDP55" s="14">
        <v>0</v>
      </c>
      <c r="DDQ55" s="14">
        <v>0</v>
      </c>
      <c r="DDR55" s="14">
        <v>0</v>
      </c>
      <c r="DDS55" s="14">
        <v>0</v>
      </c>
      <c r="DDT55" s="14">
        <v>0</v>
      </c>
      <c r="DDU55" s="14">
        <v>0</v>
      </c>
      <c r="DDV55" s="14">
        <v>0</v>
      </c>
      <c r="DDW55" s="14">
        <v>0</v>
      </c>
      <c r="DDX55" s="14">
        <v>0</v>
      </c>
      <c r="DDY55" s="14">
        <v>0</v>
      </c>
      <c r="DDZ55" s="14">
        <v>0</v>
      </c>
      <c r="DEA55" s="14">
        <v>0</v>
      </c>
      <c r="DEB55" s="14">
        <v>0</v>
      </c>
      <c r="DEC55" s="14">
        <v>0</v>
      </c>
      <c r="DED55" s="14">
        <v>0</v>
      </c>
      <c r="DEE55" s="14">
        <v>0</v>
      </c>
      <c r="DEF55" s="14">
        <v>0</v>
      </c>
      <c r="DEG55" s="14">
        <v>0</v>
      </c>
      <c r="DEH55" s="14">
        <v>0</v>
      </c>
      <c r="DEI55" s="14">
        <v>0</v>
      </c>
      <c r="DEJ55" s="14">
        <v>0</v>
      </c>
      <c r="DEK55" s="14">
        <v>0</v>
      </c>
      <c r="DEL55" s="14">
        <v>0</v>
      </c>
      <c r="DEM55" s="14">
        <v>0</v>
      </c>
      <c r="DEN55" s="14">
        <v>0</v>
      </c>
      <c r="DEO55" s="14">
        <v>0</v>
      </c>
      <c r="DEP55" s="14">
        <v>0</v>
      </c>
      <c r="DEQ55" s="14">
        <v>0</v>
      </c>
      <c r="DER55" s="14">
        <v>0</v>
      </c>
      <c r="DES55" s="14">
        <v>0</v>
      </c>
      <c r="DET55" s="14">
        <v>0</v>
      </c>
      <c r="DEU55" s="14">
        <v>0</v>
      </c>
      <c r="DEV55" s="14">
        <v>0</v>
      </c>
      <c r="DEW55" s="14">
        <v>0</v>
      </c>
      <c r="DEX55" s="14">
        <v>0</v>
      </c>
      <c r="DEY55" s="14">
        <v>0</v>
      </c>
      <c r="DEZ55" s="14">
        <v>0</v>
      </c>
      <c r="DFA55" s="14">
        <v>0</v>
      </c>
      <c r="DFB55" s="14">
        <v>0</v>
      </c>
      <c r="DFC55" s="14">
        <v>0</v>
      </c>
      <c r="DFD55" s="14">
        <v>0</v>
      </c>
      <c r="DFE55" s="14">
        <v>0</v>
      </c>
      <c r="DFF55" s="14">
        <v>0</v>
      </c>
      <c r="DFG55" s="14">
        <v>0</v>
      </c>
      <c r="DFH55" s="14">
        <v>0</v>
      </c>
      <c r="DFI55" s="14">
        <v>0</v>
      </c>
      <c r="DFJ55" s="14">
        <v>0</v>
      </c>
      <c r="DFK55" s="14">
        <v>0</v>
      </c>
      <c r="DFL55" s="14">
        <v>0</v>
      </c>
      <c r="DFM55" s="14">
        <v>0</v>
      </c>
      <c r="DFN55" s="14">
        <v>0</v>
      </c>
      <c r="DFO55" s="14">
        <v>0</v>
      </c>
      <c r="DFP55" s="14">
        <v>0</v>
      </c>
      <c r="DFQ55" s="14">
        <v>0</v>
      </c>
      <c r="DFR55" s="14">
        <v>0</v>
      </c>
      <c r="DFS55" s="14">
        <v>0</v>
      </c>
      <c r="DFT55" s="14">
        <v>0</v>
      </c>
      <c r="DFU55" s="14">
        <v>0</v>
      </c>
      <c r="DFV55" s="14">
        <v>0</v>
      </c>
      <c r="DFW55" s="14">
        <v>0</v>
      </c>
      <c r="DFX55" s="14">
        <v>0</v>
      </c>
      <c r="DFY55" s="14">
        <v>0</v>
      </c>
      <c r="DFZ55" s="14">
        <v>0</v>
      </c>
      <c r="DGA55" s="14">
        <v>0</v>
      </c>
      <c r="DGB55" s="14">
        <v>0</v>
      </c>
      <c r="DGC55" s="14">
        <v>0</v>
      </c>
      <c r="DGD55" s="14">
        <v>0</v>
      </c>
      <c r="DGE55" s="14">
        <v>0</v>
      </c>
      <c r="DGF55" s="14">
        <v>0</v>
      </c>
      <c r="DGG55" s="14">
        <v>0</v>
      </c>
      <c r="DGH55" s="14">
        <v>0</v>
      </c>
      <c r="DGI55" s="14">
        <v>0</v>
      </c>
      <c r="DGJ55" s="14">
        <v>0</v>
      </c>
      <c r="DGK55" s="14">
        <v>0</v>
      </c>
      <c r="DGL55" s="14">
        <v>0</v>
      </c>
      <c r="DGM55" s="14">
        <v>0</v>
      </c>
      <c r="DGN55" s="14">
        <v>0</v>
      </c>
      <c r="DGO55" s="14">
        <v>0</v>
      </c>
      <c r="DGP55" s="14">
        <v>0</v>
      </c>
      <c r="DGQ55" s="14">
        <v>0</v>
      </c>
      <c r="DGR55" s="14">
        <v>0</v>
      </c>
      <c r="DGS55" s="14">
        <v>0</v>
      </c>
      <c r="DGT55" s="14">
        <v>0</v>
      </c>
      <c r="DGU55" s="14">
        <v>0</v>
      </c>
      <c r="DGV55" s="14">
        <v>0</v>
      </c>
      <c r="DGW55" s="14">
        <v>0</v>
      </c>
      <c r="DGX55" s="14">
        <v>0</v>
      </c>
      <c r="DGY55" s="14">
        <v>0</v>
      </c>
      <c r="DGZ55" s="14">
        <v>0</v>
      </c>
      <c r="DHA55" s="14">
        <v>0</v>
      </c>
      <c r="DHB55" s="14">
        <v>0</v>
      </c>
      <c r="DHC55" s="14">
        <v>0</v>
      </c>
      <c r="DHD55" s="14">
        <v>0</v>
      </c>
      <c r="DHE55" s="14">
        <v>0</v>
      </c>
      <c r="DHF55" s="14">
        <v>0</v>
      </c>
      <c r="DHG55" s="14">
        <v>0</v>
      </c>
      <c r="DHH55" s="14">
        <v>0</v>
      </c>
      <c r="DHI55" s="14">
        <v>0</v>
      </c>
      <c r="DHJ55" s="14">
        <v>0</v>
      </c>
      <c r="DHK55" s="14">
        <v>0</v>
      </c>
      <c r="DHL55" s="14">
        <v>0</v>
      </c>
      <c r="DHM55" s="14">
        <v>0</v>
      </c>
      <c r="DHN55" s="14">
        <v>0</v>
      </c>
      <c r="DHO55" s="14">
        <v>0</v>
      </c>
      <c r="DHP55" s="14">
        <v>0</v>
      </c>
      <c r="DHQ55" s="14">
        <v>0</v>
      </c>
      <c r="DHR55" s="14">
        <v>0</v>
      </c>
      <c r="DHS55" s="14">
        <v>0</v>
      </c>
      <c r="DHT55" s="14">
        <v>0</v>
      </c>
      <c r="DHU55" s="14">
        <v>0</v>
      </c>
      <c r="DHV55" s="14">
        <v>0</v>
      </c>
      <c r="DHW55" s="14">
        <v>0</v>
      </c>
      <c r="DHX55" s="14">
        <v>0</v>
      </c>
      <c r="DHY55" s="14">
        <v>0</v>
      </c>
      <c r="DHZ55" s="14">
        <v>0</v>
      </c>
      <c r="DIA55" s="14">
        <v>0</v>
      </c>
      <c r="DIB55" s="14">
        <v>0</v>
      </c>
      <c r="DIC55" s="14">
        <v>0</v>
      </c>
      <c r="DID55" s="14">
        <v>0</v>
      </c>
      <c r="DIE55" s="14">
        <v>0</v>
      </c>
      <c r="DIF55" s="14">
        <v>0</v>
      </c>
      <c r="DIG55" s="14">
        <v>0</v>
      </c>
      <c r="DIH55" s="14">
        <v>0</v>
      </c>
      <c r="DII55" s="14">
        <v>0</v>
      </c>
      <c r="DIJ55" s="14">
        <v>0</v>
      </c>
      <c r="DIK55" s="14">
        <v>0</v>
      </c>
      <c r="DIL55" s="14">
        <v>0</v>
      </c>
      <c r="DIM55" s="14">
        <v>0</v>
      </c>
      <c r="DIN55" s="14">
        <v>0</v>
      </c>
      <c r="DIO55" s="14">
        <v>0</v>
      </c>
      <c r="DIP55" s="14">
        <v>0</v>
      </c>
      <c r="DIQ55" s="14">
        <v>0</v>
      </c>
      <c r="DIR55" s="14">
        <v>0</v>
      </c>
      <c r="DIS55" s="14">
        <v>0</v>
      </c>
      <c r="DIT55" s="14">
        <v>0</v>
      </c>
      <c r="DIU55" s="14">
        <v>0</v>
      </c>
      <c r="DIV55" s="14">
        <v>0</v>
      </c>
      <c r="DIW55" s="14">
        <v>0</v>
      </c>
      <c r="DIX55" s="14">
        <v>0</v>
      </c>
      <c r="DIY55" s="14">
        <v>0</v>
      </c>
      <c r="DIZ55" s="14">
        <v>0</v>
      </c>
      <c r="DJA55" s="14">
        <v>0</v>
      </c>
      <c r="DJB55" s="14">
        <v>0</v>
      </c>
      <c r="DJC55" s="14">
        <v>0</v>
      </c>
      <c r="DJD55" s="14">
        <v>0</v>
      </c>
      <c r="DJE55" s="14">
        <v>0</v>
      </c>
      <c r="DJF55" s="14">
        <v>0</v>
      </c>
      <c r="DJG55" s="14">
        <v>0</v>
      </c>
      <c r="DJH55" s="14">
        <v>0</v>
      </c>
      <c r="DJI55" s="14">
        <v>0</v>
      </c>
      <c r="DJJ55" s="14">
        <v>0</v>
      </c>
      <c r="DJK55" s="14">
        <v>0</v>
      </c>
      <c r="DJL55" s="14">
        <v>0</v>
      </c>
      <c r="DJM55" s="14">
        <v>0</v>
      </c>
      <c r="DJN55" s="14">
        <v>0</v>
      </c>
      <c r="DJO55" s="14">
        <v>0</v>
      </c>
      <c r="DJP55" s="14">
        <v>0</v>
      </c>
      <c r="DJQ55" s="14">
        <v>0</v>
      </c>
      <c r="DJR55" s="14">
        <v>0</v>
      </c>
      <c r="DJS55" s="14">
        <v>0</v>
      </c>
      <c r="DJT55" s="14">
        <v>0</v>
      </c>
      <c r="DJU55" s="14">
        <v>0</v>
      </c>
      <c r="DJV55" s="14">
        <v>0</v>
      </c>
      <c r="DJW55" s="14">
        <v>0</v>
      </c>
      <c r="DJX55" s="14">
        <v>0</v>
      </c>
      <c r="DJY55" s="14">
        <v>0</v>
      </c>
      <c r="DJZ55" s="14">
        <v>0</v>
      </c>
      <c r="DKA55" s="14">
        <v>0</v>
      </c>
      <c r="DKB55" s="14">
        <v>0</v>
      </c>
      <c r="DKC55" s="14">
        <v>0</v>
      </c>
      <c r="DKD55" s="14">
        <v>0</v>
      </c>
      <c r="DKE55" s="14">
        <v>0</v>
      </c>
      <c r="DKF55" s="14">
        <v>0</v>
      </c>
      <c r="DKG55" s="14">
        <v>0</v>
      </c>
      <c r="DKH55" s="14">
        <v>0</v>
      </c>
      <c r="DKI55" s="14">
        <v>0</v>
      </c>
      <c r="DKJ55" s="14">
        <v>0</v>
      </c>
      <c r="DKK55" s="14">
        <v>0</v>
      </c>
      <c r="DKL55" s="14">
        <v>0</v>
      </c>
      <c r="DKM55" s="14">
        <v>0</v>
      </c>
      <c r="DKN55" s="14">
        <v>0</v>
      </c>
      <c r="DKO55" s="14">
        <v>0</v>
      </c>
      <c r="DKP55" s="14">
        <v>0</v>
      </c>
      <c r="DKQ55" s="14">
        <v>0</v>
      </c>
      <c r="DKR55" s="14">
        <v>0</v>
      </c>
      <c r="DKS55" s="14">
        <v>0</v>
      </c>
      <c r="DKT55" s="14">
        <v>0</v>
      </c>
      <c r="DKU55" s="14">
        <v>0</v>
      </c>
      <c r="DKV55" s="14">
        <v>0</v>
      </c>
      <c r="DKW55" s="14">
        <v>0</v>
      </c>
      <c r="DKX55" s="14">
        <v>0</v>
      </c>
      <c r="DKY55" s="14">
        <v>0</v>
      </c>
      <c r="DKZ55" s="14">
        <v>0</v>
      </c>
      <c r="DLA55" s="14">
        <v>0</v>
      </c>
      <c r="DLB55" s="14">
        <v>0</v>
      </c>
      <c r="DLC55" s="14">
        <v>0</v>
      </c>
      <c r="DLD55" s="14">
        <v>0</v>
      </c>
      <c r="DLE55" s="14">
        <v>0</v>
      </c>
      <c r="DLF55" s="14">
        <v>0</v>
      </c>
      <c r="DLG55" s="14">
        <v>0</v>
      </c>
      <c r="DLH55" s="14">
        <v>0</v>
      </c>
      <c r="DLI55" s="14">
        <v>0</v>
      </c>
      <c r="DLJ55" s="14">
        <v>0</v>
      </c>
      <c r="DLK55" s="14">
        <v>0</v>
      </c>
      <c r="DLL55" s="14">
        <v>0</v>
      </c>
      <c r="DLM55" s="14">
        <v>0</v>
      </c>
      <c r="DLN55" s="14">
        <v>0</v>
      </c>
      <c r="DLO55" s="14">
        <v>0</v>
      </c>
      <c r="DLP55" s="14">
        <v>0</v>
      </c>
      <c r="DLQ55" s="14">
        <v>0</v>
      </c>
      <c r="DLR55" s="14">
        <v>0</v>
      </c>
      <c r="DLS55" s="14">
        <v>0</v>
      </c>
      <c r="DLT55" s="14">
        <v>0</v>
      </c>
      <c r="DLU55" s="14">
        <v>0</v>
      </c>
      <c r="DLV55" s="14">
        <v>0</v>
      </c>
      <c r="DLW55" s="14">
        <v>0</v>
      </c>
      <c r="DLX55" s="14">
        <v>0</v>
      </c>
      <c r="DLY55" s="14">
        <v>0</v>
      </c>
      <c r="DLZ55" s="14">
        <v>0</v>
      </c>
      <c r="DMA55" s="14">
        <v>0</v>
      </c>
      <c r="DMB55" s="14">
        <v>0</v>
      </c>
      <c r="DMC55" s="14">
        <v>0</v>
      </c>
      <c r="DMD55" s="14">
        <v>0</v>
      </c>
      <c r="DME55" s="14">
        <v>0</v>
      </c>
      <c r="DMF55" s="14">
        <v>0</v>
      </c>
      <c r="DMG55" s="14">
        <v>0</v>
      </c>
      <c r="DMH55" s="14">
        <v>0</v>
      </c>
      <c r="DMI55" s="14">
        <v>0</v>
      </c>
      <c r="DMJ55" s="14">
        <v>0</v>
      </c>
      <c r="DMK55" s="14">
        <v>0</v>
      </c>
      <c r="DML55" s="14">
        <v>0</v>
      </c>
      <c r="DMM55" s="14">
        <v>0</v>
      </c>
      <c r="DMN55" s="14">
        <v>0</v>
      </c>
      <c r="DMO55" s="14">
        <v>0</v>
      </c>
      <c r="DMP55" s="14">
        <v>0</v>
      </c>
      <c r="DMQ55" s="14">
        <v>0</v>
      </c>
      <c r="DMR55" s="14">
        <v>0</v>
      </c>
      <c r="DMS55" s="14">
        <v>0</v>
      </c>
      <c r="DMT55" s="14">
        <v>0</v>
      </c>
      <c r="DMU55" s="14">
        <v>0</v>
      </c>
      <c r="DMV55" s="14">
        <v>0</v>
      </c>
      <c r="DMW55" s="14">
        <v>0</v>
      </c>
      <c r="DMX55" s="14">
        <v>0</v>
      </c>
      <c r="DMY55" s="14">
        <v>0</v>
      </c>
      <c r="DMZ55" s="14">
        <v>0</v>
      </c>
      <c r="DNA55" s="14">
        <v>0</v>
      </c>
      <c r="DNB55" s="14">
        <v>0</v>
      </c>
      <c r="DNC55" s="14">
        <v>0</v>
      </c>
      <c r="DND55" s="14">
        <v>0</v>
      </c>
      <c r="DNE55" s="14">
        <v>0</v>
      </c>
      <c r="DNF55" s="14">
        <v>0</v>
      </c>
      <c r="DNG55" s="14">
        <v>0</v>
      </c>
      <c r="DNH55" s="14">
        <v>0</v>
      </c>
      <c r="DNI55" s="14">
        <v>0</v>
      </c>
      <c r="DNJ55" s="14">
        <v>0</v>
      </c>
      <c r="DNK55" s="14">
        <v>0</v>
      </c>
      <c r="DNL55" s="14">
        <v>0</v>
      </c>
      <c r="DNM55" s="14">
        <v>0</v>
      </c>
      <c r="DNN55" s="14">
        <v>0</v>
      </c>
      <c r="DNO55" s="14">
        <v>0</v>
      </c>
      <c r="DNP55" s="14">
        <v>0</v>
      </c>
      <c r="DNQ55" s="14">
        <v>0</v>
      </c>
      <c r="DNR55" s="14">
        <v>0</v>
      </c>
      <c r="DNS55" s="14">
        <v>0</v>
      </c>
      <c r="DNT55" s="14">
        <v>0</v>
      </c>
      <c r="DNU55" s="14">
        <v>0</v>
      </c>
      <c r="DNV55" s="14">
        <v>0</v>
      </c>
      <c r="DNW55" s="14">
        <v>0</v>
      </c>
      <c r="DNX55" s="14">
        <v>0</v>
      </c>
      <c r="DNY55" s="14">
        <v>0</v>
      </c>
      <c r="DNZ55" s="14">
        <v>0</v>
      </c>
      <c r="DOA55" s="14">
        <v>0</v>
      </c>
      <c r="DOB55" s="14">
        <v>0</v>
      </c>
      <c r="DOC55" s="14">
        <v>0</v>
      </c>
      <c r="DOD55" s="14">
        <v>0</v>
      </c>
      <c r="DOE55" s="14">
        <v>0</v>
      </c>
      <c r="DOF55" s="14">
        <v>0</v>
      </c>
      <c r="DOG55" s="14">
        <v>0</v>
      </c>
      <c r="DOH55" s="14">
        <v>0</v>
      </c>
      <c r="DOI55" s="14">
        <v>0</v>
      </c>
      <c r="DOJ55" s="14">
        <v>0</v>
      </c>
      <c r="DOK55" s="14">
        <v>0</v>
      </c>
      <c r="DOL55" s="14">
        <v>0</v>
      </c>
      <c r="DOM55" s="14">
        <v>0</v>
      </c>
      <c r="DON55" s="14">
        <v>0</v>
      </c>
      <c r="DOO55" s="14">
        <v>0</v>
      </c>
      <c r="DOP55" s="14">
        <v>0</v>
      </c>
      <c r="DOQ55" s="14">
        <v>0</v>
      </c>
      <c r="DOR55" s="14">
        <v>0</v>
      </c>
      <c r="DOS55" s="14">
        <v>0</v>
      </c>
      <c r="DOT55" s="14">
        <v>0</v>
      </c>
      <c r="DOU55" s="14">
        <v>0</v>
      </c>
      <c r="DOV55" s="14">
        <v>0</v>
      </c>
      <c r="DOW55" s="14">
        <v>0</v>
      </c>
      <c r="DOX55" s="14">
        <v>0</v>
      </c>
      <c r="DOY55" s="14">
        <v>0</v>
      </c>
      <c r="DOZ55" s="14">
        <v>0</v>
      </c>
      <c r="DPA55" s="14">
        <v>0</v>
      </c>
      <c r="DPB55" s="14">
        <v>0</v>
      </c>
      <c r="DPC55" s="14">
        <v>0</v>
      </c>
      <c r="DPD55" s="14">
        <v>0</v>
      </c>
      <c r="DPE55" s="14">
        <v>0</v>
      </c>
      <c r="DPF55" s="14">
        <v>0</v>
      </c>
      <c r="DPG55" s="14">
        <v>0</v>
      </c>
      <c r="DPH55" s="14">
        <v>0</v>
      </c>
      <c r="DPI55" s="14">
        <v>0</v>
      </c>
      <c r="DPJ55" s="14">
        <v>0</v>
      </c>
      <c r="DPK55" s="14">
        <v>0</v>
      </c>
      <c r="DPL55" s="14">
        <v>0</v>
      </c>
      <c r="DPM55" s="14">
        <v>0</v>
      </c>
      <c r="DPN55" s="14">
        <v>0</v>
      </c>
      <c r="DPO55" s="14">
        <v>0</v>
      </c>
      <c r="DPP55" s="14">
        <v>0</v>
      </c>
      <c r="DPQ55" s="14">
        <v>0</v>
      </c>
      <c r="DPR55" s="14">
        <v>0</v>
      </c>
      <c r="DPS55" s="14">
        <v>0</v>
      </c>
      <c r="DPT55" s="14">
        <v>0</v>
      </c>
      <c r="DPU55" s="14">
        <v>0</v>
      </c>
      <c r="DPV55" s="14">
        <v>0</v>
      </c>
      <c r="DPW55" s="14">
        <v>0</v>
      </c>
      <c r="DPX55" s="14">
        <v>0</v>
      </c>
      <c r="DPY55" s="14">
        <v>0</v>
      </c>
      <c r="DPZ55" s="14">
        <v>0</v>
      </c>
      <c r="DQA55" s="14">
        <v>0</v>
      </c>
      <c r="DQB55" s="14">
        <v>0</v>
      </c>
      <c r="DQC55" s="14">
        <v>0</v>
      </c>
      <c r="DQD55" s="14">
        <v>0</v>
      </c>
      <c r="DQE55" s="14">
        <v>0</v>
      </c>
      <c r="DQF55" s="14">
        <v>0</v>
      </c>
      <c r="DQG55" s="14">
        <v>0</v>
      </c>
      <c r="DQH55" s="14">
        <v>0</v>
      </c>
      <c r="DQI55" s="14">
        <v>0</v>
      </c>
      <c r="DQJ55" s="14">
        <v>0</v>
      </c>
      <c r="DQK55" s="14">
        <v>0</v>
      </c>
      <c r="DQL55" s="14">
        <v>0</v>
      </c>
      <c r="DQM55" s="14">
        <v>0</v>
      </c>
      <c r="DQN55" s="14">
        <v>0</v>
      </c>
      <c r="DQO55" s="14">
        <v>0</v>
      </c>
      <c r="DQP55" s="14">
        <v>0</v>
      </c>
      <c r="DQQ55" s="14">
        <v>0</v>
      </c>
      <c r="DQR55" s="14">
        <v>0</v>
      </c>
      <c r="DQS55" s="14">
        <v>0</v>
      </c>
      <c r="DQT55" s="14">
        <v>0</v>
      </c>
      <c r="DQU55" s="14">
        <v>0</v>
      </c>
      <c r="DQV55" s="14">
        <v>0</v>
      </c>
      <c r="DQW55" s="14">
        <v>0</v>
      </c>
      <c r="DQX55" s="14">
        <v>0</v>
      </c>
      <c r="DQY55" s="14">
        <v>0</v>
      </c>
      <c r="DQZ55" s="14">
        <v>0</v>
      </c>
      <c r="DRA55" s="14">
        <v>0</v>
      </c>
      <c r="DRB55" s="14">
        <v>0</v>
      </c>
      <c r="DRC55" s="14">
        <v>0</v>
      </c>
      <c r="DRD55" s="14">
        <v>0</v>
      </c>
      <c r="DRE55" s="14">
        <v>0</v>
      </c>
      <c r="DRF55" s="14">
        <v>0</v>
      </c>
      <c r="DRG55" s="14">
        <v>0</v>
      </c>
      <c r="DRH55" s="14">
        <v>0</v>
      </c>
      <c r="DRI55" s="14">
        <v>0</v>
      </c>
      <c r="DRJ55" s="14">
        <v>0</v>
      </c>
      <c r="DRK55" s="14">
        <v>0</v>
      </c>
      <c r="DRL55" s="14">
        <v>0</v>
      </c>
      <c r="DRM55" s="14">
        <v>0</v>
      </c>
      <c r="DRN55" s="14">
        <v>0</v>
      </c>
      <c r="DRO55" s="14">
        <v>0</v>
      </c>
      <c r="DRP55" s="14">
        <v>0</v>
      </c>
      <c r="DRQ55" s="14">
        <v>0</v>
      </c>
      <c r="DRR55" s="14">
        <v>0</v>
      </c>
      <c r="DRS55" s="14">
        <v>0</v>
      </c>
      <c r="DRT55" s="14">
        <v>0</v>
      </c>
      <c r="DRU55" s="14">
        <v>0</v>
      </c>
      <c r="DRV55" s="14">
        <v>0</v>
      </c>
      <c r="DRW55" s="14">
        <v>0</v>
      </c>
      <c r="DRX55" s="14">
        <v>0</v>
      </c>
      <c r="DRY55" s="14">
        <v>0</v>
      </c>
      <c r="DRZ55" s="14">
        <v>0</v>
      </c>
      <c r="DSA55" s="14">
        <v>0</v>
      </c>
      <c r="DSB55" s="14">
        <v>0</v>
      </c>
      <c r="DSC55" s="14">
        <v>0</v>
      </c>
      <c r="DSD55" s="14">
        <v>0</v>
      </c>
      <c r="DSE55" s="14">
        <v>0</v>
      </c>
      <c r="DSF55" s="14">
        <v>0</v>
      </c>
      <c r="DSG55" s="14">
        <v>0</v>
      </c>
      <c r="DSH55" s="14">
        <v>0</v>
      </c>
      <c r="DSI55" s="14">
        <v>0</v>
      </c>
      <c r="DSJ55" s="14">
        <v>0</v>
      </c>
      <c r="DSK55" s="14">
        <v>0</v>
      </c>
      <c r="DSL55" s="14">
        <v>0</v>
      </c>
      <c r="DSM55" s="14">
        <v>0</v>
      </c>
      <c r="DSN55" s="14">
        <v>0</v>
      </c>
      <c r="DSO55" s="14">
        <v>0</v>
      </c>
      <c r="DSP55" s="14">
        <v>0</v>
      </c>
      <c r="DSQ55" s="14">
        <v>0</v>
      </c>
      <c r="DSR55" s="14">
        <v>0</v>
      </c>
      <c r="DSS55" s="14">
        <v>0</v>
      </c>
      <c r="DST55" s="14">
        <v>0</v>
      </c>
      <c r="DSU55" s="14">
        <v>0</v>
      </c>
      <c r="DSV55" s="14">
        <v>0</v>
      </c>
      <c r="DSW55" s="14">
        <v>0</v>
      </c>
      <c r="DSX55" s="14">
        <v>0</v>
      </c>
      <c r="DSY55" s="14">
        <v>0</v>
      </c>
      <c r="DSZ55" s="14">
        <v>0</v>
      </c>
      <c r="DTA55" s="14">
        <v>0</v>
      </c>
      <c r="DTB55" s="14">
        <v>0</v>
      </c>
      <c r="DTC55" s="14">
        <v>0</v>
      </c>
      <c r="DTD55" s="14">
        <v>0</v>
      </c>
      <c r="DTE55" s="14">
        <v>0</v>
      </c>
      <c r="DTF55" s="14">
        <v>0</v>
      </c>
      <c r="DTG55" s="14">
        <v>0</v>
      </c>
      <c r="DTH55" s="14">
        <v>0</v>
      </c>
      <c r="DTI55" s="14">
        <v>0</v>
      </c>
      <c r="DTJ55" s="14">
        <v>0</v>
      </c>
      <c r="DTK55" s="14">
        <v>0</v>
      </c>
      <c r="DTL55" s="14">
        <v>0</v>
      </c>
      <c r="DTM55" s="14">
        <v>0</v>
      </c>
      <c r="DTN55" s="14">
        <v>0</v>
      </c>
      <c r="DTO55" s="14">
        <v>0</v>
      </c>
      <c r="DTP55" s="14">
        <v>0</v>
      </c>
      <c r="DTQ55" s="14">
        <v>0</v>
      </c>
      <c r="DTR55" s="14">
        <v>0</v>
      </c>
      <c r="DTS55" s="14">
        <v>0</v>
      </c>
      <c r="DTT55" s="14">
        <v>0</v>
      </c>
      <c r="DTU55" s="14">
        <v>0</v>
      </c>
      <c r="DTV55" s="14">
        <v>0</v>
      </c>
      <c r="DTW55" s="14">
        <v>0</v>
      </c>
      <c r="DTX55" s="14">
        <v>0</v>
      </c>
      <c r="DTY55" s="14">
        <v>0</v>
      </c>
      <c r="DTZ55" s="14">
        <v>0</v>
      </c>
      <c r="DUA55" s="14">
        <v>0</v>
      </c>
      <c r="DUB55" s="14">
        <v>0</v>
      </c>
      <c r="DUC55" s="14">
        <v>0</v>
      </c>
      <c r="DUD55" s="14">
        <v>0</v>
      </c>
      <c r="DUE55" s="14">
        <v>0</v>
      </c>
      <c r="DUF55" s="14">
        <v>0</v>
      </c>
      <c r="DUG55" s="14">
        <v>0</v>
      </c>
      <c r="DUH55" s="14">
        <v>0</v>
      </c>
      <c r="DUI55" s="14">
        <v>0</v>
      </c>
      <c r="DUJ55" s="14">
        <v>0</v>
      </c>
      <c r="DUK55" s="14">
        <v>0</v>
      </c>
      <c r="DUL55" s="14">
        <v>0</v>
      </c>
      <c r="DUM55" s="14">
        <v>0</v>
      </c>
      <c r="DUN55" s="14">
        <v>0</v>
      </c>
      <c r="DUO55" s="14">
        <v>0</v>
      </c>
      <c r="DUP55" s="14">
        <v>0</v>
      </c>
      <c r="DUQ55" s="14">
        <v>0</v>
      </c>
      <c r="DUR55" s="14">
        <v>0</v>
      </c>
      <c r="DUS55" s="14">
        <v>0</v>
      </c>
      <c r="DUT55" s="14">
        <v>0</v>
      </c>
      <c r="DUU55" s="14">
        <v>0</v>
      </c>
      <c r="DUV55" s="14">
        <v>0</v>
      </c>
      <c r="DUW55" s="14">
        <v>0</v>
      </c>
      <c r="DUX55" s="14">
        <v>0</v>
      </c>
      <c r="DUY55" s="14">
        <v>0</v>
      </c>
      <c r="DUZ55" s="14">
        <v>0</v>
      </c>
      <c r="DVA55" s="14">
        <v>0</v>
      </c>
      <c r="DVB55" s="14">
        <v>0</v>
      </c>
      <c r="DVC55" s="14">
        <v>0</v>
      </c>
      <c r="DVD55" s="14">
        <v>0</v>
      </c>
      <c r="DVE55" s="14">
        <v>0</v>
      </c>
      <c r="DVF55" s="14">
        <v>0</v>
      </c>
      <c r="DVG55" s="14">
        <v>0</v>
      </c>
      <c r="DVH55" s="14">
        <v>0</v>
      </c>
      <c r="DVI55" s="14">
        <v>0</v>
      </c>
      <c r="DVJ55" s="14">
        <v>0</v>
      </c>
      <c r="DVK55" s="14">
        <v>0</v>
      </c>
      <c r="DVL55" s="14">
        <v>0</v>
      </c>
      <c r="DVM55" s="14">
        <v>0</v>
      </c>
      <c r="DVN55" s="14">
        <v>0</v>
      </c>
      <c r="DVO55" s="14">
        <v>0</v>
      </c>
      <c r="DVP55" s="14">
        <v>0</v>
      </c>
      <c r="DVQ55" s="14">
        <v>0</v>
      </c>
      <c r="DVR55" s="14">
        <v>0</v>
      </c>
      <c r="DVS55" s="14">
        <v>0</v>
      </c>
      <c r="DVT55" s="14">
        <v>0</v>
      </c>
      <c r="DVU55" s="14">
        <v>0</v>
      </c>
      <c r="DVV55" s="14">
        <v>0</v>
      </c>
      <c r="DVW55" s="14">
        <v>0</v>
      </c>
      <c r="DVX55" s="14">
        <v>0</v>
      </c>
      <c r="DVY55" s="14">
        <v>0</v>
      </c>
      <c r="DVZ55" s="14">
        <v>0</v>
      </c>
      <c r="DWA55" s="14">
        <v>0</v>
      </c>
      <c r="DWB55" s="14">
        <v>0</v>
      </c>
      <c r="DWC55" s="14">
        <v>0</v>
      </c>
      <c r="DWD55" s="14">
        <v>0</v>
      </c>
      <c r="DWE55" s="14">
        <v>0</v>
      </c>
      <c r="DWF55" s="14">
        <v>0</v>
      </c>
      <c r="DWG55" s="14">
        <v>0</v>
      </c>
      <c r="DWH55" s="14">
        <v>0</v>
      </c>
      <c r="DWI55" s="14">
        <v>0</v>
      </c>
      <c r="DWJ55" s="14">
        <v>0</v>
      </c>
      <c r="DWK55" s="14">
        <v>0</v>
      </c>
      <c r="DWL55" s="14">
        <v>0</v>
      </c>
      <c r="DWM55" s="14">
        <v>0</v>
      </c>
      <c r="DWN55" s="14">
        <v>0</v>
      </c>
      <c r="DWO55" s="14">
        <v>0</v>
      </c>
      <c r="DWP55" s="14">
        <v>0</v>
      </c>
      <c r="DWQ55" s="14">
        <v>0</v>
      </c>
      <c r="DWR55" s="14">
        <v>0</v>
      </c>
      <c r="DWS55" s="14">
        <v>0</v>
      </c>
      <c r="DWT55" s="14">
        <v>0</v>
      </c>
      <c r="DWU55" s="14">
        <v>0</v>
      </c>
      <c r="DWV55" s="14">
        <v>0</v>
      </c>
      <c r="DWW55" s="14">
        <v>0</v>
      </c>
      <c r="DWX55" s="14">
        <v>0</v>
      </c>
      <c r="DWY55" s="14">
        <v>0</v>
      </c>
      <c r="DWZ55" s="14">
        <v>0</v>
      </c>
      <c r="DXA55" s="14">
        <v>0</v>
      </c>
      <c r="DXB55" s="14">
        <v>0</v>
      </c>
      <c r="DXC55" s="14">
        <v>0</v>
      </c>
      <c r="DXD55" s="14">
        <v>0</v>
      </c>
      <c r="DXE55" s="14">
        <v>0</v>
      </c>
      <c r="DXF55" s="14">
        <v>0</v>
      </c>
      <c r="DXG55" s="14">
        <v>0</v>
      </c>
      <c r="DXH55" s="14">
        <v>0</v>
      </c>
      <c r="DXI55" s="14">
        <v>0</v>
      </c>
      <c r="DXJ55" s="14">
        <v>0</v>
      </c>
      <c r="DXK55" s="14">
        <v>0</v>
      </c>
      <c r="DXL55" s="14">
        <v>0</v>
      </c>
      <c r="DXM55" s="14">
        <v>0</v>
      </c>
      <c r="DXN55" s="14">
        <v>0</v>
      </c>
      <c r="DXO55" s="14">
        <v>0</v>
      </c>
      <c r="DXP55" s="14">
        <v>0</v>
      </c>
      <c r="DXQ55" s="14">
        <v>0</v>
      </c>
      <c r="DXR55" s="14">
        <v>0</v>
      </c>
      <c r="DXS55" s="14">
        <v>0</v>
      </c>
      <c r="DXT55" s="14">
        <v>0</v>
      </c>
      <c r="DXU55" s="14">
        <v>0</v>
      </c>
      <c r="DXV55" s="14">
        <v>0</v>
      </c>
      <c r="DXW55" s="14">
        <v>0</v>
      </c>
      <c r="DXX55" s="14">
        <v>0</v>
      </c>
      <c r="DXY55" s="14">
        <v>0</v>
      </c>
      <c r="DXZ55" s="14">
        <v>0</v>
      </c>
      <c r="DYA55" s="14">
        <v>0</v>
      </c>
      <c r="DYB55" s="14">
        <v>0</v>
      </c>
      <c r="DYC55" s="14">
        <v>0</v>
      </c>
      <c r="DYD55" s="14">
        <v>0</v>
      </c>
      <c r="DYE55" s="14">
        <v>0</v>
      </c>
      <c r="DYF55" s="14">
        <v>0</v>
      </c>
      <c r="DYG55" s="14">
        <v>0</v>
      </c>
      <c r="DYH55" s="14">
        <v>0</v>
      </c>
      <c r="DYI55" s="14">
        <v>0</v>
      </c>
      <c r="DYJ55" s="14">
        <v>0</v>
      </c>
      <c r="DYK55" s="14">
        <v>0</v>
      </c>
      <c r="DYL55" s="14">
        <v>0</v>
      </c>
      <c r="DYM55" s="14">
        <v>0</v>
      </c>
      <c r="DYN55" s="14">
        <v>0</v>
      </c>
      <c r="DYO55" s="14">
        <v>0</v>
      </c>
      <c r="DYP55" s="14">
        <v>0</v>
      </c>
      <c r="DYQ55" s="14">
        <v>0</v>
      </c>
      <c r="DYR55" s="14">
        <v>0</v>
      </c>
      <c r="DYS55" s="14">
        <v>0</v>
      </c>
      <c r="DYT55" s="14">
        <v>0</v>
      </c>
      <c r="DYU55" s="14">
        <v>0</v>
      </c>
      <c r="DYV55" s="14">
        <v>0</v>
      </c>
      <c r="DYW55" s="14">
        <v>0</v>
      </c>
      <c r="DYX55" s="14">
        <v>0</v>
      </c>
      <c r="DYY55" s="14">
        <v>0</v>
      </c>
      <c r="DYZ55" s="14">
        <v>0</v>
      </c>
      <c r="DZA55" s="14">
        <v>0</v>
      </c>
      <c r="DZB55" s="14">
        <v>0</v>
      </c>
      <c r="DZC55" s="14">
        <v>0</v>
      </c>
      <c r="DZD55" s="14">
        <v>0</v>
      </c>
      <c r="DZE55" s="14">
        <v>0</v>
      </c>
      <c r="DZF55" s="14">
        <v>0</v>
      </c>
      <c r="DZG55" s="14">
        <v>0</v>
      </c>
      <c r="DZH55" s="14">
        <v>0</v>
      </c>
      <c r="DZI55" s="14">
        <v>0</v>
      </c>
      <c r="DZJ55" s="14">
        <v>0</v>
      </c>
      <c r="DZK55" s="14">
        <v>0</v>
      </c>
      <c r="DZL55" s="14">
        <v>0</v>
      </c>
      <c r="DZM55" s="14">
        <v>0</v>
      </c>
      <c r="DZN55" s="14">
        <v>0</v>
      </c>
      <c r="DZO55" s="14">
        <v>0</v>
      </c>
      <c r="DZP55" s="14">
        <v>0</v>
      </c>
      <c r="DZQ55" s="14">
        <v>0</v>
      </c>
      <c r="DZR55" s="14">
        <v>0</v>
      </c>
      <c r="DZS55" s="14">
        <v>0</v>
      </c>
      <c r="DZT55" s="14">
        <v>0</v>
      </c>
      <c r="DZU55" s="14">
        <v>0</v>
      </c>
      <c r="DZV55" s="14">
        <v>0</v>
      </c>
      <c r="DZW55" s="14">
        <v>0</v>
      </c>
      <c r="DZX55" s="14">
        <v>0</v>
      </c>
      <c r="DZY55" s="14">
        <v>0</v>
      </c>
      <c r="DZZ55" s="14">
        <v>0</v>
      </c>
      <c r="EAA55" s="14">
        <v>0</v>
      </c>
      <c r="EAB55" s="14">
        <v>0</v>
      </c>
      <c r="EAC55" s="14">
        <v>0</v>
      </c>
      <c r="EAD55" s="14">
        <v>0</v>
      </c>
      <c r="EAE55" s="14">
        <v>0</v>
      </c>
      <c r="EAF55" s="14">
        <v>0</v>
      </c>
      <c r="EAG55" s="14">
        <v>0</v>
      </c>
      <c r="EAH55" s="14">
        <v>0</v>
      </c>
      <c r="EAI55" s="14">
        <v>0</v>
      </c>
      <c r="EAJ55" s="14">
        <v>0</v>
      </c>
      <c r="EAK55" s="14">
        <v>0</v>
      </c>
      <c r="EAL55" s="14">
        <v>0</v>
      </c>
      <c r="EAM55" s="14">
        <v>0</v>
      </c>
      <c r="EAN55" s="14">
        <v>0</v>
      </c>
      <c r="EAO55" s="14">
        <v>0</v>
      </c>
      <c r="EAP55" s="14">
        <v>0</v>
      </c>
      <c r="EAQ55" s="14">
        <v>0</v>
      </c>
      <c r="EAR55" s="14">
        <v>0</v>
      </c>
      <c r="EAS55" s="14">
        <v>0</v>
      </c>
      <c r="EAT55" s="14">
        <v>0</v>
      </c>
      <c r="EAU55" s="14">
        <v>0</v>
      </c>
      <c r="EAV55" s="14">
        <v>0</v>
      </c>
      <c r="EAW55" s="14">
        <v>0</v>
      </c>
      <c r="EAX55" s="14">
        <v>0</v>
      </c>
      <c r="EAY55" s="14">
        <v>0</v>
      </c>
      <c r="EAZ55" s="14">
        <v>0</v>
      </c>
      <c r="EBA55" s="14">
        <v>0</v>
      </c>
      <c r="EBB55" s="14">
        <v>0</v>
      </c>
      <c r="EBC55" s="14">
        <v>0</v>
      </c>
      <c r="EBD55" s="14">
        <v>0</v>
      </c>
      <c r="EBE55" s="14">
        <v>0</v>
      </c>
      <c r="EBF55" s="14">
        <v>0</v>
      </c>
      <c r="EBG55" s="14">
        <v>0</v>
      </c>
      <c r="EBH55" s="14">
        <v>0</v>
      </c>
      <c r="EBI55" s="14">
        <v>0</v>
      </c>
      <c r="EBJ55" s="14">
        <v>0</v>
      </c>
      <c r="EBK55" s="14">
        <v>0</v>
      </c>
      <c r="EBL55" s="14">
        <v>0</v>
      </c>
      <c r="EBM55" s="14">
        <v>0</v>
      </c>
      <c r="EBN55" s="14">
        <v>0</v>
      </c>
      <c r="EBO55" s="14">
        <v>0</v>
      </c>
      <c r="EBP55" s="14">
        <v>0</v>
      </c>
      <c r="EBQ55" s="14">
        <v>0</v>
      </c>
      <c r="EBR55" s="14">
        <v>0</v>
      </c>
      <c r="EBS55" s="14">
        <v>0</v>
      </c>
      <c r="EBT55" s="14">
        <v>0</v>
      </c>
      <c r="EBU55" s="14">
        <v>0</v>
      </c>
      <c r="EBV55" s="14">
        <v>0</v>
      </c>
      <c r="EBW55" s="14">
        <v>0</v>
      </c>
      <c r="EBX55" s="14">
        <v>0</v>
      </c>
      <c r="EBY55" s="14">
        <v>0</v>
      </c>
      <c r="EBZ55" s="14">
        <v>0</v>
      </c>
      <c r="ECA55" s="14">
        <v>0</v>
      </c>
      <c r="ECB55" s="14">
        <v>0</v>
      </c>
      <c r="ECC55" s="14">
        <v>0</v>
      </c>
      <c r="ECD55" s="14">
        <v>0</v>
      </c>
      <c r="ECE55" s="14">
        <v>0</v>
      </c>
      <c r="ECF55" s="14">
        <v>0</v>
      </c>
      <c r="ECG55" s="14">
        <v>0</v>
      </c>
      <c r="ECH55" s="14">
        <v>0</v>
      </c>
      <c r="ECI55" s="14">
        <v>0</v>
      </c>
      <c r="ECJ55" s="14">
        <v>0</v>
      </c>
      <c r="ECK55" s="14">
        <v>0</v>
      </c>
      <c r="ECL55" s="14">
        <v>0</v>
      </c>
      <c r="ECM55" s="14">
        <v>0</v>
      </c>
      <c r="ECN55" s="14">
        <v>0</v>
      </c>
      <c r="ECO55" s="14">
        <v>0</v>
      </c>
      <c r="ECP55" s="14">
        <v>0</v>
      </c>
      <c r="ECQ55" s="14">
        <v>0</v>
      </c>
      <c r="ECR55" s="14">
        <v>0</v>
      </c>
      <c r="ECS55" s="14">
        <v>0</v>
      </c>
      <c r="ECT55" s="14">
        <v>0</v>
      </c>
      <c r="ECU55" s="14">
        <v>0</v>
      </c>
      <c r="ECV55" s="14">
        <v>0</v>
      </c>
      <c r="ECW55" s="14">
        <v>0</v>
      </c>
      <c r="ECX55" s="14">
        <v>0</v>
      </c>
      <c r="ECY55" s="14">
        <v>0</v>
      </c>
      <c r="ECZ55" s="14">
        <v>0</v>
      </c>
      <c r="EDA55" s="14">
        <v>0</v>
      </c>
      <c r="EDB55" s="14">
        <v>0</v>
      </c>
      <c r="EDC55" s="14">
        <v>0</v>
      </c>
      <c r="EDD55" s="14">
        <v>0</v>
      </c>
      <c r="EDE55" s="14">
        <v>0</v>
      </c>
      <c r="EDF55" s="14">
        <v>0</v>
      </c>
      <c r="EDG55" s="14">
        <v>0</v>
      </c>
      <c r="EDH55" s="14">
        <v>0</v>
      </c>
      <c r="EDI55" s="14">
        <v>0</v>
      </c>
      <c r="EDJ55" s="14">
        <v>0</v>
      </c>
      <c r="EDK55" s="14">
        <v>0</v>
      </c>
      <c r="EDL55" s="14">
        <v>0</v>
      </c>
      <c r="EDM55" s="14">
        <v>0</v>
      </c>
      <c r="EDN55" s="14">
        <v>0</v>
      </c>
      <c r="EDO55" s="14">
        <v>0</v>
      </c>
      <c r="EDP55" s="14">
        <v>0</v>
      </c>
      <c r="EDQ55" s="14">
        <v>0</v>
      </c>
      <c r="EDR55" s="14">
        <v>0</v>
      </c>
      <c r="EDS55" s="14">
        <v>0</v>
      </c>
      <c r="EDT55" s="14">
        <v>0</v>
      </c>
      <c r="EDU55" s="14">
        <v>0</v>
      </c>
      <c r="EDV55" s="14">
        <v>0</v>
      </c>
      <c r="EDW55" s="14">
        <v>0</v>
      </c>
      <c r="EDX55" s="14">
        <v>0</v>
      </c>
      <c r="EDY55" s="14">
        <v>0</v>
      </c>
      <c r="EDZ55" s="14">
        <v>0</v>
      </c>
      <c r="EEA55" s="14">
        <v>0</v>
      </c>
      <c r="EEB55" s="14">
        <v>0</v>
      </c>
      <c r="EEC55" s="14">
        <v>0</v>
      </c>
      <c r="EED55" s="14">
        <v>0</v>
      </c>
      <c r="EEE55" s="14">
        <v>0</v>
      </c>
      <c r="EEF55" s="14">
        <v>0</v>
      </c>
      <c r="EEG55" s="14">
        <v>0</v>
      </c>
      <c r="EEH55" s="14">
        <v>0</v>
      </c>
      <c r="EEI55" s="14">
        <v>0</v>
      </c>
      <c r="EEJ55" s="14">
        <v>0</v>
      </c>
      <c r="EEK55" s="14">
        <v>0</v>
      </c>
      <c r="EEL55" s="14">
        <v>0</v>
      </c>
      <c r="EEM55" s="14">
        <v>0</v>
      </c>
      <c r="EEN55" s="14">
        <v>0</v>
      </c>
      <c r="EEO55" s="14">
        <v>0</v>
      </c>
      <c r="EEP55" s="14">
        <v>0</v>
      </c>
      <c r="EEQ55" s="14">
        <v>0</v>
      </c>
      <c r="EER55" s="14">
        <v>0</v>
      </c>
      <c r="EES55" s="14">
        <v>0</v>
      </c>
      <c r="EET55" s="14">
        <v>0</v>
      </c>
      <c r="EEU55" s="14">
        <v>0</v>
      </c>
      <c r="EEV55" s="14">
        <v>0</v>
      </c>
      <c r="EEW55" s="14">
        <v>0</v>
      </c>
      <c r="EEX55" s="14">
        <v>0</v>
      </c>
      <c r="EEY55" s="14">
        <v>0</v>
      </c>
      <c r="EEZ55" s="14">
        <v>0</v>
      </c>
      <c r="EFA55" s="14">
        <v>0</v>
      </c>
      <c r="EFB55" s="14">
        <v>0</v>
      </c>
      <c r="EFC55" s="14">
        <v>0</v>
      </c>
      <c r="EFD55" s="14">
        <v>0</v>
      </c>
      <c r="EFE55" s="14">
        <v>0</v>
      </c>
      <c r="EFF55" s="14">
        <v>0</v>
      </c>
      <c r="EFG55" s="14">
        <v>0</v>
      </c>
      <c r="EFH55" s="14">
        <v>0</v>
      </c>
      <c r="EFI55" s="14">
        <v>0</v>
      </c>
      <c r="EFJ55" s="14">
        <v>0</v>
      </c>
      <c r="EFK55" s="14">
        <v>0</v>
      </c>
      <c r="EFL55" s="14">
        <v>0</v>
      </c>
      <c r="EFM55" s="14">
        <v>0</v>
      </c>
      <c r="EFN55" s="14">
        <v>0</v>
      </c>
      <c r="EFO55" s="14">
        <v>0</v>
      </c>
      <c r="EFP55" s="14">
        <v>0</v>
      </c>
      <c r="EFQ55" s="14">
        <v>0</v>
      </c>
      <c r="EFR55" s="14">
        <v>0</v>
      </c>
      <c r="EFS55" s="14">
        <v>0</v>
      </c>
      <c r="EFT55" s="14">
        <v>0</v>
      </c>
      <c r="EFU55" s="14">
        <v>0</v>
      </c>
      <c r="EFV55" s="14">
        <v>0</v>
      </c>
      <c r="EFW55" s="14">
        <v>0</v>
      </c>
      <c r="EFX55" s="14">
        <v>0</v>
      </c>
      <c r="EFY55" s="14">
        <v>0</v>
      </c>
      <c r="EFZ55" s="14">
        <v>0</v>
      </c>
      <c r="EGA55" s="14">
        <v>0</v>
      </c>
      <c r="EGB55" s="14">
        <v>0</v>
      </c>
      <c r="EGC55" s="14">
        <v>0</v>
      </c>
      <c r="EGD55" s="14">
        <v>0</v>
      </c>
      <c r="EGE55" s="14">
        <v>0</v>
      </c>
      <c r="EGF55" s="14">
        <v>0</v>
      </c>
      <c r="EGG55" s="14">
        <v>0</v>
      </c>
      <c r="EGH55" s="14">
        <v>0</v>
      </c>
      <c r="EGI55" s="14">
        <v>0</v>
      </c>
      <c r="EGJ55" s="14">
        <v>0</v>
      </c>
      <c r="EGK55" s="14">
        <v>0</v>
      </c>
      <c r="EGL55" s="14">
        <v>0</v>
      </c>
      <c r="EGM55" s="14">
        <v>0</v>
      </c>
      <c r="EGN55" s="14">
        <v>0</v>
      </c>
      <c r="EGO55" s="14">
        <v>0</v>
      </c>
      <c r="EGP55" s="14">
        <v>0</v>
      </c>
      <c r="EGQ55" s="14">
        <v>0</v>
      </c>
      <c r="EGR55" s="14">
        <v>0</v>
      </c>
      <c r="EGS55" s="14">
        <v>0</v>
      </c>
      <c r="EGT55" s="14">
        <v>0</v>
      </c>
      <c r="EGU55" s="14">
        <v>0</v>
      </c>
      <c r="EGV55" s="14">
        <v>0</v>
      </c>
      <c r="EGW55" s="14">
        <v>0</v>
      </c>
      <c r="EGX55" s="14">
        <v>0</v>
      </c>
      <c r="EGY55" s="14">
        <v>0</v>
      </c>
      <c r="EGZ55" s="14">
        <v>0</v>
      </c>
      <c r="EHA55" s="14">
        <v>0</v>
      </c>
      <c r="EHB55" s="14">
        <v>0</v>
      </c>
      <c r="EHC55" s="14">
        <v>0</v>
      </c>
      <c r="EHD55" s="14">
        <v>0</v>
      </c>
      <c r="EHE55" s="14">
        <v>0</v>
      </c>
      <c r="EHF55" s="14">
        <v>0</v>
      </c>
      <c r="EHG55" s="14">
        <v>0</v>
      </c>
      <c r="EHH55" s="14">
        <v>0</v>
      </c>
      <c r="EHI55" s="14">
        <v>0</v>
      </c>
      <c r="EHJ55" s="14">
        <v>0</v>
      </c>
      <c r="EHK55" s="14">
        <v>0</v>
      </c>
      <c r="EHL55" s="14">
        <v>0</v>
      </c>
      <c r="EHM55" s="14">
        <v>0</v>
      </c>
      <c r="EHN55" s="14">
        <v>0</v>
      </c>
      <c r="EHO55" s="14">
        <v>0</v>
      </c>
      <c r="EHP55" s="14">
        <v>0</v>
      </c>
      <c r="EHQ55" s="14">
        <v>0</v>
      </c>
      <c r="EHR55" s="14">
        <v>0</v>
      </c>
      <c r="EHS55" s="14">
        <v>0</v>
      </c>
      <c r="EHT55" s="14">
        <v>0</v>
      </c>
      <c r="EHU55" s="14">
        <v>0</v>
      </c>
      <c r="EHV55" s="14">
        <v>0</v>
      </c>
      <c r="EHW55" s="14">
        <v>0</v>
      </c>
      <c r="EHX55" s="14">
        <v>0</v>
      </c>
      <c r="EHY55" s="14">
        <v>0</v>
      </c>
      <c r="EHZ55" s="14">
        <v>0</v>
      </c>
      <c r="EIA55" s="14">
        <v>0</v>
      </c>
      <c r="EIB55" s="14">
        <v>0</v>
      </c>
      <c r="EIC55" s="14">
        <v>0</v>
      </c>
      <c r="EID55" s="14">
        <v>0</v>
      </c>
      <c r="EIE55" s="14">
        <v>0</v>
      </c>
      <c r="EIF55" s="14">
        <v>0</v>
      </c>
      <c r="EIG55" s="14">
        <v>0</v>
      </c>
      <c r="EIH55" s="14">
        <v>0</v>
      </c>
      <c r="EII55" s="14">
        <v>0</v>
      </c>
      <c r="EIJ55" s="14">
        <v>0</v>
      </c>
      <c r="EIK55" s="14">
        <v>0</v>
      </c>
      <c r="EIL55" s="14">
        <v>0</v>
      </c>
      <c r="EIM55" s="14">
        <v>0</v>
      </c>
      <c r="EIN55" s="14">
        <v>0</v>
      </c>
      <c r="EIO55" s="14">
        <v>0</v>
      </c>
      <c r="EIP55" s="14">
        <v>0</v>
      </c>
      <c r="EIQ55" s="14">
        <v>0</v>
      </c>
      <c r="EIR55" s="14">
        <v>0</v>
      </c>
      <c r="EIS55" s="14">
        <v>0</v>
      </c>
      <c r="EIT55" s="14">
        <v>0</v>
      </c>
      <c r="EIU55" s="14">
        <v>0</v>
      </c>
      <c r="EIV55" s="14">
        <v>0</v>
      </c>
      <c r="EIW55" s="14">
        <v>0</v>
      </c>
      <c r="EIX55" s="14">
        <v>0</v>
      </c>
      <c r="EIY55" s="14">
        <v>0</v>
      </c>
      <c r="EIZ55" s="14">
        <v>0</v>
      </c>
      <c r="EJA55" s="14">
        <v>0</v>
      </c>
      <c r="EJB55" s="14">
        <v>0</v>
      </c>
      <c r="EJC55" s="14">
        <v>0</v>
      </c>
      <c r="EJD55" s="14">
        <v>0</v>
      </c>
      <c r="EJE55" s="14">
        <v>0</v>
      </c>
      <c r="EJF55" s="14">
        <v>0</v>
      </c>
      <c r="EJG55" s="14">
        <v>0</v>
      </c>
      <c r="EJH55" s="14">
        <v>0</v>
      </c>
      <c r="EJI55" s="14">
        <v>0</v>
      </c>
      <c r="EJJ55" s="14">
        <v>0</v>
      </c>
      <c r="EJK55" s="14">
        <v>0</v>
      </c>
      <c r="EJL55" s="14">
        <v>0</v>
      </c>
      <c r="EJM55" s="14">
        <v>0</v>
      </c>
      <c r="EJN55" s="14">
        <v>0</v>
      </c>
      <c r="EJO55" s="14">
        <v>0</v>
      </c>
      <c r="EJP55" s="14">
        <v>0</v>
      </c>
      <c r="EJQ55" s="14">
        <v>0</v>
      </c>
      <c r="EJR55" s="14">
        <v>0</v>
      </c>
      <c r="EJS55" s="14">
        <v>0</v>
      </c>
      <c r="EJT55" s="14">
        <v>0</v>
      </c>
      <c r="EJU55" s="14">
        <v>0</v>
      </c>
      <c r="EJV55" s="14">
        <v>0</v>
      </c>
      <c r="EJW55" s="14">
        <v>0</v>
      </c>
      <c r="EJX55" s="14">
        <v>0</v>
      </c>
      <c r="EJY55" s="14">
        <v>0</v>
      </c>
      <c r="EJZ55" s="14">
        <v>0</v>
      </c>
      <c r="EKA55" s="14">
        <v>0</v>
      </c>
      <c r="EKB55" s="14">
        <v>0</v>
      </c>
      <c r="EKC55" s="14">
        <v>0</v>
      </c>
      <c r="EKD55" s="14">
        <v>0</v>
      </c>
      <c r="EKE55" s="14">
        <v>0</v>
      </c>
      <c r="EKF55" s="14">
        <v>0</v>
      </c>
      <c r="EKG55" s="14">
        <v>0</v>
      </c>
      <c r="EKH55" s="14">
        <v>0</v>
      </c>
      <c r="EKI55" s="14">
        <v>0</v>
      </c>
      <c r="EKJ55" s="14">
        <v>0</v>
      </c>
      <c r="EKK55" s="14">
        <v>0</v>
      </c>
      <c r="EKL55" s="14">
        <v>0</v>
      </c>
      <c r="EKM55" s="14">
        <v>0</v>
      </c>
      <c r="EKN55" s="14">
        <v>0</v>
      </c>
      <c r="EKO55" s="14">
        <v>0</v>
      </c>
      <c r="EKP55" s="14">
        <v>0</v>
      </c>
      <c r="EKQ55" s="14">
        <v>0</v>
      </c>
      <c r="EKR55" s="14">
        <v>0</v>
      </c>
      <c r="EKS55" s="14">
        <v>0</v>
      </c>
      <c r="EKT55" s="14">
        <v>0</v>
      </c>
      <c r="EKU55" s="14">
        <v>0</v>
      </c>
      <c r="EKV55" s="14">
        <v>0</v>
      </c>
      <c r="EKW55" s="14">
        <v>0</v>
      </c>
      <c r="EKX55" s="14">
        <v>0</v>
      </c>
      <c r="EKY55" s="14">
        <v>0</v>
      </c>
      <c r="EKZ55" s="14">
        <v>0</v>
      </c>
      <c r="ELA55" s="14">
        <v>0</v>
      </c>
      <c r="ELB55" s="14">
        <v>0</v>
      </c>
      <c r="ELC55" s="14">
        <v>0</v>
      </c>
      <c r="ELD55" s="14">
        <v>0</v>
      </c>
      <c r="ELE55" s="14">
        <v>0</v>
      </c>
      <c r="ELF55" s="14">
        <v>0</v>
      </c>
      <c r="ELG55" s="14">
        <v>0</v>
      </c>
      <c r="ELH55" s="14">
        <v>0</v>
      </c>
      <c r="ELI55" s="14">
        <v>0</v>
      </c>
      <c r="ELJ55" s="14">
        <v>0</v>
      </c>
      <c r="ELK55" s="14">
        <v>0</v>
      </c>
      <c r="ELL55" s="14">
        <v>0</v>
      </c>
      <c r="ELM55" s="14">
        <v>0</v>
      </c>
      <c r="ELN55" s="14">
        <v>0</v>
      </c>
      <c r="ELO55" s="14">
        <v>0</v>
      </c>
      <c r="ELP55" s="14">
        <v>0</v>
      </c>
      <c r="ELQ55" s="14">
        <v>0</v>
      </c>
      <c r="ELR55" s="14">
        <v>0</v>
      </c>
      <c r="ELS55" s="14">
        <v>0</v>
      </c>
      <c r="ELT55" s="14">
        <v>0</v>
      </c>
      <c r="ELU55" s="14">
        <v>0</v>
      </c>
      <c r="ELV55" s="14">
        <v>0</v>
      </c>
      <c r="ELW55" s="14">
        <v>0</v>
      </c>
      <c r="ELX55" s="14">
        <v>0</v>
      </c>
      <c r="ELY55" s="14">
        <v>0</v>
      </c>
      <c r="ELZ55" s="14">
        <v>0</v>
      </c>
      <c r="EMA55" s="14">
        <v>0</v>
      </c>
      <c r="EMB55" s="14">
        <v>0</v>
      </c>
      <c r="EMC55" s="14">
        <v>0</v>
      </c>
      <c r="EMD55" s="14">
        <v>0</v>
      </c>
      <c r="EME55" s="14">
        <v>0</v>
      </c>
      <c r="EMF55" s="14">
        <v>0</v>
      </c>
      <c r="EMG55" s="14">
        <v>0</v>
      </c>
      <c r="EMH55" s="14">
        <v>0</v>
      </c>
      <c r="EMI55" s="14">
        <v>0</v>
      </c>
      <c r="EMJ55" s="14">
        <v>0</v>
      </c>
      <c r="EMK55" s="14">
        <v>0</v>
      </c>
      <c r="EML55" s="14">
        <v>0</v>
      </c>
      <c r="EMM55" s="14">
        <v>0</v>
      </c>
      <c r="EMN55" s="14">
        <v>0</v>
      </c>
      <c r="EMO55" s="14">
        <v>0</v>
      </c>
      <c r="EMP55" s="14">
        <v>0</v>
      </c>
      <c r="EMQ55" s="14">
        <v>0</v>
      </c>
      <c r="EMR55" s="14">
        <v>0</v>
      </c>
      <c r="EMS55" s="14">
        <v>0</v>
      </c>
      <c r="EMT55" s="14">
        <v>0</v>
      </c>
      <c r="EMU55" s="14">
        <v>0</v>
      </c>
      <c r="EMV55" s="14">
        <v>0</v>
      </c>
      <c r="EMW55" s="14">
        <v>0</v>
      </c>
      <c r="EMX55" s="14">
        <v>0</v>
      </c>
      <c r="EMY55" s="14">
        <v>0</v>
      </c>
      <c r="EMZ55" s="14">
        <v>0</v>
      </c>
      <c r="ENA55" s="14">
        <v>0</v>
      </c>
      <c r="ENB55" s="14">
        <v>0</v>
      </c>
      <c r="ENC55" s="14">
        <v>0</v>
      </c>
      <c r="END55" s="14">
        <v>0</v>
      </c>
      <c r="ENE55" s="14">
        <v>0</v>
      </c>
      <c r="ENF55" s="14">
        <v>0</v>
      </c>
      <c r="ENG55" s="14">
        <v>0</v>
      </c>
      <c r="ENH55" s="14">
        <v>0</v>
      </c>
      <c r="ENI55" s="14">
        <v>0</v>
      </c>
      <c r="ENJ55" s="14">
        <v>0</v>
      </c>
      <c r="ENK55" s="14">
        <v>0</v>
      </c>
      <c r="ENL55" s="14">
        <v>0</v>
      </c>
      <c r="ENM55" s="14">
        <v>0</v>
      </c>
      <c r="ENN55" s="14">
        <v>0</v>
      </c>
      <c r="ENO55" s="14">
        <v>0</v>
      </c>
      <c r="ENP55" s="14">
        <v>0</v>
      </c>
      <c r="ENQ55" s="14">
        <v>0</v>
      </c>
      <c r="ENR55" s="14">
        <v>0</v>
      </c>
      <c r="ENS55" s="14">
        <v>0</v>
      </c>
      <c r="ENT55" s="14">
        <v>0</v>
      </c>
      <c r="ENU55" s="14">
        <v>0</v>
      </c>
      <c r="ENV55" s="14">
        <v>0</v>
      </c>
      <c r="ENW55" s="14">
        <v>0</v>
      </c>
      <c r="ENX55" s="14">
        <v>0</v>
      </c>
      <c r="ENY55" s="14">
        <v>0</v>
      </c>
      <c r="ENZ55" s="14">
        <v>0</v>
      </c>
      <c r="EOA55" s="14">
        <v>0</v>
      </c>
      <c r="EOB55" s="14">
        <v>0</v>
      </c>
      <c r="EOC55" s="14">
        <v>0</v>
      </c>
      <c r="EOD55" s="14">
        <v>0</v>
      </c>
      <c r="EOE55" s="14">
        <v>0</v>
      </c>
      <c r="EOF55" s="14">
        <v>0</v>
      </c>
      <c r="EOG55" s="14">
        <v>0</v>
      </c>
      <c r="EOH55" s="14">
        <v>0</v>
      </c>
      <c r="EOI55" s="14">
        <v>0</v>
      </c>
      <c r="EOJ55" s="14">
        <v>0</v>
      </c>
      <c r="EOK55" s="14">
        <v>0</v>
      </c>
      <c r="EOL55" s="14">
        <v>0</v>
      </c>
      <c r="EOM55" s="14">
        <v>0</v>
      </c>
      <c r="EON55" s="14">
        <v>0</v>
      </c>
      <c r="EOO55" s="14">
        <v>0</v>
      </c>
      <c r="EOP55" s="14">
        <v>0</v>
      </c>
      <c r="EOQ55" s="14">
        <v>0</v>
      </c>
      <c r="EOR55" s="14">
        <v>0</v>
      </c>
      <c r="EOS55" s="14">
        <v>0</v>
      </c>
      <c r="EOT55" s="14">
        <v>0</v>
      </c>
      <c r="EOU55" s="14">
        <v>0</v>
      </c>
      <c r="EOV55" s="14">
        <v>0</v>
      </c>
      <c r="EOW55" s="14">
        <v>0</v>
      </c>
      <c r="EOX55" s="14">
        <v>0</v>
      </c>
      <c r="EOY55" s="14">
        <v>0</v>
      </c>
      <c r="EOZ55" s="14">
        <v>0</v>
      </c>
      <c r="EPA55" s="14">
        <v>0</v>
      </c>
      <c r="EPB55" s="14">
        <v>0</v>
      </c>
      <c r="EPC55" s="14">
        <v>0</v>
      </c>
      <c r="EPD55" s="14">
        <v>0</v>
      </c>
      <c r="EPE55" s="14">
        <v>0</v>
      </c>
      <c r="EPF55" s="14">
        <v>0</v>
      </c>
      <c r="EPG55" s="14">
        <v>0</v>
      </c>
      <c r="EPH55" s="14">
        <v>0</v>
      </c>
      <c r="EPI55" s="14">
        <v>0</v>
      </c>
      <c r="EPJ55" s="14">
        <v>0</v>
      </c>
      <c r="EPK55" s="14">
        <v>0</v>
      </c>
      <c r="EPL55" s="14">
        <v>0</v>
      </c>
      <c r="EPM55" s="14">
        <v>0</v>
      </c>
      <c r="EPN55" s="14">
        <v>0</v>
      </c>
      <c r="EPO55" s="14">
        <v>0</v>
      </c>
      <c r="EPP55" s="14">
        <v>0</v>
      </c>
      <c r="EPQ55" s="14">
        <v>0</v>
      </c>
      <c r="EPR55" s="14">
        <v>0</v>
      </c>
      <c r="EPS55" s="14">
        <v>0</v>
      </c>
      <c r="EPT55" s="14">
        <v>0</v>
      </c>
      <c r="EPU55" s="14">
        <v>0</v>
      </c>
      <c r="EPV55" s="14">
        <v>0</v>
      </c>
      <c r="EPW55" s="14">
        <v>0</v>
      </c>
      <c r="EPX55" s="14">
        <v>0</v>
      </c>
      <c r="EPY55" s="14">
        <v>0</v>
      </c>
      <c r="EPZ55" s="14">
        <v>0</v>
      </c>
      <c r="EQA55" s="14">
        <v>0</v>
      </c>
      <c r="EQB55" s="14">
        <v>0</v>
      </c>
      <c r="EQC55" s="14">
        <v>0</v>
      </c>
      <c r="EQD55" s="14">
        <v>0</v>
      </c>
      <c r="EQE55" s="14">
        <v>0</v>
      </c>
      <c r="EQF55" s="14">
        <v>0</v>
      </c>
      <c r="EQG55" s="14">
        <v>0</v>
      </c>
      <c r="EQH55" s="14">
        <v>0</v>
      </c>
      <c r="EQI55" s="14">
        <v>0</v>
      </c>
      <c r="EQJ55" s="14">
        <v>0</v>
      </c>
      <c r="EQK55" s="14">
        <v>0</v>
      </c>
      <c r="EQL55" s="14">
        <v>0</v>
      </c>
      <c r="EQM55" s="14">
        <v>0</v>
      </c>
      <c r="EQN55" s="14">
        <v>0</v>
      </c>
      <c r="EQO55" s="14">
        <v>0</v>
      </c>
      <c r="EQP55" s="14">
        <v>0</v>
      </c>
      <c r="EQQ55" s="14">
        <v>0</v>
      </c>
      <c r="EQR55" s="14">
        <v>0</v>
      </c>
      <c r="EQS55" s="14">
        <v>0</v>
      </c>
      <c r="EQT55" s="14">
        <v>0</v>
      </c>
      <c r="EQU55" s="14">
        <v>0</v>
      </c>
      <c r="EQV55" s="14">
        <v>0</v>
      </c>
      <c r="EQW55" s="14">
        <v>0</v>
      </c>
      <c r="EQX55" s="14">
        <v>0</v>
      </c>
      <c r="EQY55" s="14">
        <v>0</v>
      </c>
      <c r="EQZ55" s="14">
        <v>0</v>
      </c>
      <c r="ERA55" s="14">
        <v>0</v>
      </c>
      <c r="ERB55" s="14">
        <v>0</v>
      </c>
      <c r="ERC55" s="14">
        <v>0</v>
      </c>
      <c r="ERD55" s="14">
        <v>0</v>
      </c>
      <c r="ERE55" s="14">
        <v>0</v>
      </c>
      <c r="ERF55" s="14">
        <v>0</v>
      </c>
      <c r="ERG55" s="14">
        <v>0</v>
      </c>
      <c r="ERH55" s="14">
        <v>0</v>
      </c>
      <c r="ERI55" s="14">
        <v>0</v>
      </c>
      <c r="ERJ55" s="14">
        <v>0</v>
      </c>
      <c r="ERK55" s="14">
        <v>0</v>
      </c>
      <c r="ERL55" s="14">
        <v>0</v>
      </c>
      <c r="ERM55" s="14">
        <v>0</v>
      </c>
      <c r="ERN55" s="14">
        <v>0</v>
      </c>
      <c r="ERO55" s="14">
        <v>0</v>
      </c>
      <c r="ERP55" s="14">
        <v>0</v>
      </c>
      <c r="ERQ55" s="14">
        <v>0</v>
      </c>
      <c r="ERR55" s="14">
        <v>0</v>
      </c>
      <c r="ERS55" s="14">
        <v>0</v>
      </c>
      <c r="ERT55" s="14">
        <v>0</v>
      </c>
      <c r="ERU55" s="14">
        <v>0</v>
      </c>
      <c r="ERV55" s="14">
        <v>0</v>
      </c>
      <c r="ERW55" s="14">
        <v>0</v>
      </c>
      <c r="ERX55" s="14">
        <v>0</v>
      </c>
      <c r="ERY55" s="14">
        <v>0</v>
      </c>
      <c r="ERZ55" s="14">
        <v>0</v>
      </c>
      <c r="ESA55" s="14">
        <v>0</v>
      </c>
      <c r="ESB55" s="14">
        <v>0</v>
      </c>
      <c r="ESC55" s="14">
        <v>0</v>
      </c>
      <c r="ESD55" s="14">
        <v>0</v>
      </c>
      <c r="ESE55" s="14">
        <v>0</v>
      </c>
      <c r="ESF55" s="14">
        <v>0</v>
      </c>
      <c r="ESG55" s="14">
        <v>0</v>
      </c>
      <c r="ESH55" s="14">
        <v>0</v>
      </c>
      <c r="ESI55" s="14">
        <v>0</v>
      </c>
      <c r="ESJ55" s="14">
        <v>0</v>
      </c>
      <c r="ESK55" s="14">
        <v>0</v>
      </c>
      <c r="ESL55" s="14">
        <v>0</v>
      </c>
      <c r="ESM55" s="14">
        <v>0</v>
      </c>
      <c r="ESN55" s="14">
        <v>0</v>
      </c>
      <c r="ESO55" s="14">
        <v>0</v>
      </c>
      <c r="ESP55" s="14">
        <v>0</v>
      </c>
      <c r="ESQ55" s="14">
        <v>0</v>
      </c>
      <c r="ESR55" s="14">
        <v>0</v>
      </c>
      <c r="ESS55" s="14">
        <v>0</v>
      </c>
      <c r="EST55" s="14">
        <v>0</v>
      </c>
      <c r="ESU55" s="14">
        <v>0</v>
      </c>
      <c r="ESV55" s="14">
        <v>0</v>
      </c>
      <c r="ESW55" s="14">
        <v>0</v>
      </c>
      <c r="ESX55" s="14">
        <v>0</v>
      </c>
      <c r="ESY55" s="14">
        <v>0</v>
      </c>
      <c r="ESZ55" s="14">
        <v>0</v>
      </c>
      <c r="ETA55" s="14">
        <v>0</v>
      </c>
      <c r="ETB55" s="14">
        <v>0</v>
      </c>
      <c r="ETC55" s="14">
        <v>0</v>
      </c>
      <c r="ETD55" s="14">
        <v>0</v>
      </c>
      <c r="ETE55" s="14">
        <v>0</v>
      </c>
      <c r="ETF55" s="14">
        <v>0</v>
      </c>
      <c r="ETG55" s="14">
        <v>0</v>
      </c>
      <c r="ETH55" s="14">
        <v>0</v>
      </c>
      <c r="ETI55" s="14">
        <v>0</v>
      </c>
      <c r="ETJ55" s="14">
        <v>0</v>
      </c>
      <c r="ETK55" s="14">
        <v>0</v>
      </c>
      <c r="ETL55" s="14">
        <v>0</v>
      </c>
      <c r="ETM55" s="14">
        <v>0</v>
      </c>
      <c r="ETN55" s="14">
        <v>0</v>
      </c>
      <c r="ETO55" s="14">
        <v>0</v>
      </c>
      <c r="ETP55" s="14">
        <v>0</v>
      </c>
      <c r="ETQ55" s="14">
        <v>0</v>
      </c>
      <c r="ETR55" s="14">
        <v>0</v>
      </c>
      <c r="ETS55" s="14">
        <v>0</v>
      </c>
      <c r="ETT55" s="14">
        <v>0</v>
      </c>
      <c r="ETU55" s="14">
        <v>0</v>
      </c>
      <c r="ETV55" s="14">
        <v>0</v>
      </c>
      <c r="ETW55" s="14">
        <v>0</v>
      </c>
      <c r="ETX55" s="14">
        <v>0</v>
      </c>
      <c r="ETY55" s="14">
        <v>0</v>
      </c>
      <c r="ETZ55" s="14">
        <v>0</v>
      </c>
      <c r="EUA55" s="14">
        <v>0</v>
      </c>
      <c r="EUB55" s="14">
        <v>0</v>
      </c>
      <c r="EUC55" s="14">
        <v>0</v>
      </c>
      <c r="EUD55" s="14">
        <v>0</v>
      </c>
      <c r="EUE55" s="14">
        <v>0</v>
      </c>
      <c r="EUF55" s="14">
        <v>0</v>
      </c>
      <c r="EUG55" s="14">
        <v>0</v>
      </c>
      <c r="EUH55" s="14">
        <v>0</v>
      </c>
      <c r="EUI55" s="14">
        <v>0</v>
      </c>
      <c r="EUJ55" s="14">
        <v>0</v>
      </c>
      <c r="EUK55" s="14">
        <v>0</v>
      </c>
      <c r="EUL55" s="14">
        <v>0</v>
      </c>
      <c r="EUM55" s="14">
        <v>0</v>
      </c>
      <c r="EUN55" s="14">
        <v>0</v>
      </c>
      <c r="EUO55" s="14">
        <v>0</v>
      </c>
      <c r="EUP55" s="14">
        <v>0</v>
      </c>
      <c r="EUQ55" s="14">
        <v>0</v>
      </c>
      <c r="EUR55" s="14">
        <v>0</v>
      </c>
      <c r="EUS55" s="14">
        <v>0</v>
      </c>
      <c r="EUT55" s="14">
        <v>0</v>
      </c>
      <c r="EUU55" s="14">
        <v>0</v>
      </c>
      <c r="EUV55" s="14">
        <v>0</v>
      </c>
      <c r="EUW55" s="14">
        <v>0</v>
      </c>
      <c r="EUX55" s="14">
        <v>0</v>
      </c>
      <c r="EUY55" s="14">
        <v>0</v>
      </c>
      <c r="EUZ55" s="14">
        <v>0</v>
      </c>
      <c r="EVA55" s="14">
        <v>0</v>
      </c>
      <c r="EVB55" s="14">
        <v>0</v>
      </c>
      <c r="EVC55" s="14">
        <v>0</v>
      </c>
      <c r="EVD55" s="14">
        <v>0</v>
      </c>
      <c r="EVE55" s="14">
        <v>0</v>
      </c>
      <c r="EVF55" s="14">
        <v>0</v>
      </c>
      <c r="EVG55" s="14">
        <v>0</v>
      </c>
      <c r="EVH55" s="14">
        <v>0</v>
      </c>
      <c r="EVI55" s="14">
        <v>0</v>
      </c>
      <c r="EVJ55" s="14">
        <v>0</v>
      </c>
      <c r="EVK55" s="14">
        <v>0</v>
      </c>
      <c r="EVL55" s="14">
        <v>0</v>
      </c>
      <c r="EVM55" s="14">
        <v>0</v>
      </c>
      <c r="EVN55" s="14">
        <v>0</v>
      </c>
      <c r="EVO55" s="14">
        <v>0</v>
      </c>
      <c r="EVP55" s="14">
        <v>0</v>
      </c>
      <c r="EVQ55" s="14">
        <v>0</v>
      </c>
      <c r="EVR55" s="14">
        <v>0</v>
      </c>
      <c r="EVS55" s="14">
        <v>0</v>
      </c>
      <c r="EVT55" s="14">
        <v>0</v>
      </c>
      <c r="EVU55" s="14">
        <v>0</v>
      </c>
      <c r="EVV55" s="14">
        <v>0</v>
      </c>
      <c r="EVW55" s="14">
        <v>0</v>
      </c>
      <c r="EVX55" s="14">
        <v>0</v>
      </c>
      <c r="EVY55" s="14">
        <v>0</v>
      </c>
      <c r="EVZ55" s="14">
        <v>0</v>
      </c>
      <c r="EWA55" s="14">
        <v>0</v>
      </c>
      <c r="EWB55" s="14">
        <v>0</v>
      </c>
      <c r="EWC55" s="14">
        <v>0</v>
      </c>
      <c r="EWD55" s="14">
        <v>0</v>
      </c>
      <c r="EWE55" s="14">
        <v>0</v>
      </c>
      <c r="EWF55" s="14">
        <v>0</v>
      </c>
      <c r="EWG55" s="14">
        <v>0</v>
      </c>
      <c r="EWH55" s="14">
        <v>0</v>
      </c>
      <c r="EWI55" s="14">
        <v>0</v>
      </c>
      <c r="EWJ55" s="14">
        <v>0</v>
      </c>
      <c r="EWK55" s="14">
        <v>0</v>
      </c>
      <c r="EWL55" s="14">
        <v>0</v>
      </c>
      <c r="EWM55" s="14">
        <v>0</v>
      </c>
      <c r="EWN55" s="14">
        <v>0</v>
      </c>
      <c r="EWO55" s="14">
        <v>0</v>
      </c>
      <c r="EWP55" s="14">
        <v>0</v>
      </c>
      <c r="EWQ55" s="14">
        <v>0</v>
      </c>
      <c r="EWR55" s="14">
        <v>0</v>
      </c>
      <c r="EWS55" s="14">
        <v>0</v>
      </c>
      <c r="EWT55" s="14">
        <v>0</v>
      </c>
      <c r="EWU55" s="14">
        <v>0</v>
      </c>
      <c r="EWV55" s="14">
        <v>0</v>
      </c>
      <c r="EWW55" s="14">
        <v>0</v>
      </c>
      <c r="EWX55" s="14">
        <v>0</v>
      </c>
      <c r="EWY55" s="14">
        <v>0</v>
      </c>
      <c r="EWZ55" s="14">
        <v>0</v>
      </c>
      <c r="EXA55" s="14">
        <v>0</v>
      </c>
      <c r="EXB55" s="14">
        <v>0</v>
      </c>
      <c r="EXC55" s="14">
        <v>0</v>
      </c>
      <c r="EXD55" s="14">
        <v>0</v>
      </c>
      <c r="EXE55" s="14">
        <v>0</v>
      </c>
      <c r="EXF55" s="14">
        <v>0</v>
      </c>
      <c r="EXG55" s="14">
        <v>0</v>
      </c>
      <c r="EXH55" s="14">
        <v>0</v>
      </c>
      <c r="EXI55" s="14">
        <v>0</v>
      </c>
      <c r="EXJ55" s="14">
        <v>0</v>
      </c>
      <c r="EXK55" s="14">
        <v>0</v>
      </c>
      <c r="EXL55" s="14">
        <v>0</v>
      </c>
      <c r="EXM55" s="14">
        <v>0</v>
      </c>
      <c r="EXN55" s="14">
        <v>0</v>
      </c>
      <c r="EXO55" s="14">
        <v>0</v>
      </c>
      <c r="EXP55" s="14">
        <v>0</v>
      </c>
      <c r="EXQ55" s="14">
        <v>0</v>
      </c>
      <c r="EXR55" s="14">
        <v>0</v>
      </c>
      <c r="EXS55" s="14">
        <v>0</v>
      </c>
      <c r="EXT55" s="14">
        <v>0</v>
      </c>
      <c r="EXU55" s="14">
        <v>0</v>
      </c>
      <c r="EXV55" s="14">
        <v>0</v>
      </c>
      <c r="EXW55" s="14">
        <v>0</v>
      </c>
      <c r="EXX55" s="14">
        <v>0</v>
      </c>
      <c r="EXY55" s="14">
        <v>0</v>
      </c>
      <c r="EXZ55" s="14">
        <v>0</v>
      </c>
      <c r="EYA55" s="14">
        <v>0</v>
      </c>
      <c r="EYB55" s="14">
        <v>0</v>
      </c>
      <c r="EYC55" s="14">
        <v>0</v>
      </c>
      <c r="EYD55" s="14">
        <v>0</v>
      </c>
      <c r="EYE55" s="14">
        <v>0</v>
      </c>
      <c r="EYF55" s="14">
        <v>0</v>
      </c>
      <c r="EYG55" s="14">
        <v>0</v>
      </c>
      <c r="EYH55" s="14">
        <v>0</v>
      </c>
      <c r="EYI55" s="14">
        <v>0</v>
      </c>
      <c r="EYJ55" s="14">
        <v>0</v>
      </c>
      <c r="EYK55" s="14">
        <v>0</v>
      </c>
      <c r="EYL55" s="14">
        <v>0</v>
      </c>
      <c r="EYM55" s="14">
        <v>0</v>
      </c>
      <c r="EYN55" s="14">
        <v>0</v>
      </c>
      <c r="EYO55" s="14">
        <v>0</v>
      </c>
      <c r="EYP55" s="14">
        <v>0</v>
      </c>
      <c r="EYQ55" s="14">
        <v>0</v>
      </c>
      <c r="EYR55" s="14">
        <v>0</v>
      </c>
      <c r="EYS55" s="14">
        <v>0</v>
      </c>
      <c r="EYT55" s="14">
        <v>0</v>
      </c>
      <c r="EYU55" s="14">
        <v>0</v>
      </c>
      <c r="EYV55" s="14">
        <v>0</v>
      </c>
      <c r="EYW55" s="14">
        <v>0</v>
      </c>
      <c r="EYX55" s="14">
        <v>0</v>
      </c>
      <c r="EYY55" s="14">
        <v>0</v>
      </c>
      <c r="EYZ55" s="14">
        <v>0</v>
      </c>
      <c r="EZA55" s="14">
        <v>0</v>
      </c>
      <c r="EZB55" s="14">
        <v>0</v>
      </c>
      <c r="EZC55" s="14">
        <v>0</v>
      </c>
      <c r="EZD55" s="14">
        <v>0</v>
      </c>
      <c r="EZE55" s="14">
        <v>0</v>
      </c>
      <c r="EZF55" s="14">
        <v>0</v>
      </c>
      <c r="EZG55" s="14">
        <v>0</v>
      </c>
      <c r="EZH55" s="14">
        <v>0</v>
      </c>
      <c r="EZI55" s="14">
        <v>0</v>
      </c>
      <c r="EZJ55" s="14">
        <v>0</v>
      </c>
      <c r="EZK55" s="14">
        <v>0</v>
      </c>
      <c r="EZL55" s="14">
        <v>0</v>
      </c>
      <c r="EZM55" s="14">
        <v>0</v>
      </c>
      <c r="EZN55" s="14">
        <v>0</v>
      </c>
      <c r="EZO55" s="14">
        <v>0</v>
      </c>
      <c r="EZP55" s="14">
        <v>0</v>
      </c>
      <c r="EZQ55" s="14">
        <v>0</v>
      </c>
      <c r="EZR55" s="14">
        <v>0</v>
      </c>
      <c r="EZS55" s="14">
        <v>0</v>
      </c>
      <c r="EZT55" s="14">
        <v>0</v>
      </c>
      <c r="EZU55" s="14">
        <v>0</v>
      </c>
      <c r="EZV55" s="14">
        <v>0</v>
      </c>
      <c r="EZW55" s="14">
        <v>0</v>
      </c>
      <c r="EZX55" s="14">
        <v>0</v>
      </c>
      <c r="EZY55" s="14">
        <v>0</v>
      </c>
      <c r="EZZ55" s="14">
        <v>0</v>
      </c>
      <c r="FAA55" s="14">
        <v>0</v>
      </c>
      <c r="FAB55" s="14">
        <v>0</v>
      </c>
      <c r="FAC55" s="14">
        <v>0</v>
      </c>
      <c r="FAD55" s="14">
        <v>0</v>
      </c>
      <c r="FAE55" s="14">
        <v>0</v>
      </c>
      <c r="FAF55" s="14">
        <v>0</v>
      </c>
      <c r="FAG55" s="14">
        <v>0</v>
      </c>
      <c r="FAH55" s="14">
        <v>0</v>
      </c>
      <c r="FAI55" s="14">
        <v>0</v>
      </c>
      <c r="FAJ55" s="14">
        <v>0</v>
      </c>
      <c r="FAK55" s="14">
        <v>0</v>
      </c>
      <c r="FAL55" s="14">
        <v>0</v>
      </c>
      <c r="FAM55" s="14">
        <v>0</v>
      </c>
      <c r="FAN55" s="14">
        <v>0</v>
      </c>
      <c r="FAO55" s="14">
        <v>0</v>
      </c>
      <c r="FAP55" s="14">
        <v>0</v>
      </c>
      <c r="FAQ55" s="14">
        <v>0</v>
      </c>
      <c r="FAR55" s="14">
        <v>0</v>
      </c>
      <c r="FAS55" s="14">
        <v>0</v>
      </c>
      <c r="FAT55" s="14">
        <v>0</v>
      </c>
      <c r="FAU55" s="14">
        <v>0</v>
      </c>
      <c r="FAV55" s="14">
        <v>0</v>
      </c>
      <c r="FAW55" s="14">
        <v>0</v>
      </c>
      <c r="FAX55" s="14">
        <v>0</v>
      </c>
      <c r="FAY55" s="14">
        <v>0</v>
      </c>
      <c r="FAZ55" s="14">
        <v>0</v>
      </c>
      <c r="FBA55" s="14">
        <v>0</v>
      </c>
      <c r="FBB55" s="14">
        <v>0</v>
      </c>
      <c r="FBC55" s="14">
        <v>0</v>
      </c>
      <c r="FBD55" s="14">
        <v>0</v>
      </c>
      <c r="FBE55" s="14">
        <v>0</v>
      </c>
      <c r="FBF55" s="14">
        <v>0</v>
      </c>
      <c r="FBG55" s="14">
        <v>0</v>
      </c>
      <c r="FBH55" s="14">
        <v>0</v>
      </c>
      <c r="FBI55" s="14">
        <v>0</v>
      </c>
      <c r="FBJ55" s="14">
        <v>0</v>
      </c>
      <c r="FBK55" s="14">
        <v>0</v>
      </c>
      <c r="FBL55" s="14">
        <v>0</v>
      </c>
      <c r="FBM55" s="14">
        <v>0</v>
      </c>
      <c r="FBN55" s="14">
        <v>0</v>
      </c>
      <c r="FBO55" s="14">
        <v>0</v>
      </c>
      <c r="FBP55" s="14">
        <v>0</v>
      </c>
      <c r="FBQ55" s="14">
        <v>0</v>
      </c>
      <c r="FBR55" s="14">
        <v>0</v>
      </c>
      <c r="FBS55" s="14">
        <v>0</v>
      </c>
      <c r="FBT55" s="14">
        <v>0</v>
      </c>
      <c r="FBU55" s="14">
        <v>0</v>
      </c>
      <c r="FBV55" s="14">
        <v>0</v>
      </c>
      <c r="FBW55" s="14">
        <v>0</v>
      </c>
      <c r="FBX55" s="14">
        <v>0</v>
      </c>
      <c r="FBY55" s="14">
        <v>0</v>
      </c>
      <c r="FBZ55" s="14">
        <v>0</v>
      </c>
      <c r="FCA55" s="14">
        <v>0</v>
      </c>
      <c r="FCB55" s="14">
        <v>0</v>
      </c>
      <c r="FCC55" s="14">
        <v>0</v>
      </c>
      <c r="FCD55" s="14">
        <v>0</v>
      </c>
      <c r="FCE55" s="14">
        <v>0</v>
      </c>
      <c r="FCF55" s="14">
        <v>0</v>
      </c>
      <c r="FCG55" s="14">
        <v>0</v>
      </c>
      <c r="FCH55" s="14">
        <v>0</v>
      </c>
      <c r="FCI55" s="14">
        <v>0</v>
      </c>
      <c r="FCJ55" s="14">
        <v>0</v>
      </c>
      <c r="FCK55" s="14">
        <v>0</v>
      </c>
      <c r="FCL55" s="14">
        <v>0</v>
      </c>
      <c r="FCM55" s="14">
        <v>0</v>
      </c>
      <c r="FCN55" s="14">
        <v>0</v>
      </c>
      <c r="FCO55" s="14">
        <v>0</v>
      </c>
      <c r="FCP55" s="14">
        <v>0</v>
      </c>
      <c r="FCQ55" s="14">
        <v>0</v>
      </c>
      <c r="FCR55" s="14">
        <v>0</v>
      </c>
      <c r="FCS55" s="14">
        <v>0</v>
      </c>
      <c r="FCT55" s="14">
        <v>0</v>
      </c>
      <c r="FCU55" s="14">
        <v>0</v>
      </c>
      <c r="FCV55" s="14">
        <v>0</v>
      </c>
      <c r="FCW55" s="14">
        <v>0</v>
      </c>
      <c r="FCX55" s="14">
        <v>0</v>
      </c>
      <c r="FCY55" s="14">
        <v>0</v>
      </c>
      <c r="FCZ55" s="14">
        <v>0</v>
      </c>
      <c r="FDA55" s="14">
        <v>0</v>
      </c>
      <c r="FDB55" s="14">
        <v>0</v>
      </c>
      <c r="FDC55" s="14">
        <v>0</v>
      </c>
      <c r="FDD55" s="14">
        <v>0</v>
      </c>
      <c r="FDE55" s="14">
        <v>0</v>
      </c>
      <c r="FDF55" s="14">
        <v>0</v>
      </c>
      <c r="FDG55" s="14">
        <v>0</v>
      </c>
      <c r="FDH55" s="14">
        <v>0</v>
      </c>
      <c r="FDI55" s="14">
        <v>0</v>
      </c>
      <c r="FDJ55" s="14">
        <v>0</v>
      </c>
      <c r="FDK55" s="14">
        <v>0</v>
      </c>
      <c r="FDL55" s="14">
        <v>0</v>
      </c>
      <c r="FDM55" s="14">
        <v>0</v>
      </c>
      <c r="FDN55" s="14">
        <v>0</v>
      </c>
      <c r="FDO55" s="14">
        <v>0</v>
      </c>
      <c r="FDP55" s="14">
        <v>0</v>
      </c>
      <c r="FDQ55" s="14">
        <v>0</v>
      </c>
      <c r="FDR55" s="14">
        <v>0</v>
      </c>
      <c r="FDS55" s="14">
        <v>0</v>
      </c>
      <c r="FDT55" s="14">
        <v>0</v>
      </c>
      <c r="FDU55" s="14">
        <v>0</v>
      </c>
      <c r="FDV55" s="14">
        <v>0</v>
      </c>
      <c r="FDW55" s="14">
        <v>0</v>
      </c>
      <c r="FDX55" s="14">
        <v>0</v>
      </c>
      <c r="FDY55" s="14">
        <v>0</v>
      </c>
      <c r="FDZ55" s="14">
        <v>0</v>
      </c>
      <c r="FEA55" s="14">
        <v>0</v>
      </c>
      <c r="FEB55" s="14">
        <v>0</v>
      </c>
      <c r="FEC55" s="14">
        <v>0</v>
      </c>
      <c r="FED55" s="14">
        <v>0</v>
      </c>
      <c r="FEE55" s="14">
        <v>0</v>
      </c>
      <c r="FEF55" s="14">
        <v>0</v>
      </c>
      <c r="FEG55" s="14">
        <v>0</v>
      </c>
      <c r="FEH55" s="14">
        <v>0</v>
      </c>
      <c r="FEI55" s="14">
        <v>0</v>
      </c>
      <c r="FEJ55" s="14">
        <v>0</v>
      </c>
      <c r="FEK55" s="14">
        <v>0</v>
      </c>
      <c r="FEL55" s="14">
        <v>0</v>
      </c>
      <c r="FEM55" s="14">
        <v>0</v>
      </c>
      <c r="FEN55" s="14">
        <v>0</v>
      </c>
      <c r="FEO55" s="14">
        <v>0</v>
      </c>
      <c r="FEP55" s="14">
        <v>0</v>
      </c>
      <c r="FEQ55" s="14">
        <v>0</v>
      </c>
      <c r="FER55" s="14">
        <v>0</v>
      </c>
      <c r="FES55" s="14">
        <v>0</v>
      </c>
      <c r="FET55" s="14">
        <v>0</v>
      </c>
      <c r="FEU55" s="14">
        <v>0</v>
      </c>
      <c r="FEV55" s="14">
        <v>0</v>
      </c>
      <c r="FEW55" s="14">
        <v>0</v>
      </c>
      <c r="FEX55" s="14">
        <v>0</v>
      </c>
      <c r="FEY55" s="14">
        <v>0</v>
      </c>
      <c r="FEZ55" s="14">
        <v>0</v>
      </c>
      <c r="FFA55" s="14">
        <v>0</v>
      </c>
      <c r="FFB55" s="14">
        <v>0</v>
      </c>
      <c r="FFC55" s="14">
        <v>0</v>
      </c>
      <c r="FFD55" s="14">
        <v>0</v>
      </c>
      <c r="FFE55" s="14">
        <v>0</v>
      </c>
      <c r="FFF55" s="14">
        <v>0</v>
      </c>
      <c r="FFG55" s="14">
        <v>0</v>
      </c>
      <c r="FFH55" s="14">
        <v>0</v>
      </c>
      <c r="FFI55" s="14">
        <v>0</v>
      </c>
      <c r="FFJ55" s="14">
        <v>0</v>
      </c>
      <c r="FFK55" s="14">
        <v>0</v>
      </c>
      <c r="FFL55" s="14">
        <v>0</v>
      </c>
      <c r="FFM55" s="14">
        <v>0</v>
      </c>
      <c r="FFN55" s="14">
        <v>0</v>
      </c>
      <c r="FFO55" s="14">
        <v>0</v>
      </c>
      <c r="FFP55" s="14">
        <v>0</v>
      </c>
      <c r="FFQ55" s="14">
        <v>0</v>
      </c>
      <c r="FFR55" s="14">
        <v>0</v>
      </c>
      <c r="FFS55" s="14">
        <v>0</v>
      </c>
      <c r="FFT55" s="14">
        <v>0</v>
      </c>
      <c r="FFU55" s="14">
        <v>0</v>
      </c>
      <c r="FFV55" s="14">
        <v>0</v>
      </c>
      <c r="FFW55" s="14">
        <v>0</v>
      </c>
      <c r="FFX55" s="14">
        <v>0</v>
      </c>
      <c r="FFY55" s="14">
        <v>0</v>
      </c>
      <c r="FFZ55" s="14">
        <v>0</v>
      </c>
      <c r="FGA55" s="14">
        <v>0</v>
      </c>
      <c r="FGB55" s="14">
        <v>0</v>
      </c>
      <c r="FGC55" s="14">
        <v>0</v>
      </c>
      <c r="FGD55" s="14">
        <v>0</v>
      </c>
      <c r="FGE55" s="14">
        <v>0</v>
      </c>
      <c r="FGF55" s="14">
        <v>0</v>
      </c>
      <c r="FGG55" s="14">
        <v>0</v>
      </c>
      <c r="FGH55" s="14">
        <v>0</v>
      </c>
      <c r="FGI55" s="14">
        <v>0</v>
      </c>
      <c r="FGJ55" s="14">
        <v>0</v>
      </c>
      <c r="FGK55" s="14">
        <v>0</v>
      </c>
      <c r="FGL55" s="14">
        <v>0</v>
      </c>
      <c r="FGM55" s="14">
        <v>0</v>
      </c>
      <c r="FGN55" s="14">
        <v>0</v>
      </c>
      <c r="FGO55" s="14">
        <v>0</v>
      </c>
      <c r="FGP55" s="14">
        <v>0</v>
      </c>
      <c r="FGQ55" s="14">
        <v>0</v>
      </c>
      <c r="FGR55" s="14">
        <v>0</v>
      </c>
      <c r="FGS55" s="14">
        <v>0</v>
      </c>
      <c r="FGT55" s="14">
        <v>0</v>
      </c>
      <c r="FGU55" s="14">
        <v>0</v>
      </c>
      <c r="FGV55" s="14">
        <v>0</v>
      </c>
      <c r="FGW55" s="14">
        <v>0</v>
      </c>
      <c r="FGX55" s="14">
        <v>0</v>
      </c>
      <c r="FGY55" s="14">
        <v>0</v>
      </c>
      <c r="FGZ55" s="14">
        <v>0</v>
      </c>
      <c r="FHA55" s="14">
        <v>0</v>
      </c>
      <c r="FHB55" s="14">
        <v>0</v>
      </c>
      <c r="FHC55" s="14">
        <v>0</v>
      </c>
      <c r="FHD55" s="14">
        <v>0</v>
      </c>
      <c r="FHE55" s="14">
        <v>0</v>
      </c>
      <c r="FHF55" s="14">
        <v>0</v>
      </c>
      <c r="FHG55" s="14">
        <v>0</v>
      </c>
      <c r="FHH55" s="14">
        <v>0</v>
      </c>
      <c r="FHI55" s="14">
        <v>0</v>
      </c>
      <c r="FHJ55" s="14">
        <v>0</v>
      </c>
      <c r="FHK55" s="14">
        <v>0</v>
      </c>
      <c r="FHL55" s="14">
        <v>0</v>
      </c>
      <c r="FHM55" s="14">
        <v>0</v>
      </c>
      <c r="FHN55" s="14">
        <v>0</v>
      </c>
      <c r="FHO55" s="14">
        <v>0</v>
      </c>
      <c r="FHP55" s="14">
        <v>0</v>
      </c>
      <c r="FHQ55" s="14">
        <v>0</v>
      </c>
      <c r="FHR55" s="14">
        <v>0</v>
      </c>
      <c r="FHS55" s="14">
        <v>0</v>
      </c>
      <c r="FHT55" s="14">
        <v>0</v>
      </c>
      <c r="FHU55" s="14">
        <v>0</v>
      </c>
      <c r="FHV55" s="14">
        <v>0</v>
      </c>
      <c r="FHW55" s="14">
        <v>0</v>
      </c>
      <c r="FHX55" s="14">
        <v>0</v>
      </c>
      <c r="FHY55" s="14">
        <v>0</v>
      </c>
      <c r="FHZ55" s="14">
        <v>0</v>
      </c>
      <c r="FIA55" s="14">
        <v>0</v>
      </c>
      <c r="FIB55" s="14">
        <v>0</v>
      </c>
      <c r="FIC55" s="14">
        <v>0</v>
      </c>
      <c r="FID55" s="14">
        <v>0</v>
      </c>
      <c r="FIE55" s="14">
        <v>0</v>
      </c>
      <c r="FIF55" s="14">
        <v>0</v>
      </c>
      <c r="FIG55" s="14">
        <v>0</v>
      </c>
      <c r="FIH55" s="14">
        <v>0</v>
      </c>
      <c r="FII55" s="14">
        <v>0</v>
      </c>
      <c r="FIJ55" s="14">
        <v>0</v>
      </c>
      <c r="FIK55" s="14">
        <v>0</v>
      </c>
      <c r="FIL55" s="14">
        <v>0</v>
      </c>
      <c r="FIM55" s="14">
        <v>0</v>
      </c>
      <c r="FIN55" s="14">
        <v>0</v>
      </c>
      <c r="FIO55" s="14">
        <v>0</v>
      </c>
      <c r="FIP55" s="14">
        <v>0</v>
      </c>
      <c r="FIQ55" s="14">
        <v>0</v>
      </c>
      <c r="FIR55" s="14">
        <v>0</v>
      </c>
      <c r="FIS55" s="14">
        <v>0</v>
      </c>
      <c r="FIT55" s="14">
        <v>0</v>
      </c>
      <c r="FIU55" s="14">
        <v>0</v>
      </c>
      <c r="FIV55" s="14">
        <v>0</v>
      </c>
      <c r="FIW55" s="14">
        <v>0</v>
      </c>
      <c r="FIX55" s="14">
        <v>0</v>
      </c>
      <c r="FIY55" s="14">
        <v>0</v>
      </c>
      <c r="FIZ55" s="14">
        <v>0</v>
      </c>
      <c r="FJA55" s="14">
        <v>0</v>
      </c>
      <c r="FJB55" s="14">
        <v>0</v>
      </c>
      <c r="FJC55" s="14">
        <v>0</v>
      </c>
      <c r="FJD55" s="14">
        <v>0</v>
      </c>
      <c r="FJE55" s="14">
        <v>0</v>
      </c>
      <c r="FJF55" s="14">
        <v>0</v>
      </c>
      <c r="FJG55" s="14">
        <v>0</v>
      </c>
      <c r="FJH55" s="14">
        <v>0</v>
      </c>
      <c r="FJI55" s="14">
        <v>0</v>
      </c>
      <c r="FJJ55" s="14">
        <v>0</v>
      </c>
      <c r="FJK55" s="14">
        <v>0</v>
      </c>
      <c r="FJL55" s="14">
        <v>0</v>
      </c>
      <c r="FJM55" s="14">
        <v>0</v>
      </c>
      <c r="FJN55" s="14">
        <v>0</v>
      </c>
      <c r="FJO55" s="14">
        <v>0</v>
      </c>
      <c r="FJP55" s="14">
        <v>0</v>
      </c>
      <c r="FJQ55" s="14">
        <v>0</v>
      </c>
      <c r="FJR55" s="14">
        <v>0</v>
      </c>
      <c r="FJS55" s="14">
        <v>0</v>
      </c>
      <c r="FJT55" s="14">
        <v>0</v>
      </c>
      <c r="FJU55" s="14">
        <v>0</v>
      </c>
      <c r="FJV55" s="14">
        <v>0</v>
      </c>
      <c r="FJW55" s="14">
        <v>0</v>
      </c>
      <c r="FJX55" s="14">
        <v>0</v>
      </c>
      <c r="FJY55" s="14">
        <v>0</v>
      </c>
      <c r="FJZ55" s="14">
        <v>0</v>
      </c>
      <c r="FKA55" s="14">
        <v>0</v>
      </c>
      <c r="FKB55" s="14">
        <v>0</v>
      </c>
      <c r="FKC55" s="14">
        <v>0</v>
      </c>
      <c r="FKD55" s="14">
        <v>0</v>
      </c>
      <c r="FKE55" s="14">
        <v>0</v>
      </c>
      <c r="FKF55" s="14">
        <v>0</v>
      </c>
      <c r="FKG55" s="14">
        <v>0</v>
      </c>
      <c r="FKH55" s="14">
        <v>0</v>
      </c>
      <c r="FKI55" s="14">
        <v>0</v>
      </c>
      <c r="FKJ55" s="14">
        <v>0</v>
      </c>
      <c r="FKK55" s="14">
        <v>0</v>
      </c>
      <c r="FKL55" s="14">
        <v>0</v>
      </c>
      <c r="FKM55" s="14">
        <v>0</v>
      </c>
      <c r="FKN55" s="14">
        <v>0</v>
      </c>
      <c r="FKO55" s="14">
        <v>0</v>
      </c>
      <c r="FKP55" s="14">
        <v>0</v>
      </c>
      <c r="FKQ55" s="14">
        <v>0</v>
      </c>
      <c r="FKR55" s="14">
        <v>0</v>
      </c>
      <c r="FKS55" s="14">
        <v>0</v>
      </c>
      <c r="FKT55" s="14">
        <v>0</v>
      </c>
      <c r="FKU55" s="14">
        <v>0</v>
      </c>
      <c r="FKV55" s="14">
        <v>0</v>
      </c>
      <c r="FKW55" s="14">
        <v>0</v>
      </c>
      <c r="FKX55" s="14">
        <v>0</v>
      </c>
      <c r="FKY55" s="14">
        <v>0</v>
      </c>
      <c r="FKZ55" s="14">
        <v>0</v>
      </c>
      <c r="FLA55" s="14">
        <v>0</v>
      </c>
      <c r="FLB55" s="14">
        <v>0</v>
      </c>
      <c r="FLC55" s="14">
        <v>0</v>
      </c>
      <c r="FLD55" s="14">
        <v>0</v>
      </c>
      <c r="FLE55" s="14">
        <v>0</v>
      </c>
      <c r="FLF55" s="14">
        <v>0</v>
      </c>
      <c r="FLG55" s="14">
        <v>0</v>
      </c>
      <c r="FLH55" s="14">
        <v>0</v>
      </c>
      <c r="FLI55" s="14">
        <v>0</v>
      </c>
      <c r="FLJ55" s="14">
        <v>0</v>
      </c>
      <c r="FLK55" s="14">
        <v>0</v>
      </c>
      <c r="FLL55" s="14">
        <v>0</v>
      </c>
      <c r="FLM55" s="14">
        <v>0</v>
      </c>
      <c r="FLN55" s="14">
        <v>0</v>
      </c>
      <c r="FLO55" s="14">
        <v>0</v>
      </c>
      <c r="FLP55" s="14">
        <v>0</v>
      </c>
      <c r="FLQ55" s="14">
        <v>0</v>
      </c>
      <c r="FLR55" s="14">
        <v>0</v>
      </c>
      <c r="FLS55" s="14">
        <v>0</v>
      </c>
      <c r="FLT55" s="14">
        <v>0</v>
      </c>
      <c r="FLU55" s="14">
        <v>0</v>
      </c>
      <c r="FLV55" s="14">
        <v>0</v>
      </c>
      <c r="FLW55" s="14">
        <v>0</v>
      </c>
      <c r="FLX55" s="14">
        <v>0</v>
      </c>
      <c r="FLY55" s="14">
        <v>0</v>
      </c>
      <c r="FLZ55" s="14">
        <v>0</v>
      </c>
      <c r="FMA55" s="14">
        <v>0</v>
      </c>
      <c r="FMB55" s="14">
        <v>0</v>
      </c>
      <c r="FMC55" s="14">
        <v>0</v>
      </c>
      <c r="FMD55" s="14">
        <v>0</v>
      </c>
      <c r="FME55" s="14">
        <v>0</v>
      </c>
      <c r="FMF55" s="14">
        <v>0</v>
      </c>
      <c r="FMG55" s="14">
        <v>0</v>
      </c>
      <c r="FMH55" s="14">
        <v>0</v>
      </c>
      <c r="FMI55" s="14">
        <v>0</v>
      </c>
      <c r="FMJ55" s="14">
        <v>0</v>
      </c>
      <c r="FMK55" s="14">
        <v>0</v>
      </c>
      <c r="FML55" s="14">
        <v>0</v>
      </c>
      <c r="FMM55" s="14">
        <v>0</v>
      </c>
      <c r="FMN55" s="14">
        <v>0</v>
      </c>
      <c r="FMO55" s="14">
        <v>0</v>
      </c>
      <c r="FMP55" s="14">
        <v>0</v>
      </c>
      <c r="FMQ55" s="14">
        <v>0</v>
      </c>
      <c r="FMR55" s="14">
        <v>0</v>
      </c>
      <c r="FMS55" s="14">
        <v>0</v>
      </c>
      <c r="FMT55" s="14">
        <v>0</v>
      </c>
      <c r="FMU55" s="14">
        <v>0</v>
      </c>
      <c r="FMV55" s="14">
        <v>0</v>
      </c>
      <c r="FMW55" s="14">
        <v>0</v>
      </c>
      <c r="FMX55" s="14">
        <v>0</v>
      </c>
      <c r="FMY55" s="14">
        <v>0</v>
      </c>
      <c r="FMZ55" s="14">
        <v>0</v>
      </c>
      <c r="FNA55" s="14">
        <v>0</v>
      </c>
      <c r="FNB55" s="14">
        <v>0</v>
      </c>
      <c r="FNC55" s="14">
        <v>0</v>
      </c>
      <c r="FND55" s="14">
        <v>0</v>
      </c>
      <c r="FNE55" s="14">
        <v>0</v>
      </c>
      <c r="FNF55" s="14">
        <v>0</v>
      </c>
      <c r="FNG55" s="14">
        <v>0</v>
      </c>
      <c r="FNH55" s="14">
        <v>0</v>
      </c>
      <c r="FNI55" s="14">
        <v>0</v>
      </c>
      <c r="FNJ55" s="14">
        <v>0</v>
      </c>
      <c r="FNK55" s="14">
        <v>0</v>
      </c>
      <c r="FNL55" s="14">
        <v>0</v>
      </c>
      <c r="FNM55" s="14">
        <v>0</v>
      </c>
      <c r="FNN55" s="14">
        <v>0</v>
      </c>
      <c r="FNO55" s="14">
        <v>0</v>
      </c>
      <c r="FNP55" s="14">
        <v>0</v>
      </c>
      <c r="FNQ55" s="14">
        <v>0</v>
      </c>
      <c r="FNR55" s="14">
        <v>0</v>
      </c>
      <c r="FNS55" s="14">
        <v>0</v>
      </c>
      <c r="FNT55" s="14">
        <v>0</v>
      </c>
      <c r="FNU55" s="14">
        <v>0</v>
      </c>
      <c r="FNV55" s="14">
        <v>0</v>
      </c>
      <c r="FNW55" s="14">
        <v>0</v>
      </c>
      <c r="FNX55" s="14">
        <v>0</v>
      </c>
      <c r="FNY55" s="14">
        <v>0</v>
      </c>
      <c r="FNZ55" s="14">
        <v>0</v>
      </c>
      <c r="FOA55" s="14">
        <v>0</v>
      </c>
      <c r="FOB55" s="14">
        <v>0</v>
      </c>
      <c r="FOC55" s="14">
        <v>0</v>
      </c>
      <c r="FOD55" s="14">
        <v>0</v>
      </c>
      <c r="FOE55" s="14">
        <v>0</v>
      </c>
      <c r="FOF55" s="14">
        <v>0</v>
      </c>
      <c r="FOG55" s="14">
        <v>0</v>
      </c>
      <c r="FOH55" s="14">
        <v>0</v>
      </c>
      <c r="FOI55" s="14">
        <v>0</v>
      </c>
      <c r="FOJ55" s="14">
        <v>0</v>
      </c>
      <c r="FOK55" s="14">
        <v>0</v>
      </c>
      <c r="FOL55" s="14">
        <v>0</v>
      </c>
      <c r="FOM55" s="14">
        <v>0</v>
      </c>
      <c r="FON55" s="14">
        <v>0</v>
      </c>
      <c r="FOO55" s="14">
        <v>0</v>
      </c>
      <c r="FOP55" s="14">
        <v>0</v>
      </c>
      <c r="FOQ55" s="14">
        <v>0</v>
      </c>
      <c r="FOR55" s="14">
        <v>0</v>
      </c>
      <c r="FOS55" s="14">
        <v>0</v>
      </c>
      <c r="FOT55" s="14">
        <v>0</v>
      </c>
      <c r="FOU55" s="14">
        <v>0</v>
      </c>
      <c r="FOV55" s="14">
        <v>0</v>
      </c>
      <c r="FOW55" s="14">
        <v>0</v>
      </c>
      <c r="FOX55" s="14">
        <v>0</v>
      </c>
      <c r="FOY55" s="14">
        <v>0</v>
      </c>
      <c r="FOZ55" s="14">
        <v>0</v>
      </c>
      <c r="FPA55" s="14">
        <v>0</v>
      </c>
      <c r="FPB55" s="14">
        <v>0</v>
      </c>
      <c r="FPC55" s="14">
        <v>0</v>
      </c>
      <c r="FPD55" s="14">
        <v>0</v>
      </c>
      <c r="FPE55" s="14">
        <v>0</v>
      </c>
      <c r="FPF55" s="14">
        <v>0</v>
      </c>
      <c r="FPG55" s="14">
        <v>0</v>
      </c>
      <c r="FPH55" s="14">
        <v>0</v>
      </c>
      <c r="FPI55" s="14">
        <v>0</v>
      </c>
      <c r="FPJ55" s="14">
        <v>0</v>
      </c>
      <c r="FPK55" s="14">
        <v>0</v>
      </c>
      <c r="FPL55" s="14">
        <v>0</v>
      </c>
      <c r="FPM55" s="14">
        <v>0</v>
      </c>
      <c r="FPN55" s="14">
        <v>0</v>
      </c>
      <c r="FPO55" s="14">
        <v>0</v>
      </c>
      <c r="FPP55" s="14">
        <v>0</v>
      </c>
      <c r="FPQ55" s="14">
        <v>0</v>
      </c>
      <c r="FPR55" s="14">
        <v>0</v>
      </c>
      <c r="FPS55" s="14">
        <v>0</v>
      </c>
      <c r="FPT55" s="14">
        <v>0</v>
      </c>
      <c r="FPU55" s="14">
        <v>0</v>
      </c>
      <c r="FPV55" s="14">
        <v>0</v>
      </c>
      <c r="FPW55" s="14">
        <v>0</v>
      </c>
      <c r="FPX55" s="14">
        <v>0</v>
      </c>
      <c r="FPY55" s="14">
        <v>0</v>
      </c>
      <c r="FPZ55" s="14">
        <v>0</v>
      </c>
      <c r="FQA55" s="14">
        <v>0</v>
      </c>
      <c r="FQB55" s="14">
        <v>0</v>
      </c>
      <c r="FQC55" s="14">
        <v>0</v>
      </c>
      <c r="FQD55" s="14">
        <v>0</v>
      </c>
      <c r="FQE55" s="14">
        <v>0</v>
      </c>
      <c r="FQF55" s="14">
        <v>0</v>
      </c>
      <c r="FQG55" s="14">
        <v>0</v>
      </c>
      <c r="FQH55" s="14">
        <v>0</v>
      </c>
      <c r="FQI55" s="14">
        <v>0</v>
      </c>
      <c r="FQJ55" s="14">
        <v>0</v>
      </c>
      <c r="FQK55" s="14">
        <v>0</v>
      </c>
      <c r="FQL55" s="14">
        <v>0</v>
      </c>
      <c r="FQM55" s="14">
        <v>0</v>
      </c>
      <c r="FQN55" s="14">
        <v>0</v>
      </c>
      <c r="FQO55" s="14">
        <v>0</v>
      </c>
      <c r="FQP55" s="14">
        <v>0</v>
      </c>
      <c r="FQQ55" s="14">
        <v>0</v>
      </c>
      <c r="FQR55" s="14">
        <v>0</v>
      </c>
      <c r="FQS55" s="14">
        <v>0</v>
      </c>
      <c r="FQT55" s="14">
        <v>0</v>
      </c>
      <c r="FQU55" s="14">
        <v>0</v>
      </c>
      <c r="FQV55" s="14">
        <v>0</v>
      </c>
      <c r="FQW55" s="14">
        <v>0</v>
      </c>
      <c r="FQX55" s="14">
        <v>0</v>
      </c>
      <c r="FQY55" s="14">
        <v>0</v>
      </c>
      <c r="FQZ55" s="14">
        <v>0</v>
      </c>
      <c r="FRA55" s="14">
        <v>0</v>
      </c>
      <c r="FRB55" s="14">
        <v>0</v>
      </c>
      <c r="FRC55" s="14">
        <v>0</v>
      </c>
      <c r="FRD55" s="14">
        <v>0</v>
      </c>
      <c r="FRE55" s="14">
        <v>0</v>
      </c>
      <c r="FRF55" s="14">
        <v>0</v>
      </c>
      <c r="FRG55" s="14">
        <v>0</v>
      </c>
      <c r="FRH55" s="14">
        <v>0</v>
      </c>
      <c r="FRI55" s="14">
        <v>0</v>
      </c>
      <c r="FRJ55" s="14">
        <v>0</v>
      </c>
      <c r="FRK55" s="14">
        <v>0</v>
      </c>
      <c r="FRL55" s="14">
        <v>0</v>
      </c>
      <c r="FRM55" s="14">
        <v>0</v>
      </c>
      <c r="FRN55" s="14">
        <v>0</v>
      </c>
      <c r="FRO55" s="14">
        <v>0</v>
      </c>
      <c r="FRP55" s="14">
        <v>0</v>
      </c>
      <c r="FRQ55" s="14">
        <v>0</v>
      </c>
      <c r="FRR55" s="14">
        <v>0</v>
      </c>
      <c r="FRS55" s="14">
        <v>0</v>
      </c>
      <c r="FRT55" s="14">
        <v>0</v>
      </c>
      <c r="FRU55" s="14">
        <v>0</v>
      </c>
      <c r="FRV55" s="14">
        <v>0</v>
      </c>
      <c r="FRW55" s="14">
        <v>0</v>
      </c>
      <c r="FRX55" s="14">
        <v>0</v>
      </c>
      <c r="FRY55" s="14">
        <v>0</v>
      </c>
      <c r="FRZ55" s="14">
        <v>0</v>
      </c>
      <c r="FSA55" s="14">
        <v>0</v>
      </c>
      <c r="FSB55" s="14">
        <v>0</v>
      </c>
      <c r="FSC55" s="14">
        <v>0</v>
      </c>
      <c r="FSD55" s="14">
        <v>0</v>
      </c>
      <c r="FSE55" s="14">
        <v>0</v>
      </c>
      <c r="FSF55" s="14">
        <v>0</v>
      </c>
      <c r="FSG55" s="14">
        <v>0</v>
      </c>
      <c r="FSH55" s="14">
        <v>0</v>
      </c>
      <c r="FSI55" s="14">
        <v>0</v>
      </c>
      <c r="FSJ55" s="14">
        <v>0</v>
      </c>
      <c r="FSK55" s="14">
        <v>0</v>
      </c>
      <c r="FSL55" s="14">
        <v>0</v>
      </c>
      <c r="FSM55" s="14">
        <v>0</v>
      </c>
      <c r="FSN55" s="14">
        <v>0</v>
      </c>
      <c r="FSO55" s="14">
        <v>0</v>
      </c>
      <c r="FSP55" s="14">
        <v>0</v>
      </c>
      <c r="FSQ55" s="14">
        <v>0</v>
      </c>
      <c r="FSR55" s="14">
        <v>0</v>
      </c>
      <c r="FSS55" s="14">
        <v>0</v>
      </c>
      <c r="FST55" s="14">
        <v>0</v>
      </c>
      <c r="FSU55" s="14">
        <v>0</v>
      </c>
      <c r="FSV55" s="14">
        <v>0</v>
      </c>
      <c r="FSW55" s="14">
        <v>0</v>
      </c>
      <c r="FSX55" s="14">
        <v>0</v>
      </c>
      <c r="FSY55" s="14">
        <v>0</v>
      </c>
      <c r="FSZ55" s="14">
        <v>0</v>
      </c>
      <c r="FTA55" s="14">
        <v>0</v>
      </c>
      <c r="FTB55" s="14">
        <v>0</v>
      </c>
      <c r="FTC55" s="14">
        <v>0</v>
      </c>
      <c r="FTD55" s="14">
        <v>0</v>
      </c>
      <c r="FTE55" s="14">
        <v>0</v>
      </c>
      <c r="FTF55" s="14">
        <v>0</v>
      </c>
      <c r="FTG55" s="14">
        <v>0</v>
      </c>
      <c r="FTH55" s="14">
        <v>0</v>
      </c>
      <c r="FTI55" s="14">
        <v>0</v>
      </c>
      <c r="FTJ55" s="14">
        <v>0</v>
      </c>
      <c r="FTK55" s="14">
        <v>0</v>
      </c>
      <c r="FTL55" s="14">
        <v>0</v>
      </c>
      <c r="FTM55" s="14">
        <v>0</v>
      </c>
      <c r="FTN55" s="14">
        <v>0</v>
      </c>
      <c r="FTO55" s="14">
        <v>0</v>
      </c>
      <c r="FTP55" s="14">
        <v>0</v>
      </c>
      <c r="FTQ55" s="14">
        <v>0</v>
      </c>
      <c r="FTR55" s="14">
        <v>0</v>
      </c>
      <c r="FTS55" s="14">
        <v>0</v>
      </c>
      <c r="FTT55" s="14">
        <v>0</v>
      </c>
      <c r="FTU55" s="14">
        <v>0</v>
      </c>
      <c r="FTV55" s="14">
        <v>0</v>
      </c>
      <c r="FTW55" s="14">
        <v>0</v>
      </c>
      <c r="FTX55" s="14">
        <v>0</v>
      </c>
      <c r="FTY55" s="14">
        <v>0</v>
      </c>
      <c r="FTZ55" s="14">
        <v>0</v>
      </c>
      <c r="FUA55" s="14">
        <v>0</v>
      </c>
      <c r="FUB55" s="14">
        <v>0</v>
      </c>
      <c r="FUC55" s="14">
        <v>0</v>
      </c>
      <c r="FUD55" s="14">
        <v>0</v>
      </c>
      <c r="FUE55" s="14">
        <v>0</v>
      </c>
      <c r="FUF55" s="14">
        <v>0</v>
      </c>
      <c r="FUG55" s="14">
        <v>0</v>
      </c>
      <c r="FUH55" s="14">
        <v>0</v>
      </c>
      <c r="FUI55" s="14">
        <v>0</v>
      </c>
      <c r="FUJ55" s="14">
        <v>0</v>
      </c>
      <c r="FUK55" s="14">
        <v>0</v>
      </c>
      <c r="FUL55" s="14">
        <v>0</v>
      </c>
      <c r="FUM55" s="14">
        <v>0</v>
      </c>
      <c r="FUN55" s="14">
        <v>0</v>
      </c>
      <c r="FUO55" s="14">
        <v>0</v>
      </c>
      <c r="FUP55" s="14">
        <v>0</v>
      </c>
      <c r="FUQ55" s="14">
        <v>0</v>
      </c>
      <c r="FUR55" s="14">
        <v>0</v>
      </c>
      <c r="FUS55" s="14">
        <v>0</v>
      </c>
      <c r="FUT55" s="14">
        <v>0</v>
      </c>
      <c r="FUU55" s="14">
        <v>0</v>
      </c>
      <c r="FUV55" s="14">
        <v>0</v>
      </c>
      <c r="FUW55" s="14">
        <v>0</v>
      </c>
      <c r="FUX55" s="14">
        <v>0</v>
      </c>
      <c r="FUY55" s="14">
        <v>0</v>
      </c>
      <c r="FUZ55" s="14">
        <v>0</v>
      </c>
      <c r="FVA55" s="14">
        <v>0</v>
      </c>
      <c r="FVB55" s="14">
        <v>0</v>
      </c>
      <c r="FVC55" s="14">
        <v>0</v>
      </c>
      <c r="FVD55" s="14">
        <v>0</v>
      </c>
      <c r="FVE55" s="14">
        <v>0</v>
      </c>
      <c r="FVF55" s="14">
        <v>0</v>
      </c>
      <c r="FVG55" s="14">
        <v>0</v>
      </c>
      <c r="FVH55" s="14">
        <v>0</v>
      </c>
      <c r="FVI55" s="14">
        <v>0</v>
      </c>
      <c r="FVJ55" s="14">
        <v>0</v>
      </c>
      <c r="FVK55" s="14">
        <v>0</v>
      </c>
      <c r="FVL55" s="14">
        <v>0</v>
      </c>
      <c r="FVM55" s="14">
        <v>0</v>
      </c>
      <c r="FVN55" s="14">
        <v>0</v>
      </c>
      <c r="FVO55" s="14">
        <v>0</v>
      </c>
      <c r="FVP55" s="14">
        <v>0</v>
      </c>
      <c r="FVQ55" s="14">
        <v>0</v>
      </c>
      <c r="FVR55" s="14">
        <v>0</v>
      </c>
      <c r="FVS55" s="14">
        <v>0</v>
      </c>
      <c r="FVT55" s="14">
        <v>0</v>
      </c>
      <c r="FVU55" s="14">
        <v>0</v>
      </c>
      <c r="FVV55" s="14">
        <v>0</v>
      </c>
      <c r="FVW55" s="14">
        <v>0</v>
      </c>
      <c r="FVX55" s="14">
        <v>0</v>
      </c>
      <c r="FVY55" s="14">
        <v>0</v>
      </c>
      <c r="FVZ55" s="14">
        <v>0</v>
      </c>
      <c r="FWA55" s="14">
        <v>0</v>
      </c>
      <c r="FWB55" s="14">
        <v>0</v>
      </c>
      <c r="FWC55" s="14">
        <v>0</v>
      </c>
      <c r="FWD55" s="14">
        <v>0</v>
      </c>
      <c r="FWE55" s="14">
        <v>0</v>
      </c>
      <c r="FWF55" s="14">
        <v>0</v>
      </c>
      <c r="FWG55" s="14">
        <v>0</v>
      </c>
      <c r="FWH55" s="14">
        <v>0</v>
      </c>
      <c r="FWI55" s="14">
        <v>0</v>
      </c>
      <c r="FWJ55" s="14">
        <v>0</v>
      </c>
      <c r="FWK55" s="14">
        <v>0</v>
      </c>
      <c r="FWL55" s="14">
        <v>0</v>
      </c>
      <c r="FWM55" s="14">
        <v>0</v>
      </c>
      <c r="FWN55" s="14">
        <v>0</v>
      </c>
      <c r="FWO55" s="14">
        <v>0</v>
      </c>
      <c r="FWP55" s="14">
        <v>0</v>
      </c>
      <c r="FWQ55" s="14">
        <v>0</v>
      </c>
      <c r="FWR55" s="14">
        <v>0</v>
      </c>
      <c r="FWS55" s="14">
        <v>0</v>
      </c>
      <c r="FWT55" s="14">
        <v>0</v>
      </c>
      <c r="FWU55" s="14">
        <v>0</v>
      </c>
      <c r="FWV55" s="14">
        <v>0</v>
      </c>
      <c r="FWW55" s="14">
        <v>0</v>
      </c>
      <c r="FWX55" s="14">
        <v>0</v>
      </c>
      <c r="FWY55" s="14">
        <v>0</v>
      </c>
      <c r="FWZ55" s="14">
        <v>0</v>
      </c>
      <c r="FXA55" s="14">
        <v>0</v>
      </c>
      <c r="FXB55" s="14">
        <v>0</v>
      </c>
      <c r="FXC55" s="14">
        <v>0</v>
      </c>
      <c r="FXD55" s="14">
        <v>0</v>
      </c>
      <c r="FXE55" s="14">
        <v>0</v>
      </c>
      <c r="FXF55" s="14">
        <v>0</v>
      </c>
      <c r="FXG55" s="14">
        <v>0</v>
      </c>
      <c r="FXH55" s="14">
        <v>0</v>
      </c>
      <c r="FXI55" s="14">
        <v>0</v>
      </c>
      <c r="FXJ55" s="14">
        <v>0</v>
      </c>
      <c r="FXK55" s="14">
        <v>0</v>
      </c>
      <c r="FXL55" s="14">
        <v>0</v>
      </c>
      <c r="FXM55" s="14">
        <v>0</v>
      </c>
      <c r="FXN55" s="14">
        <v>0</v>
      </c>
      <c r="FXO55" s="14">
        <v>0</v>
      </c>
      <c r="FXP55" s="14">
        <v>0</v>
      </c>
      <c r="FXQ55" s="14">
        <v>0</v>
      </c>
      <c r="FXR55" s="14">
        <v>0</v>
      </c>
      <c r="FXS55" s="14">
        <v>0</v>
      </c>
      <c r="FXT55" s="14">
        <v>0</v>
      </c>
      <c r="FXU55" s="14">
        <v>0</v>
      </c>
      <c r="FXV55" s="14">
        <v>0</v>
      </c>
      <c r="FXW55" s="14">
        <v>0</v>
      </c>
      <c r="FXX55" s="14">
        <v>0</v>
      </c>
      <c r="FXY55" s="14">
        <v>0</v>
      </c>
      <c r="FXZ55" s="14">
        <v>0</v>
      </c>
      <c r="FYA55" s="14">
        <v>0</v>
      </c>
      <c r="FYB55" s="14">
        <v>0</v>
      </c>
      <c r="FYC55" s="14">
        <v>0</v>
      </c>
      <c r="FYD55" s="14">
        <v>0</v>
      </c>
      <c r="FYE55" s="14">
        <v>0</v>
      </c>
      <c r="FYF55" s="14">
        <v>0</v>
      </c>
      <c r="FYG55" s="14">
        <v>0</v>
      </c>
      <c r="FYH55" s="14">
        <v>0</v>
      </c>
      <c r="FYI55" s="14">
        <v>0</v>
      </c>
      <c r="FYJ55" s="14">
        <v>0</v>
      </c>
      <c r="FYK55" s="14">
        <v>0</v>
      </c>
      <c r="FYL55" s="14">
        <v>0</v>
      </c>
      <c r="FYM55" s="14">
        <v>0</v>
      </c>
      <c r="FYN55" s="14">
        <v>0</v>
      </c>
      <c r="FYO55" s="14">
        <v>0</v>
      </c>
      <c r="FYP55" s="14">
        <v>0</v>
      </c>
      <c r="FYQ55" s="14">
        <v>0</v>
      </c>
      <c r="FYR55" s="14">
        <v>0</v>
      </c>
      <c r="FYS55" s="14">
        <v>0</v>
      </c>
      <c r="FYT55" s="14">
        <v>0</v>
      </c>
      <c r="FYU55" s="14">
        <v>0</v>
      </c>
      <c r="FYV55" s="14">
        <v>0</v>
      </c>
      <c r="FYW55" s="14">
        <v>0</v>
      </c>
      <c r="FYX55" s="14">
        <v>0</v>
      </c>
      <c r="FYY55" s="14">
        <v>0</v>
      </c>
      <c r="FYZ55" s="14">
        <v>0</v>
      </c>
      <c r="FZA55" s="14">
        <v>0</v>
      </c>
      <c r="FZB55" s="14">
        <v>0</v>
      </c>
      <c r="FZC55" s="14">
        <v>0</v>
      </c>
      <c r="FZD55" s="14">
        <v>0</v>
      </c>
      <c r="FZE55" s="14">
        <v>0</v>
      </c>
      <c r="FZF55" s="14">
        <v>0</v>
      </c>
      <c r="FZG55" s="14">
        <v>0</v>
      </c>
      <c r="FZH55" s="14">
        <v>0</v>
      </c>
      <c r="FZI55" s="14">
        <v>0</v>
      </c>
      <c r="FZJ55" s="14">
        <v>0</v>
      </c>
      <c r="FZK55" s="14">
        <v>0</v>
      </c>
      <c r="FZL55" s="14">
        <v>0</v>
      </c>
      <c r="FZM55" s="14">
        <v>0</v>
      </c>
      <c r="FZN55" s="14">
        <v>0</v>
      </c>
      <c r="FZO55" s="14">
        <v>0</v>
      </c>
      <c r="FZP55" s="14">
        <v>0</v>
      </c>
      <c r="FZQ55" s="14">
        <v>0</v>
      </c>
      <c r="FZR55" s="14">
        <v>0</v>
      </c>
      <c r="FZS55" s="14">
        <v>0</v>
      </c>
      <c r="FZT55" s="14">
        <v>0</v>
      </c>
      <c r="FZU55" s="14">
        <v>0</v>
      </c>
      <c r="FZV55" s="14">
        <v>0</v>
      </c>
      <c r="FZW55" s="14">
        <v>0</v>
      </c>
      <c r="FZX55" s="14">
        <v>0</v>
      </c>
      <c r="FZY55" s="14">
        <v>0</v>
      </c>
      <c r="FZZ55" s="14">
        <v>0</v>
      </c>
      <c r="GAA55" s="14">
        <v>0</v>
      </c>
      <c r="GAB55" s="14">
        <v>0</v>
      </c>
      <c r="GAC55" s="14">
        <v>0</v>
      </c>
      <c r="GAD55" s="14">
        <v>0</v>
      </c>
      <c r="GAE55" s="14">
        <v>0</v>
      </c>
      <c r="GAF55" s="14">
        <v>0</v>
      </c>
      <c r="GAG55" s="14">
        <v>0</v>
      </c>
      <c r="GAH55" s="14">
        <v>0</v>
      </c>
      <c r="GAI55" s="14">
        <v>0</v>
      </c>
      <c r="GAJ55" s="14">
        <v>0</v>
      </c>
      <c r="GAK55" s="14">
        <v>0</v>
      </c>
      <c r="GAL55" s="14">
        <v>0</v>
      </c>
      <c r="GAM55" s="14">
        <v>0</v>
      </c>
      <c r="GAN55" s="14">
        <v>0</v>
      </c>
      <c r="GAO55" s="14">
        <v>0</v>
      </c>
      <c r="GAP55" s="14">
        <v>0</v>
      </c>
      <c r="GAQ55" s="14">
        <v>0</v>
      </c>
      <c r="GAR55" s="14">
        <v>0</v>
      </c>
      <c r="GAS55" s="14">
        <v>0</v>
      </c>
      <c r="GAT55" s="14">
        <v>0</v>
      </c>
      <c r="GAU55" s="14">
        <v>0</v>
      </c>
      <c r="GAV55" s="14">
        <v>0</v>
      </c>
      <c r="GAW55" s="14">
        <v>0</v>
      </c>
      <c r="GAX55" s="14">
        <v>0</v>
      </c>
      <c r="GAY55" s="14">
        <v>0</v>
      </c>
      <c r="GAZ55" s="14">
        <v>0</v>
      </c>
      <c r="GBA55" s="14">
        <v>0</v>
      </c>
      <c r="GBB55" s="14">
        <v>0</v>
      </c>
      <c r="GBC55" s="14">
        <v>0</v>
      </c>
      <c r="GBD55" s="14">
        <v>0</v>
      </c>
      <c r="GBE55" s="14">
        <v>0</v>
      </c>
      <c r="GBF55" s="14">
        <v>0</v>
      </c>
      <c r="GBG55" s="14">
        <v>0</v>
      </c>
      <c r="GBH55" s="14">
        <v>0</v>
      </c>
      <c r="GBI55" s="14">
        <v>0</v>
      </c>
      <c r="GBJ55" s="14">
        <v>0</v>
      </c>
      <c r="GBK55" s="14">
        <v>0</v>
      </c>
      <c r="GBL55" s="14">
        <v>0</v>
      </c>
      <c r="GBM55" s="14">
        <v>0</v>
      </c>
      <c r="GBN55" s="14">
        <v>0</v>
      </c>
      <c r="GBO55" s="14">
        <v>0</v>
      </c>
      <c r="GBP55" s="14">
        <v>0</v>
      </c>
      <c r="GBQ55" s="14">
        <v>0</v>
      </c>
      <c r="GBR55" s="14">
        <v>0</v>
      </c>
      <c r="GBS55" s="14">
        <v>0</v>
      </c>
      <c r="GBT55" s="14">
        <v>0</v>
      </c>
      <c r="GBU55" s="14">
        <v>0</v>
      </c>
      <c r="GBV55" s="14">
        <v>0</v>
      </c>
      <c r="GBW55" s="14">
        <v>0</v>
      </c>
      <c r="GBX55" s="14">
        <v>0</v>
      </c>
      <c r="GBY55" s="14">
        <v>0</v>
      </c>
      <c r="GBZ55" s="14">
        <v>0</v>
      </c>
      <c r="GCA55" s="14">
        <v>0</v>
      </c>
      <c r="GCB55" s="14">
        <v>0</v>
      </c>
      <c r="GCC55" s="14">
        <v>0</v>
      </c>
      <c r="GCD55" s="14">
        <v>0</v>
      </c>
      <c r="GCE55" s="14">
        <v>0</v>
      </c>
      <c r="GCF55" s="14">
        <v>0</v>
      </c>
      <c r="GCG55" s="14">
        <v>0</v>
      </c>
      <c r="GCH55" s="14">
        <v>0</v>
      </c>
      <c r="GCI55" s="14">
        <v>0</v>
      </c>
      <c r="GCJ55" s="14">
        <v>0</v>
      </c>
      <c r="GCK55" s="14">
        <v>0</v>
      </c>
      <c r="GCL55" s="14">
        <v>0</v>
      </c>
      <c r="GCM55" s="14">
        <v>0</v>
      </c>
      <c r="GCN55" s="14">
        <v>0</v>
      </c>
      <c r="GCO55" s="14">
        <v>0</v>
      </c>
      <c r="GCP55" s="14">
        <v>0</v>
      </c>
      <c r="GCQ55" s="14">
        <v>0</v>
      </c>
      <c r="GCR55" s="14">
        <v>0</v>
      </c>
      <c r="GCS55" s="14">
        <v>0</v>
      </c>
      <c r="GCT55" s="14">
        <v>0</v>
      </c>
      <c r="GCU55" s="14">
        <v>0</v>
      </c>
      <c r="GCV55" s="14">
        <v>0</v>
      </c>
      <c r="GCW55" s="14">
        <v>0</v>
      </c>
      <c r="GCX55" s="14">
        <v>0</v>
      </c>
      <c r="GCY55" s="14">
        <v>0</v>
      </c>
      <c r="GCZ55" s="14">
        <v>0</v>
      </c>
      <c r="GDA55" s="14">
        <v>0</v>
      </c>
      <c r="GDB55" s="14">
        <v>0</v>
      </c>
      <c r="GDC55" s="14">
        <v>0</v>
      </c>
      <c r="GDD55" s="14">
        <v>0</v>
      </c>
      <c r="GDE55" s="14">
        <v>0</v>
      </c>
      <c r="GDF55" s="14">
        <v>0</v>
      </c>
      <c r="GDG55" s="14">
        <v>0</v>
      </c>
      <c r="GDH55" s="14">
        <v>0</v>
      </c>
      <c r="GDI55" s="14">
        <v>0</v>
      </c>
      <c r="GDJ55" s="14">
        <v>0</v>
      </c>
      <c r="GDK55" s="14">
        <v>0</v>
      </c>
      <c r="GDL55" s="14">
        <v>0</v>
      </c>
      <c r="GDM55" s="14">
        <v>0</v>
      </c>
      <c r="GDN55" s="14">
        <v>0</v>
      </c>
      <c r="GDO55" s="14">
        <v>0</v>
      </c>
      <c r="GDP55" s="14">
        <v>0</v>
      </c>
      <c r="GDQ55" s="14">
        <v>0</v>
      </c>
      <c r="GDR55" s="14">
        <v>0</v>
      </c>
      <c r="GDS55" s="14">
        <v>0</v>
      </c>
      <c r="GDT55" s="14">
        <v>0</v>
      </c>
      <c r="GDU55" s="14">
        <v>0</v>
      </c>
      <c r="GDV55" s="14">
        <v>0</v>
      </c>
      <c r="GDW55" s="14">
        <v>0</v>
      </c>
      <c r="GDX55" s="14">
        <v>0</v>
      </c>
      <c r="GDY55" s="14">
        <v>0</v>
      </c>
      <c r="GDZ55" s="14">
        <v>0</v>
      </c>
      <c r="GEA55" s="14">
        <v>0</v>
      </c>
      <c r="GEB55" s="14">
        <v>0</v>
      </c>
      <c r="GEC55" s="14">
        <v>0</v>
      </c>
      <c r="GED55" s="14">
        <v>0</v>
      </c>
      <c r="GEE55" s="14">
        <v>0</v>
      </c>
      <c r="GEF55" s="14">
        <v>0</v>
      </c>
      <c r="GEG55" s="14">
        <v>0</v>
      </c>
      <c r="GEH55" s="14">
        <v>0</v>
      </c>
      <c r="GEI55" s="14">
        <v>0</v>
      </c>
      <c r="GEJ55" s="14">
        <v>0</v>
      </c>
      <c r="GEK55" s="14">
        <v>0</v>
      </c>
      <c r="GEL55" s="14">
        <v>0</v>
      </c>
      <c r="GEM55" s="14">
        <v>0</v>
      </c>
      <c r="GEN55" s="14">
        <v>0</v>
      </c>
      <c r="GEO55" s="14">
        <v>0</v>
      </c>
      <c r="GEP55" s="14">
        <v>0</v>
      </c>
      <c r="GEQ55" s="14">
        <v>0</v>
      </c>
      <c r="GER55" s="14">
        <v>0</v>
      </c>
      <c r="GES55" s="14">
        <v>0</v>
      </c>
      <c r="GET55" s="14">
        <v>0</v>
      </c>
      <c r="GEU55" s="14">
        <v>0</v>
      </c>
      <c r="GEV55" s="14">
        <v>0</v>
      </c>
      <c r="GEW55" s="14">
        <v>0</v>
      </c>
      <c r="GEX55" s="14">
        <v>0</v>
      </c>
      <c r="GEY55" s="14">
        <v>0</v>
      </c>
      <c r="GEZ55" s="14">
        <v>0</v>
      </c>
      <c r="GFA55" s="14">
        <v>0</v>
      </c>
      <c r="GFB55" s="14">
        <v>0</v>
      </c>
      <c r="GFC55" s="14">
        <v>0</v>
      </c>
      <c r="GFD55" s="14">
        <v>0</v>
      </c>
      <c r="GFE55" s="14">
        <v>0</v>
      </c>
      <c r="GFF55" s="14">
        <v>0</v>
      </c>
      <c r="GFG55" s="14">
        <v>0</v>
      </c>
      <c r="GFH55" s="14">
        <v>0</v>
      </c>
      <c r="GFI55" s="14">
        <v>0</v>
      </c>
      <c r="GFJ55" s="14">
        <v>0</v>
      </c>
      <c r="GFK55" s="14">
        <v>0</v>
      </c>
      <c r="GFL55" s="14">
        <v>0</v>
      </c>
      <c r="GFM55" s="14">
        <v>0</v>
      </c>
      <c r="GFN55" s="14">
        <v>0</v>
      </c>
      <c r="GFO55" s="14">
        <v>0</v>
      </c>
      <c r="GFP55" s="14">
        <v>0</v>
      </c>
      <c r="GFQ55" s="14">
        <v>0</v>
      </c>
      <c r="GFR55" s="14">
        <v>0</v>
      </c>
      <c r="GFS55" s="14">
        <v>0</v>
      </c>
      <c r="GFT55" s="14">
        <v>0</v>
      </c>
      <c r="GFU55" s="14">
        <v>0</v>
      </c>
      <c r="GFV55" s="14">
        <v>0</v>
      </c>
      <c r="GFW55" s="14">
        <v>0</v>
      </c>
      <c r="GFX55" s="14">
        <v>0</v>
      </c>
      <c r="GFY55" s="14">
        <v>0</v>
      </c>
      <c r="GFZ55" s="14">
        <v>0</v>
      </c>
      <c r="GGA55" s="14">
        <v>0</v>
      </c>
      <c r="GGB55" s="14">
        <v>0</v>
      </c>
      <c r="GGC55" s="14">
        <v>0</v>
      </c>
      <c r="GGD55" s="14">
        <v>0</v>
      </c>
      <c r="GGE55" s="14">
        <v>0</v>
      </c>
      <c r="GGF55" s="14">
        <v>0</v>
      </c>
      <c r="GGG55" s="14">
        <v>0</v>
      </c>
      <c r="GGH55" s="14">
        <v>0</v>
      </c>
      <c r="GGI55" s="14">
        <v>0</v>
      </c>
      <c r="GGJ55" s="14">
        <v>0</v>
      </c>
      <c r="GGK55" s="14">
        <v>0</v>
      </c>
      <c r="GGL55" s="14">
        <v>0</v>
      </c>
      <c r="GGM55" s="14">
        <v>0</v>
      </c>
      <c r="GGN55" s="14">
        <v>0</v>
      </c>
      <c r="GGO55" s="14">
        <v>0</v>
      </c>
      <c r="GGP55" s="14">
        <v>0</v>
      </c>
      <c r="GGQ55" s="14">
        <v>0</v>
      </c>
      <c r="GGR55" s="14">
        <v>0</v>
      </c>
      <c r="GGS55" s="14">
        <v>0</v>
      </c>
      <c r="GGT55" s="14">
        <v>0</v>
      </c>
      <c r="GGU55" s="14">
        <v>0</v>
      </c>
      <c r="GGV55" s="14">
        <v>0</v>
      </c>
      <c r="GGW55" s="14">
        <v>0</v>
      </c>
      <c r="GGX55" s="14">
        <v>0</v>
      </c>
      <c r="GGY55" s="14">
        <v>0</v>
      </c>
      <c r="GGZ55" s="14">
        <v>0</v>
      </c>
      <c r="GHA55" s="14">
        <v>0</v>
      </c>
      <c r="GHB55" s="14">
        <v>0</v>
      </c>
      <c r="GHC55" s="14">
        <v>0</v>
      </c>
      <c r="GHD55" s="14">
        <v>0</v>
      </c>
      <c r="GHE55" s="14">
        <v>0</v>
      </c>
      <c r="GHF55" s="14">
        <v>0</v>
      </c>
      <c r="GHG55" s="14">
        <v>0</v>
      </c>
      <c r="GHH55" s="14">
        <v>0</v>
      </c>
      <c r="GHI55" s="14">
        <v>0</v>
      </c>
      <c r="GHJ55" s="14">
        <v>0</v>
      </c>
      <c r="GHK55" s="14">
        <v>0</v>
      </c>
      <c r="GHL55" s="14">
        <v>0</v>
      </c>
      <c r="GHM55" s="14">
        <v>0</v>
      </c>
      <c r="GHN55" s="14">
        <v>0</v>
      </c>
      <c r="GHO55" s="14">
        <v>0</v>
      </c>
      <c r="GHP55" s="14">
        <v>0</v>
      </c>
      <c r="GHQ55" s="14">
        <v>0</v>
      </c>
      <c r="GHR55" s="14">
        <v>0</v>
      </c>
      <c r="GHS55" s="14">
        <v>0</v>
      </c>
      <c r="GHT55" s="14">
        <v>0</v>
      </c>
      <c r="GHU55" s="14">
        <v>0</v>
      </c>
      <c r="GHV55" s="14">
        <v>0</v>
      </c>
      <c r="GHW55" s="14">
        <v>0</v>
      </c>
      <c r="GHX55" s="14">
        <v>0</v>
      </c>
      <c r="GHY55" s="14">
        <v>0</v>
      </c>
      <c r="GHZ55" s="14">
        <v>0</v>
      </c>
      <c r="GIA55" s="14">
        <v>0</v>
      </c>
      <c r="GIB55" s="14">
        <v>0</v>
      </c>
      <c r="GIC55" s="14">
        <v>0</v>
      </c>
      <c r="GID55" s="14">
        <v>0</v>
      </c>
      <c r="GIE55" s="14">
        <v>0</v>
      </c>
      <c r="GIF55" s="14">
        <v>0</v>
      </c>
      <c r="GIG55" s="14">
        <v>0</v>
      </c>
      <c r="GIH55" s="14">
        <v>0</v>
      </c>
      <c r="GII55" s="14">
        <v>0</v>
      </c>
      <c r="GIJ55" s="14">
        <v>0</v>
      </c>
      <c r="GIK55" s="14">
        <v>0</v>
      </c>
      <c r="GIL55" s="14">
        <v>0</v>
      </c>
      <c r="GIM55" s="14">
        <v>0</v>
      </c>
      <c r="GIN55" s="14">
        <v>0</v>
      </c>
      <c r="GIO55" s="14">
        <v>0</v>
      </c>
      <c r="GIP55" s="14">
        <v>0</v>
      </c>
      <c r="GIQ55" s="14">
        <v>0</v>
      </c>
      <c r="GIR55" s="14">
        <v>0</v>
      </c>
      <c r="GIS55" s="14">
        <v>0</v>
      </c>
      <c r="GIT55" s="14">
        <v>0</v>
      </c>
      <c r="GIU55" s="14">
        <v>0</v>
      </c>
      <c r="GIV55" s="14">
        <v>0</v>
      </c>
      <c r="GIW55" s="14">
        <v>0</v>
      </c>
      <c r="GIX55" s="14">
        <v>0</v>
      </c>
      <c r="GIY55" s="14">
        <v>0</v>
      </c>
      <c r="GIZ55" s="14">
        <v>0</v>
      </c>
      <c r="GJA55" s="14">
        <v>0</v>
      </c>
      <c r="GJB55" s="14">
        <v>0</v>
      </c>
      <c r="GJC55" s="14">
        <v>0</v>
      </c>
      <c r="GJD55" s="14">
        <v>0</v>
      </c>
      <c r="GJE55" s="14">
        <v>0</v>
      </c>
      <c r="GJF55" s="14">
        <v>0</v>
      </c>
      <c r="GJG55" s="14">
        <v>0</v>
      </c>
      <c r="GJH55" s="14">
        <v>0</v>
      </c>
      <c r="GJI55" s="14">
        <v>0</v>
      </c>
      <c r="GJJ55" s="14">
        <v>0</v>
      </c>
      <c r="GJK55" s="14">
        <v>0</v>
      </c>
      <c r="GJL55" s="14">
        <v>0</v>
      </c>
      <c r="GJM55" s="14">
        <v>0</v>
      </c>
      <c r="GJN55" s="14">
        <v>0</v>
      </c>
      <c r="GJO55" s="14">
        <v>0</v>
      </c>
      <c r="GJP55" s="14">
        <v>0</v>
      </c>
      <c r="GJQ55" s="14">
        <v>0</v>
      </c>
      <c r="GJR55" s="14">
        <v>0</v>
      </c>
      <c r="GJS55" s="14">
        <v>0</v>
      </c>
      <c r="GJT55" s="14">
        <v>0</v>
      </c>
      <c r="GJU55" s="14">
        <v>0</v>
      </c>
      <c r="GJV55" s="14">
        <v>0</v>
      </c>
      <c r="GJW55" s="14">
        <v>0</v>
      </c>
      <c r="GJX55" s="14">
        <v>0</v>
      </c>
      <c r="GJY55" s="14">
        <v>0</v>
      </c>
      <c r="GJZ55" s="14">
        <v>0</v>
      </c>
      <c r="GKA55" s="14">
        <v>0</v>
      </c>
      <c r="GKB55" s="14">
        <v>0</v>
      </c>
      <c r="GKC55" s="14">
        <v>0</v>
      </c>
      <c r="GKD55" s="14">
        <v>0</v>
      </c>
      <c r="GKE55" s="14">
        <v>0</v>
      </c>
      <c r="GKF55" s="14">
        <v>0</v>
      </c>
      <c r="GKG55" s="14">
        <v>0</v>
      </c>
      <c r="GKH55" s="14">
        <v>0</v>
      </c>
      <c r="GKI55" s="14">
        <v>0</v>
      </c>
      <c r="GKJ55" s="14">
        <v>0</v>
      </c>
      <c r="GKK55" s="14">
        <v>0</v>
      </c>
      <c r="GKL55" s="14">
        <v>0</v>
      </c>
      <c r="GKM55" s="14">
        <v>0</v>
      </c>
      <c r="GKN55" s="14">
        <v>0</v>
      </c>
      <c r="GKO55" s="14">
        <v>0</v>
      </c>
      <c r="GKP55" s="14">
        <v>0</v>
      </c>
      <c r="GKQ55" s="14">
        <v>0</v>
      </c>
      <c r="GKR55" s="14">
        <v>0</v>
      </c>
      <c r="GKS55" s="14">
        <v>0</v>
      </c>
      <c r="GKT55" s="14">
        <v>0</v>
      </c>
      <c r="GKU55" s="14">
        <v>0</v>
      </c>
      <c r="GKV55" s="14">
        <v>0</v>
      </c>
      <c r="GKW55" s="14">
        <v>0</v>
      </c>
      <c r="GKX55" s="14">
        <v>0</v>
      </c>
      <c r="GKY55" s="14">
        <v>0</v>
      </c>
      <c r="GKZ55" s="14">
        <v>0</v>
      </c>
      <c r="GLA55" s="14">
        <v>0</v>
      </c>
      <c r="GLB55" s="14">
        <v>0</v>
      </c>
      <c r="GLC55" s="14">
        <v>0</v>
      </c>
      <c r="GLD55" s="14">
        <v>0</v>
      </c>
      <c r="GLE55" s="14">
        <v>0</v>
      </c>
      <c r="GLF55" s="14">
        <v>0</v>
      </c>
      <c r="GLG55" s="14">
        <v>0</v>
      </c>
      <c r="GLH55" s="14">
        <v>0</v>
      </c>
      <c r="GLI55" s="14">
        <v>0</v>
      </c>
      <c r="GLJ55" s="14">
        <v>0</v>
      </c>
      <c r="GLK55" s="14">
        <v>0</v>
      </c>
      <c r="GLL55" s="14">
        <v>0</v>
      </c>
      <c r="GLM55" s="14">
        <v>0</v>
      </c>
      <c r="GLN55" s="14">
        <v>0</v>
      </c>
      <c r="GLO55" s="14">
        <v>0</v>
      </c>
      <c r="GLP55" s="14">
        <v>0</v>
      </c>
      <c r="GLQ55" s="14">
        <v>0</v>
      </c>
      <c r="GLR55" s="14">
        <v>0</v>
      </c>
      <c r="GLS55" s="14">
        <v>0</v>
      </c>
      <c r="GLT55" s="14">
        <v>0</v>
      </c>
      <c r="GLU55" s="14">
        <v>0</v>
      </c>
      <c r="GLV55" s="14">
        <v>0</v>
      </c>
      <c r="GLW55" s="14">
        <v>0</v>
      </c>
      <c r="GLX55" s="14">
        <v>0</v>
      </c>
      <c r="GLY55" s="14">
        <v>0</v>
      </c>
      <c r="GLZ55" s="14">
        <v>0</v>
      </c>
      <c r="GMA55" s="14">
        <v>0</v>
      </c>
      <c r="GMB55" s="14">
        <v>0</v>
      </c>
      <c r="GMC55" s="14">
        <v>0</v>
      </c>
      <c r="GMD55" s="14">
        <v>0</v>
      </c>
      <c r="GME55" s="14">
        <v>0</v>
      </c>
      <c r="GMF55" s="14">
        <v>0</v>
      </c>
      <c r="GMG55" s="14">
        <v>0</v>
      </c>
      <c r="GMH55" s="14">
        <v>0</v>
      </c>
      <c r="GMI55" s="14">
        <v>0</v>
      </c>
      <c r="GMJ55" s="14">
        <v>0</v>
      </c>
      <c r="GMK55" s="14">
        <v>0</v>
      </c>
      <c r="GML55" s="14">
        <v>0</v>
      </c>
      <c r="GMM55" s="14">
        <v>0</v>
      </c>
      <c r="GMN55" s="14">
        <v>0</v>
      </c>
      <c r="GMO55" s="14">
        <v>0</v>
      </c>
      <c r="GMP55" s="14">
        <v>0</v>
      </c>
      <c r="GMQ55" s="14">
        <v>0</v>
      </c>
      <c r="GMR55" s="14">
        <v>0</v>
      </c>
      <c r="GMS55" s="14">
        <v>0</v>
      </c>
      <c r="GMT55" s="14">
        <v>0</v>
      </c>
      <c r="GMU55" s="14">
        <v>0</v>
      </c>
      <c r="GMV55" s="14">
        <v>0</v>
      </c>
      <c r="GMW55" s="14">
        <v>0</v>
      </c>
      <c r="GMX55" s="14">
        <v>0</v>
      </c>
      <c r="GMY55" s="14">
        <v>0</v>
      </c>
      <c r="GMZ55" s="14">
        <v>0</v>
      </c>
      <c r="GNA55" s="14">
        <v>0</v>
      </c>
      <c r="GNB55" s="14">
        <v>0</v>
      </c>
      <c r="GNC55" s="14">
        <v>0</v>
      </c>
      <c r="GND55" s="14">
        <v>0</v>
      </c>
      <c r="GNE55" s="14">
        <v>0</v>
      </c>
      <c r="GNF55" s="14">
        <v>0</v>
      </c>
      <c r="GNG55" s="14">
        <v>0</v>
      </c>
      <c r="GNH55" s="14">
        <v>0</v>
      </c>
      <c r="GNI55" s="14">
        <v>0</v>
      </c>
      <c r="GNJ55" s="14">
        <v>0</v>
      </c>
      <c r="GNK55" s="14">
        <v>0</v>
      </c>
      <c r="GNL55" s="14">
        <v>0</v>
      </c>
      <c r="GNM55" s="14">
        <v>0</v>
      </c>
      <c r="GNN55" s="14">
        <v>0</v>
      </c>
      <c r="GNO55" s="14">
        <v>0</v>
      </c>
      <c r="GNP55" s="14">
        <v>0</v>
      </c>
      <c r="GNQ55" s="14">
        <v>0</v>
      </c>
      <c r="GNR55" s="14">
        <v>0</v>
      </c>
      <c r="GNS55" s="14">
        <v>0</v>
      </c>
      <c r="GNT55" s="14">
        <v>0</v>
      </c>
      <c r="GNU55" s="14">
        <v>0</v>
      </c>
      <c r="GNV55" s="14">
        <v>0</v>
      </c>
      <c r="GNW55" s="14">
        <v>0</v>
      </c>
      <c r="GNX55" s="14">
        <v>0</v>
      </c>
      <c r="GNY55" s="14">
        <v>0</v>
      </c>
      <c r="GNZ55" s="14">
        <v>0</v>
      </c>
      <c r="GOA55" s="14">
        <v>0</v>
      </c>
      <c r="GOB55" s="14">
        <v>0</v>
      </c>
      <c r="GOC55" s="14">
        <v>0</v>
      </c>
      <c r="GOD55" s="14">
        <v>0</v>
      </c>
      <c r="GOE55" s="14">
        <v>0</v>
      </c>
      <c r="GOF55" s="14">
        <v>0</v>
      </c>
      <c r="GOG55" s="14">
        <v>0</v>
      </c>
      <c r="GOH55" s="14">
        <v>0</v>
      </c>
      <c r="GOI55" s="14">
        <v>0</v>
      </c>
      <c r="GOJ55" s="14">
        <v>0</v>
      </c>
      <c r="GOK55" s="14">
        <v>0</v>
      </c>
      <c r="GOL55" s="14">
        <v>0</v>
      </c>
      <c r="GOM55" s="14">
        <v>0</v>
      </c>
      <c r="GON55" s="14">
        <v>0</v>
      </c>
      <c r="GOO55" s="14">
        <v>0</v>
      </c>
      <c r="GOP55" s="14">
        <v>0</v>
      </c>
      <c r="GOQ55" s="14">
        <v>0</v>
      </c>
      <c r="GOR55" s="14">
        <v>0</v>
      </c>
      <c r="GOS55" s="14">
        <v>0</v>
      </c>
      <c r="GOT55" s="14">
        <v>0</v>
      </c>
      <c r="GOU55" s="14">
        <v>0</v>
      </c>
      <c r="GOV55" s="14">
        <v>0</v>
      </c>
      <c r="GOW55" s="14">
        <v>0</v>
      </c>
      <c r="GOX55" s="14">
        <v>0</v>
      </c>
      <c r="GOY55" s="14">
        <v>0</v>
      </c>
      <c r="GOZ55" s="14">
        <v>0</v>
      </c>
      <c r="GPA55" s="14">
        <v>0</v>
      </c>
      <c r="GPB55" s="14">
        <v>0</v>
      </c>
      <c r="GPC55" s="14">
        <v>0</v>
      </c>
      <c r="GPD55" s="14">
        <v>0</v>
      </c>
      <c r="GPE55" s="14">
        <v>0</v>
      </c>
      <c r="GPF55" s="14">
        <v>0</v>
      </c>
      <c r="GPG55" s="14">
        <v>0</v>
      </c>
      <c r="GPH55" s="14">
        <v>0</v>
      </c>
      <c r="GPI55" s="14">
        <v>0</v>
      </c>
      <c r="GPJ55" s="14">
        <v>0</v>
      </c>
      <c r="GPK55" s="14">
        <v>0</v>
      </c>
      <c r="GPL55" s="14">
        <v>0</v>
      </c>
      <c r="GPM55" s="14">
        <v>0</v>
      </c>
      <c r="GPN55" s="14">
        <v>0</v>
      </c>
      <c r="GPO55" s="14">
        <v>0</v>
      </c>
      <c r="GPP55" s="14">
        <v>0</v>
      </c>
      <c r="GPQ55" s="14">
        <v>0</v>
      </c>
      <c r="GPR55" s="14">
        <v>0</v>
      </c>
      <c r="GPS55" s="14">
        <v>0</v>
      </c>
      <c r="GPT55" s="14">
        <v>0</v>
      </c>
      <c r="GPU55" s="14">
        <v>0</v>
      </c>
      <c r="GPV55" s="14">
        <v>0</v>
      </c>
      <c r="GPW55" s="14">
        <v>0</v>
      </c>
      <c r="GPX55" s="14">
        <v>0</v>
      </c>
      <c r="GPY55" s="14">
        <v>0</v>
      </c>
      <c r="GPZ55" s="14">
        <v>0</v>
      </c>
      <c r="GQA55" s="14">
        <v>0</v>
      </c>
      <c r="GQB55" s="14">
        <v>0</v>
      </c>
      <c r="GQC55" s="14">
        <v>0</v>
      </c>
      <c r="GQD55" s="14">
        <v>0</v>
      </c>
      <c r="GQE55" s="14">
        <v>0</v>
      </c>
      <c r="GQF55" s="14">
        <v>0</v>
      </c>
      <c r="GQG55" s="14">
        <v>0</v>
      </c>
      <c r="GQH55" s="14">
        <v>0</v>
      </c>
      <c r="GQI55" s="14">
        <v>0</v>
      </c>
      <c r="GQJ55" s="14">
        <v>0</v>
      </c>
      <c r="GQK55" s="14">
        <v>0</v>
      </c>
      <c r="GQL55" s="14">
        <v>0</v>
      </c>
      <c r="GQM55" s="14">
        <v>0</v>
      </c>
      <c r="GQN55" s="14">
        <v>0</v>
      </c>
      <c r="GQO55" s="14">
        <v>0</v>
      </c>
      <c r="GQP55" s="14">
        <v>0</v>
      </c>
      <c r="GQQ55" s="14">
        <v>0</v>
      </c>
      <c r="GQR55" s="14">
        <v>0</v>
      </c>
      <c r="GQS55" s="14">
        <v>0</v>
      </c>
      <c r="GQT55" s="14">
        <v>0</v>
      </c>
      <c r="GQU55" s="14">
        <v>0</v>
      </c>
      <c r="GQV55" s="14">
        <v>0</v>
      </c>
      <c r="GQW55" s="14">
        <v>0</v>
      </c>
      <c r="GQX55" s="14">
        <v>0</v>
      </c>
      <c r="GQY55" s="14">
        <v>0</v>
      </c>
      <c r="GQZ55" s="14">
        <v>0</v>
      </c>
      <c r="GRA55" s="14">
        <v>0</v>
      </c>
      <c r="GRB55" s="14">
        <v>0</v>
      </c>
      <c r="GRC55" s="14">
        <v>0</v>
      </c>
      <c r="GRD55" s="14">
        <v>0</v>
      </c>
      <c r="GRE55" s="14">
        <v>0</v>
      </c>
      <c r="GRF55" s="14">
        <v>0</v>
      </c>
      <c r="GRG55" s="14">
        <v>0</v>
      </c>
      <c r="GRH55" s="14">
        <v>0</v>
      </c>
      <c r="GRI55" s="14">
        <v>0</v>
      </c>
      <c r="GRJ55" s="14">
        <v>0</v>
      </c>
      <c r="GRK55" s="14">
        <v>0</v>
      </c>
      <c r="GRL55" s="14">
        <v>0</v>
      </c>
      <c r="GRM55" s="14">
        <v>0</v>
      </c>
      <c r="GRN55" s="14">
        <v>0</v>
      </c>
      <c r="GRO55" s="14">
        <v>0</v>
      </c>
      <c r="GRP55" s="14">
        <v>0</v>
      </c>
      <c r="GRQ55" s="14">
        <v>0</v>
      </c>
      <c r="GRR55" s="14">
        <v>0</v>
      </c>
      <c r="GRS55" s="14">
        <v>0</v>
      </c>
      <c r="GRT55" s="14">
        <v>0</v>
      </c>
      <c r="GRU55" s="14">
        <v>0</v>
      </c>
      <c r="GRV55" s="14">
        <v>0</v>
      </c>
      <c r="GRW55" s="14">
        <v>0</v>
      </c>
      <c r="GRX55" s="14">
        <v>0</v>
      </c>
      <c r="GRY55" s="14">
        <v>0</v>
      </c>
      <c r="GRZ55" s="14">
        <v>0</v>
      </c>
      <c r="GSA55" s="14">
        <v>0</v>
      </c>
      <c r="GSB55" s="14">
        <v>0</v>
      </c>
      <c r="GSC55" s="14">
        <v>0</v>
      </c>
      <c r="GSD55" s="14">
        <v>0</v>
      </c>
      <c r="GSE55" s="14">
        <v>0</v>
      </c>
      <c r="GSF55" s="14">
        <v>0</v>
      </c>
      <c r="GSG55" s="14">
        <v>0</v>
      </c>
      <c r="GSH55" s="14">
        <v>0</v>
      </c>
      <c r="GSI55" s="14">
        <v>0</v>
      </c>
      <c r="GSJ55" s="14">
        <v>0</v>
      </c>
      <c r="GSK55" s="14">
        <v>0</v>
      </c>
      <c r="GSL55" s="14">
        <v>0</v>
      </c>
      <c r="GSM55" s="14">
        <v>0</v>
      </c>
      <c r="GSN55" s="14">
        <v>0</v>
      </c>
      <c r="GSO55" s="14">
        <v>0</v>
      </c>
      <c r="GSP55" s="14">
        <v>0</v>
      </c>
      <c r="GSQ55" s="14">
        <v>0</v>
      </c>
      <c r="GSR55" s="14">
        <v>0</v>
      </c>
      <c r="GSS55" s="14">
        <v>0</v>
      </c>
      <c r="GST55" s="14">
        <v>0</v>
      </c>
      <c r="GSU55" s="14">
        <v>0</v>
      </c>
      <c r="GSV55" s="14">
        <v>0</v>
      </c>
      <c r="GSW55" s="14">
        <v>0</v>
      </c>
      <c r="GSX55" s="14">
        <v>0</v>
      </c>
      <c r="GSY55" s="14">
        <v>0</v>
      </c>
      <c r="GSZ55" s="14">
        <v>0</v>
      </c>
      <c r="GTA55" s="14">
        <v>0</v>
      </c>
      <c r="GTB55" s="14">
        <v>0</v>
      </c>
      <c r="GTC55" s="14">
        <v>0</v>
      </c>
      <c r="GTD55" s="14">
        <v>0</v>
      </c>
      <c r="GTE55" s="14">
        <v>0</v>
      </c>
      <c r="GTF55" s="14">
        <v>0</v>
      </c>
      <c r="GTG55" s="14">
        <v>0</v>
      </c>
      <c r="GTH55" s="14">
        <v>0</v>
      </c>
      <c r="GTI55" s="14">
        <v>0</v>
      </c>
      <c r="GTJ55" s="14">
        <v>0</v>
      </c>
      <c r="GTK55" s="14">
        <v>0</v>
      </c>
      <c r="GTL55" s="14">
        <v>0</v>
      </c>
      <c r="GTM55" s="14">
        <v>0</v>
      </c>
      <c r="GTN55" s="14">
        <v>0</v>
      </c>
      <c r="GTO55" s="14">
        <v>0</v>
      </c>
      <c r="GTP55" s="14">
        <v>0</v>
      </c>
      <c r="GTQ55" s="14">
        <v>0</v>
      </c>
      <c r="GTR55" s="14">
        <v>0</v>
      </c>
      <c r="GTS55" s="14">
        <v>0</v>
      </c>
      <c r="GTT55" s="14">
        <v>0</v>
      </c>
      <c r="GTU55" s="14">
        <v>0</v>
      </c>
      <c r="GTV55" s="14">
        <v>0</v>
      </c>
      <c r="GTW55" s="14">
        <v>0</v>
      </c>
      <c r="GTX55" s="14">
        <v>0</v>
      </c>
      <c r="GTY55" s="14">
        <v>0</v>
      </c>
      <c r="GTZ55" s="14">
        <v>0</v>
      </c>
      <c r="GUA55" s="14">
        <v>0</v>
      </c>
      <c r="GUB55" s="14">
        <v>0</v>
      </c>
      <c r="GUC55" s="14">
        <v>0</v>
      </c>
      <c r="GUD55" s="14">
        <v>0</v>
      </c>
      <c r="GUE55" s="14">
        <v>0</v>
      </c>
      <c r="GUF55" s="14">
        <v>0</v>
      </c>
      <c r="GUG55" s="14">
        <v>0</v>
      </c>
      <c r="GUH55" s="14">
        <v>0</v>
      </c>
      <c r="GUI55" s="14">
        <v>0</v>
      </c>
      <c r="GUJ55" s="14">
        <v>0</v>
      </c>
      <c r="GUK55" s="14">
        <v>0</v>
      </c>
      <c r="GUL55" s="14">
        <v>0</v>
      </c>
      <c r="GUM55" s="14">
        <v>0</v>
      </c>
      <c r="GUN55" s="14">
        <v>0</v>
      </c>
      <c r="GUO55" s="14">
        <v>0</v>
      </c>
      <c r="GUP55" s="14">
        <v>0</v>
      </c>
      <c r="GUQ55" s="14">
        <v>0</v>
      </c>
      <c r="GUR55" s="14">
        <v>0</v>
      </c>
      <c r="GUS55" s="14">
        <v>0</v>
      </c>
      <c r="GUT55" s="14">
        <v>0</v>
      </c>
      <c r="GUU55" s="14">
        <v>0</v>
      </c>
      <c r="GUV55" s="14">
        <v>0</v>
      </c>
      <c r="GUW55" s="14">
        <v>0</v>
      </c>
      <c r="GUX55" s="14">
        <v>0</v>
      </c>
      <c r="GUY55" s="14">
        <v>0</v>
      </c>
      <c r="GUZ55" s="14">
        <v>0</v>
      </c>
      <c r="GVA55" s="14">
        <v>0</v>
      </c>
      <c r="GVB55" s="14">
        <v>0</v>
      </c>
      <c r="GVC55" s="14">
        <v>0</v>
      </c>
      <c r="GVD55" s="14">
        <v>0</v>
      </c>
      <c r="GVE55" s="14">
        <v>0</v>
      </c>
      <c r="GVF55" s="14">
        <v>0</v>
      </c>
      <c r="GVG55" s="14">
        <v>0</v>
      </c>
      <c r="GVH55" s="14">
        <v>0</v>
      </c>
      <c r="GVI55" s="14">
        <v>0</v>
      </c>
      <c r="GVJ55" s="14">
        <v>0</v>
      </c>
      <c r="GVK55" s="14">
        <v>0</v>
      </c>
      <c r="GVL55" s="14">
        <v>0</v>
      </c>
      <c r="GVM55" s="14">
        <v>0</v>
      </c>
      <c r="GVN55" s="14">
        <v>0</v>
      </c>
      <c r="GVO55" s="14">
        <v>0</v>
      </c>
      <c r="GVP55" s="14">
        <v>0</v>
      </c>
      <c r="GVQ55" s="14">
        <v>0</v>
      </c>
      <c r="GVR55" s="14">
        <v>0</v>
      </c>
      <c r="GVS55" s="14">
        <v>0</v>
      </c>
      <c r="GVT55" s="14">
        <v>0</v>
      </c>
      <c r="GVU55" s="14">
        <v>0</v>
      </c>
      <c r="GVV55" s="14">
        <v>0</v>
      </c>
      <c r="GVW55" s="14">
        <v>0</v>
      </c>
      <c r="GVX55" s="14">
        <v>0</v>
      </c>
      <c r="GVY55" s="14">
        <v>0</v>
      </c>
      <c r="GVZ55" s="14">
        <v>0</v>
      </c>
      <c r="GWA55" s="14">
        <v>0</v>
      </c>
      <c r="GWB55" s="14">
        <v>0</v>
      </c>
      <c r="GWC55" s="14">
        <v>0</v>
      </c>
      <c r="GWD55" s="14">
        <v>0</v>
      </c>
      <c r="GWE55" s="14">
        <v>0</v>
      </c>
      <c r="GWF55" s="14">
        <v>0</v>
      </c>
      <c r="GWG55" s="14">
        <v>0</v>
      </c>
      <c r="GWH55" s="14">
        <v>0</v>
      </c>
      <c r="GWI55" s="14">
        <v>0</v>
      </c>
      <c r="GWJ55" s="14">
        <v>0</v>
      </c>
      <c r="GWK55" s="14">
        <v>0</v>
      </c>
      <c r="GWL55" s="14">
        <v>0</v>
      </c>
      <c r="GWM55" s="14">
        <v>0</v>
      </c>
      <c r="GWN55" s="14">
        <v>0</v>
      </c>
      <c r="GWO55" s="14">
        <v>0</v>
      </c>
      <c r="GWP55" s="14">
        <v>0</v>
      </c>
      <c r="GWQ55" s="14">
        <v>0</v>
      </c>
      <c r="GWR55" s="14">
        <v>0</v>
      </c>
      <c r="GWS55" s="14">
        <v>0</v>
      </c>
      <c r="GWT55" s="14">
        <v>0</v>
      </c>
      <c r="GWU55" s="14">
        <v>0</v>
      </c>
      <c r="GWV55" s="14">
        <v>0</v>
      </c>
      <c r="GWW55" s="14">
        <v>0</v>
      </c>
      <c r="GWX55" s="14">
        <v>0</v>
      </c>
      <c r="GWY55" s="14">
        <v>0</v>
      </c>
      <c r="GWZ55" s="14">
        <v>0</v>
      </c>
      <c r="GXA55" s="14">
        <v>0</v>
      </c>
      <c r="GXB55" s="14">
        <v>0</v>
      </c>
      <c r="GXC55" s="14">
        <v>0</v>
      </c>
      <c r="GXD55" s="14">
        <v>0</v>
      </c>
      <c r="GXE55" s="14">
        <v>0</v>
      </c>
      <c r="GXF55" s="14">
        <v>0</v>
      </c>
      <c r="GXG55" s="14">
        <v>0</v>
      </c>
      <c r="GXH55" s="14">
        <v>0</v>
      </c>
      <c r="GXI55" s="14">
        <v>0</v>
      </c>
      <c r="GXJ55" s="14">
        <v>0</v>
      </c>
      <c r="GXK55" s="14">
        <v>0</v>
      </c>
      <c r="GXL55" s="14">
        <v>0</v>
      </c>
      <c r="GXM55" s="14">
        <v>0</v>
      </c>
      <c r="GXN55" s="14">
        <v>0</v>
      </c>
      <c r="GXO55" s="14">
        <v>0</v>
      </c>
      <c r="GXP55" s="14">
        <v>0</v>
      </c>
      <c r="GXQ55" s="14">
        <v>0</v>
      </c>
      <c r="GXR55" s="14">
        <v>0</v>
      </c>
      <c r="GXS55" s="14">
        <v>0</v>
      </c>
      <c r="GXT55" s="14">
        <v>0</v>
      </c>
      <c r="GXU55" s="14">
        <v>0</v>
      </c>
      <c r="GXV55" s="14">
        <v>0</v>
      </c>
      <c r="GXW55" s="14">
        <v>0</v>
      </c>
      <c r="GXX55" s="14">
        <v>0</v>
      </c>
      <c r="GXY55" s="14">
        <v>0</v>
      </c>
      <c r="GXZ55" s="14">
        <v>0</v>
      </c>
      <c r="GYA55" s="14">
        <v>0</v>
      </c>
      <c r="GYB55" s="14">
        <v>0</v>
      </c>
      <c r="GYC55" s="14">
        <v>0</v>
      </c>
      <c r="GYD55" s="14">
        <v>0</v>
      </c>
      <c r="GYE55" s="14">
        <v>0</v>
      </c>
      <c r="GYF55" s="14">
        <v>0</v>
      </c>
      <c r="GYG55" s="14">
        <v>0</v>
      </c>
      <c r="GYH55" s="14">
        <v>0</v>
      </c>
      <c r="GYI55" s="14">
        <v>0</v>
      </c>
      <c r="GYJ55" s="14">
        <v>0</v>
      </c>
      <c r="GYK55" s="14">
        <v>0</v>
      </c>
      <c r="GYL55" s="14">
        <v>0</v>
      </c>
      <c r="GYM55" s="14">
        <v>0</v>
      </c>
      <c r="GYN55" s="14">
        <v>0</v>
      </c>
      <c r="GYO55" s="14">
        <v>0</v>
      </c>
      <c r="GYP55" s="14">
        <v>0</v>
      </c>
      <c r="GYQ55" s="14">
        <v>0</v>
      </c>
      <c r="GYR55" s="14">
        <v>0</v>
      </c>
      <c r="GYS55" s="14">
        <v>0</v>
      </c>
      <c r="GYT55" s="14">
        <v>0</v>
      </c>
      <c r="GYU55" s="14">
        <v>0</v>
      </c>
      <c r="GYV55" s="14">
        <v>0</v>
      </c>
      <c r="GYW55" s="14">
        <v>0</v>
      </c>
      <c r="GYX55" s="14">
        <v>0</v>
      </c>
      <c r="GYY55" s="14">
        <v>0</v>
      </c>
      <c r="GYZ55" s="14">
        <v>0</v>
      </c>
      <c r="GZA55" s="14">
        <v>0</v>
      </c>
      <c r="GZB55" s="14">
        <v>0</v>
      </c>
      <c r="GZC55" s="14">
        <v>0</v>
      </c>
      <c r="GZD55" s="14">
        <v>0</v>
      </c>
      <c r="GZE55" s="14">
        <v>0</v>
      </c>
      <c r="GZF55" s="14">
        <v>0</v>
      </c>
      <c r="GZG55" s="14">
        <v>0</v>
      </c>
      <c r="GZH55" s="14">
        <v>0</v>
      </c>
      <c r="GZI55" s="14">
        <v>0</v>
      </c>
      <c r="GZJ55" s="14">
        <v>0</v>
      </c>
      <c r="GZK55" s="14">
        <v>0</v>
      </c>
      <c r="GZL55" s="14">
        <v>0</v>
      </c>
      <c r="GZM55" s="14">
        <v>0</v>
      </c>
      <c r="GZN55" s="14">
        <v>0</v>
      </c>
      <c r="GZO55" s="14">
        <v>0</v>
      </c>
      <c r="GZP55" s="14">
        <v>0</v>
      </c>
      <c r="GZQ55" s="14">
        <v>0</v>
      </c>
      <c r="GZR55" s="14">
        <v>0</v>
      </c>
      <c r="GZS55" s="14">
        <v>0</v>
      </c>
      <c r="GZT55" s="14">
        <v>0</v>
      </c>
      <c r="GZU55" s="14">
        <v>0</v>
      </c>
      <c r="GZV55" s="14">
        <v>0</v>
      </c>
      <c r="GZW55" s="14">
        <v>0</v>
      </c>
      <c r="GZX55" s="14">
        <v>0</v>
      </c>
      <c r="GZY55" s="14">
        <v>0</v>
      </c>
      <c r="GZZ55" s="14">
        <v>0</v>
      </c>
      <c r="HAA55" s="14">
        <v>0</v>
      </c>
      <c r="HAB55" s="14">
        <v>0</v>
      </c>
      <c r="HAC55" s="14">
        <v>0</v>
      </c>
      <c r="HAD55" s="14">
        <v>0</v>
      </c>
      <c r="HAE55" s="14">
        <v>0</v>
      </c>
      <c r="HAF55" s="14">
        <v>0</v>
      </c>
      <c r="HAG55" s="14">
        <v>0</v>
      </c>
      <c r="HAH55" s="14">
        <v>0</v>
      </c>
      <c r="HAI55" s="14">
        <v>0</v>
      </c>
      <c r="HAJ55" s="14">
        <v>0</v>
      </c>
      <c r="HAK55" s="14">
        <v>0</v>
      </c>
      <c r="HAL55" s="14">
        <v>0</v>
      </c>
      <c r="HAM55" s="14">
        <v>0</v>
      </c>
      <c r="HAN55" s="14">
        <v>0</v>
      </c>
      <c r="HAO55" s="14">
        <v>0</v>
      </c>
      <c r="HAP55" s="14">
        <v>0</v>
      </c>
      <c r="HAQ55" s="14">
        <v>0</v>
      </c>
      <c r="HAR55" s="14">
        <v>0</v>
      </c>
      <c r="HAS55" s="14">
        <v>0</v>
      </c>
      <c r="HAT55" s="14">
        <v>0</v>
      </c>
      <c r="HAU55" s="14">
        <v>0</v>
      </c>
      <c r="HAV55" s="14">
        <v>0</v>
      </c>
      <c r="HAW55" s="14">
        <v>0</v>
      </c>
      <c r="HAX55" s="14">
        <v>0</v>
      </c>
      <c r="HAY55" s="14">
        <v>0</v>
      </c>
      <c r="HAZ55" s="14">
        <v>0</v>
      </c>
      <c r="HBA55" s="14">
        <v>0</v>
      </c>
      <c r="HBB55" s="14">
        <v>0</v>
      </c>
      <c r="HBC55" s="14">
        <v>0</v>
      </c>
      <c r="HBD55" s="14">
        <v>0</v>
      </c>
      <c r="HBE55" s="14">
        <v>0</v>
      </c>
      <c r="HBF55" s="14">
        <v>0</v>
      </c>
      <c r="HBG55" s="14">
        <v>0</v>
      </c>
      <c r="HBH55" s="14">
        <v>0</v>
      </c>
      <c r="HBI55" s="14">
        <v>0</v>
      </c>
      <c r="HBJ55" s="14">
        <v>0</v>
      </c>
      <c r="HBK55" s="14">
        <v>0</v>
      </c>
      <c r="HBL55" s="14">
        <v>0</v>
      </c>
      <c r="HBM55" s="14">
        <v>0</v>
      </c>
      <c r="HBN55" s="14">
        <v>0</v>
      </c>
      <c r="HBO55" s="14">
        <v>0</v>
      </c>
      <c r="HBP55" s="14">
        <v>0</v>
      </c>
      <c r="HBQ55" s="14">
        <v>0</v>
      </c>
      <c r="HBR55" s="14">
        <v>0</v>
      </c>
      <c r="HBS55" s="14">
        <v>0</v>
      </c>
      <c r="HBT55" s="14">
        <v>0</v>
      </c>
      <c r="HBU55" s="14">
        <v>0</v>
      </c>
      <c r="HBV55" s="14">
        <v>0</v>
      </c>
      <c r="HBW55" s="14">
        <v>0</v>
      </c>
      <c r="HBX55" s="14">
        <v>0</v>
      </c>
      <c r="HBY55" s="14">
        <v>0</v>
      </c>
      <c r="HBZ55" s="14">
        <v>0</v>
      </c>
      <c r="HCA55" s="14">
        <v>0</v>
      </c>
      <c r="HCB55" s="14">
        <v>0</v>
      </c>
      <c r="HCC55" s="14">
        <v>0</v>
      </c>
      <c r="HCD55" s="14">
        <v>0</v>
      </c>
      <c r="HCE55" s="14">
        <v>0</v>
      </c>
      <c r="HCF55" s="14">
        <v>0</v>
      </c>
      <c r="HCG55" s="14">
        <v>0</v>
      </c>
      <c r="HCH55" s="14">
        <v>0</v>
      </c>
      <c r="HCI55" s="14">
        <v>0</v>
      </c>
      <c r="HCJ55" s="14">
        <v>0</v>
      </c>
      <c r="HCK55" s="14">
        <v>0</v>
      </c>
      <c r="HCL55" s="14">
        <v>0</v>
      </c>
      <c r="HCM55" s="14">
        <v>0</v>
      </c>
      <c r="HCN55" s="14">
        <v>0</v>
      </c>
      <c r="HCO55" s="14">
        <v>0</v>
      </c>
      <c r="HCP55" s="14">
        <v>0</v>
      </c>
      <c r="HCQ55" s="14">
        <v>0</v>
      </c>
      <c r="HCR55" s="14">
        <v>0</v>
      </c>
      <c r="HCS55" s="14">
        <v>0</v>
      </c>
      <c r="HCT55" s="14">
        <v>0</v>
      </c>
      <c r="HCU55" s="14">
        <v>0</v>
      </c>
      <c r="HCV55" s="14">
        <v>0</v>
      </c>
      <c r="HCW55" s="14">
        <v>0</v>
      </c>
      <c r="HCX55" s="14">
        <v>0</v>
      </c>
      <c r="HCY55" s="14">
        <v>0</v>
      </c>
      <c r="HCZ55" s="14">
        <v>0</v>
      </c>
      <c r="HDA55" s="14">
        <v>0</v>
      </c>
      <c r="HDB55" s="14">
        <v>0</v>
      </c>
      <c r="HDC55" s="14">
        <v>0</v>
      </c>
      <c r="HDD55" s="14">
        <v>0</v>
      </c>
      <c r="HDE55" s="14">
        <v>0</v>
      </c>
      <c r="HDF55" s="14">
        <v>0</v>
      </c>
      <c r="HDG55" s="14">
        <v>0</v>
      </c>
      <c r="HDH55" s="14">
        <v>0</v>
      </c>
      <c r="HDI55" s="14">
        <v>0</v>
      </c>
      <c r="HDJ55" s="14">
        <v>0</v>
      </c>
      <c r="HDK55" s="14">
        <v>0</v>
      </c>
      <c r="HDL55" s="14">
        <v>0</v>
      </c>
      <c r="HDM55" s="14">
        <v>0</v>
      </c>
      <c r="HDN55" s="14">
        <v>0</v>
      </c>
      <c r="HDO55" s="14">
        <v>0</v>
      </c>
      <c r="HDP55" s="14">
        <v>0</v>
      </c>
      <c r="HDQ55" s="14">
        <v>0</v>
      </c>
      <c r="HDR55" s="14">
        <v>0</v>
      </c>
      <c r="HDS55" s="14">
        <v>0</v>
      </c>
      <c r="HDT55" s="14">
        <v>0</v>
      </c>
      <c r="HDU55" s="14">
        <v>0</v>
      </c>
      <c r="HDV55" s="14">
        <v>0</v>
      </c>
      <c r="HDW55" s="14">
        <v>0</v>
      </c>
      <c r="HDX55" s="14">
        <v>0</v>
      </c>
      <c r="HDY55" s="14">
        <v>0</v>
      </c>
      <c r="HDZ55" s="14">
        <v>0</v>
      </c>
      <c r="HEA55" s="14">
        <v>0</v>
      </c>
      <c r="HEB55" s="14">
        <v>0</v>
      </c>
      <c r="HEC55" s="14">
        <v>0</v>
      </c>
      <c r="HED55" s="14">
        <v>0</v>
      </c>
      <c r="HEE55" s="14">
        <v>0</v>
      </c>
      <c r="HEF55" s="14">
        <v>0</v>
      </c>
      <c r="HEG55" s="14">
        <v>0</v>
      </c>
      <c r="HEH55" s="14">
        <v>0</v>
      </c>
      <c r="HEI55" s="14">
        <v>0</v>
      </c>
      <c r="HEJ55" s="14">
        <v>0</v>
      </c>
      <c r="HEK55" s="14">
        <v>0</v>
      </c>
      <c r="HEL55" s="14">
        <v>0</v>
      </c>
      <c r="HEM55" s="14">
        <v>0</v>
      </c>
      <c r="HEN55" s="14">
        <v>0</v>
      </c>
      <c r="HEO55" s="14">
        <v>0</v>
      </c>
      <c r="HEP55" s="14">
        <v>0</v>
      </c>
      <c r="HEQ55" s="14">
        <v>0</v>
      </c>
      <c r="HER55" s="14">
        <v>0</v>
      </c>
      <c r="HES55" s="14">
        <v>0</v>
      </c>
      <c r="HET55" s="14">
        <v>0</v>
      </c>
      <c r="HEU55" s="14">
        <v>0</v>
      </c>
      <c r="HEV55" s="14">
        <v>0</v>
      </c>
      <c r="HEW55" s="14">
        <v>0</v>
      </c>
      <c r="HEX55" s="14">
        <v>0</v>
      </c>
      <c r="HEY55" s="14">
        <v>0</v>
      </c>
      <c r="HEZ55" s="14">
        <v>0</v>
      </c>
      <c r="HFA55" s="14">
        <v>0</v>
      </c>
      <c r="HFB55" s="14">
        <v>0</v>
      </c>
      <c r="HFC55" s="14">
        <v>0</v>
      </c>
      <c r="HFD55" s="14">
        <v>0</v>
      </c>
      <c r="HFE55" s="14">
        <v>0</v>
      </c>
      <c r="HFF55" s="14">
        <v>0</v>
      </c>
      <c r="HFG55" s="14">
        <v>0</v>
      </c>
      <c r="HFH55" s="14">
        <v>0</v>
      </c>
      <c r="HFI55" s="14">
        <v>0</v>
      </c>
      <c r="HFJ55" s="14">
        <v>0</v>
      </c>
      <c r="HFK55" s="14">
        <v>0</v>
      </c>
      <c r="HFL55" s="14">
        <v>0</v>
      </c>
      <c r="HFM55" s="14">
        <v>0</v>
      </c>
      <c r="HFN55" s="14">
        <v>0</v>
      </c>
      <c r="HFO55" s="14">
        <v>0</v>
      </c>
      <c r="HFP55" s="14">
        <v>0</v>
      </c>
      <c r="HFQ55" s="14">
        <v>0</v>
      </c>
      <c r="HFR55" s="14">
        <v>0</v>
      </c>
      <c r="HFS55" s="14">
        <v>0</v>
      </c>
      <c r="HFT55" s="14">
        <v>0</v>
      </c>
      <c r="HFU55" s="14">
        <v>0</v>
      </c>
      <c r="HFV55" s="14">
        <v>0</v>
      </c>
      <c r="HFW55" s="14">
        <v>0</v>
      </c>
      <c r="HFX55" s="14">
        <v>0</v>
      </c>
      <c r="HFY55" s="14">
        <v>0</v>
      </c>
      <c r="HFZ55" s="14">
        <v>0</v>
      </c>
      <c r="HGA55" s="14">
        <v>0</v>
      </c>
      <c r="HGB55" s="14">
        <v>0</v>
      </c>
      <c r="HGC55" s="14">
        <v>0</v>
      </c>
      <c r="HGD55" s="14">
        <v>0</v>
      </c>
      <c r="HGE55" s="14">
        <v>0</v>
      </c>
      <c r="HGF55" s="14">
        <v>0</v>
      </c>
      <c r="HGG55" s="14">
        <v>0</v>
      </c>
      <c r="HGH55" s="14">
        <v>0</v>
      </c>
      <c r="HGI55" s="14">
        <v>0</v>
      </c>
      <c r="HGJ55" s="14">
        <v>0</v>
      </c>
      <c r="HGK55" s="14">
        <v>0</v>
      </c>
      <c r="HGL55" s="14">
        <v>0</v>
      </c>
      <c r="HGM55" s="14">
        <v>0</v>
      </c>
      <c r="HGN55" s="14">
        <v>0</v>
      </c>
      <c r="HGO55" s="14">
        <v>0</v>
      </c>
      <c r="HGP55" s="14">
        <v>0</v>
      </c>
      <c r="HGQ55" s="14">
        <v>0</v>
      </c>
      <c r="HGR55" s="14">
        <v>0</v>
      </c>
      <c r="HGS55" s="14">
        <v>0</v>
      </c>
      <c r="HGT55" s="14">
        <v>0</v>
      </c>
      <c r="HGU55" s="14">
        <v>0</v>
      </c>
      <c r="HGV55" s="14">
        <v>0</v>
      </c>
      <c r="HGW55" s="14">
        <v>0</v>
      </c>
      <c r="HGX55" s="14">
        <v>0</v>
      </c>
      <c r="HGY55" s="14">
        <v>0</v>
      </c>
      <c r="HGZ55" s="14">
        <v>0</v>
      </c>
      <c r="HHA55" s="14">
        <v>0</v>
      </c>
      <c r="HHB55" s="14">
        <v>0</v>
      </c>
      <c r="HHC55" s="14">
        <v>0</v>
      </c>
      <c r="HHD55" s="14">
        <v>0</v>
      </c>
      <c r="HHE55" s="14">
        <v>0</v>
      </c>
      <c r="HHF55" s="14">
        <v>0</v>
      </c>
      <c r="HHG55" s="14">
        <v>0</v>
      </c>
      <c r="HHH55" s="14">
        <v>0</v>
      </c>
      <c r="HHI55" s="14">
        <v>0</v>
      </c>
      <c r="HHJ55" s="14">
        <v>0</v>
      </c>
      <c r="HHK55" s="14">
        <v>0</v>
      </c>
      <c r="HHL55" s="14">
        <v>0</v>
      </c>
      <c r="HHM55" s="14">
        <v>0</v>
      </c>
      <c r="HHN55" s="14">
        <v>0</v>
      </c>
      <c r="HHO55" s="14">
        <v>0</v>
      </c>
      <c r="HHP55" s="14">
        <v>0</v>
      </c>
      <c r="HHQ55" s="14">
        <v>0</v>
      </c>
      <c r="HHR55" s="14">
        <v>0</v>
      </c>
      <c r="HHS55" s="14">
        <v>0</v>
      </c>
      <c r="HHT55" s="14">
        <v>0</v>
      </c>
      <c r="HHU55" s="14">
        <v>0</v>
      </c>
      <c r="HHV55" s="14">
        <v>0</v>
      </c>
      <c r="HHW55" s="14">
        <v>0</v>
      </c>
      <c r="HHX55" s="14">
        <v>0</v>
      </c>
      <c r="HHY55" s="14">
        <v>0</v>
      </c>
      <c r="HHZ55" s="14">
        <v>0</v>
      </c>
      <c r="HIA55" s="14">
        <v>0</v>
      </c>
      <c r="HIB55" s="14">
        <v>0</v>
      </c>
      <c r="HIC55" s="14">
        <v>0</v>
      </c>
      <c r="HID55" s="14">
        <v>0</v>
      </c>
      <c r="HIE55" s="14">
        <v>0</v>
      </c>
      <c r="HIF55" s="14">
        <v>0</v>
      </c>
      <c r="HIG55" s="14">
        <v>0</v>
      </c>
      <c r="HIH55" s="14">
        <v>0</v>
      </c>
      <c r="HII55" s="14">
        <v>0</v>
      </c>
      <c r="HIJ55" s="14">
        <v>0</v>
      </c>
      <c r="HIK55" s="14">
        <v>0</v>
      </c>
      <c r="HIL55" s="14">
        <v>0</v>
      </c>
      <c r="HIM55" s="14">
        <v>0</v>
      </c>
      <c r="HIN55" s="14">
        <v>0</v>
      </c>
      <c r="HIO55" s="14">
        <v>0</v>
      </c>
      <c r="HIP55" s="14">
        <v>0</v>
      </c>
      <c r="HIQ55" s="14">
        <v>0</v>
      </c>
      <c r="HIR55" s="14">
        <v>0</v>
      </c>
      <c r="HIS55" s="14">
        <v>0</v>
      </c>
      <c r="HIT55" s="14">
        <v>0</v>
      </c>
      <c r="HIU55" s="14">
        <v>0</v>
      </c>
      <c r="HIV55" s="14">
        <v>0</v>
      </c>
      <c r="HIW55" s="14">
        <v>0</v>
      </c>
      <c r="HIX55" s="14">
        <v>0</v>
      </c>
      <c r="HIY55" s="14">
        <v>0</v>
      </c>
      <c r="HIZ55" s="14">
        <v>0</v>
      </c>
      <c r="HJA55" s="14">
        <v>0</v>
      </c>
      <c r="HJB55" s="14">
        <v>0</v>
      </c>
      <c r="HJC55" s="14">
        <v>0</v>
      </c>
      <c r="HJD55" s="14">
        <v>0</v>
      </c>
      <c r="HJE55" s="14">
        <v>0</v>
      </c>
      <c r="HJF55" s="14">
        <v>0</v>
      </c>
      <c r="HJG55" s="14">
        <v>0</v>
      </c>
      <c r="HJH55" s="14">
        <v>0</v>
      </c>
      <c r="HJI55" s="14">
        <v>0</v>
      </c>
      <c r="HJJ55" s="14">
        <v>0</v>
      </c>
      <c r="HJK55" s="14">
        <v>0</v>
      </c>
      <c r="HJL55" s="14">
        <v>0</v>
      </c>
      <c r="HJM55" s="14">
        <v>0</v>
      </c>
      <c r="HJN55" s="14">
        <v>0</v>
      </c>
      <c r="HJO55" s="14">
        <v>0</v>
      </c>
      <c r="HJP55" s="14">
        <v>0</v>
      </c>
      <c r="HJQ55" s="14">
        <v>0</v>
      </c>
      <c r="HJR55" s="14">
        <v>0</v>
      </c>
      <c r="HJS55" s="14">
        <v>0</v>
      </c>
      <c r="HJT55" s="14">
        <v>0</v>
      </c>
      <c r="HJU55" s="14">
        <v>0</v>
      </c>
      <c r="HJV55" s="14">
        <v>0</v>
      </c>
      <c r="HJW55" s="14">
        <v>0</v>
      </c>
      <c r="HJX55" s="14">
        <v>0</v>
      </c>
      <c r="HJY55" s="14">
        <v>0</v>
      </c>
      <c r="HJZ55" s="14">
        <v>0</v>
      </c>
      <c r="HKA55" s="14">
        <v>0</v>
      </c>
      <c r="HKB55" s="14">
        <v>0</v>
      </c>
      <c r="HKC55" s="14">
        <v>0</v>
      </c>
      <c r="HKD55" s="14">
        <v>0</v>
      </c>
      <c r="HKE55" s="14">
        <v>0</v>
      </c>
      <c r="HKF55" s="14">
        <v>0</v>
      </c>
      <c r="HKG55" s="14">
        <v>0</v>
      </c>
      <c r="HKH55" s="14">
        <v>0</v>
      </c>
      <c r="HKI55" s="14">
        <v>0</v>
      </c>
      <c r="HKJ55" s="14">
        <v>0</v>
      </c>
      <c r="HKK55" s="14">
        <v>0</v>
      </c>
      <c r="HKL55" s="14">
        <v>0</v>
      </c>
      <c r="HKM55" s="14">
        <v>0</v>
      </c>
      <c r="HKN55" s="14">
        <v>0</v>
      </c>
      <c r="HKO55" s="14">
        <v>0</v>
      </c>
      <c r="HKP55" s="14">
        <v>0</v>
      </c>
      <c r="HKQ55" s="14">
        <v>0</v>
      </c>
      <c r="HKR55" s="14">
        <v>0</v>
      </c>
      <c r="HKS55" s="14">
        <v>0</v>
      </c>
      <c r="HKT55" s="14">
        <v>0</v>
      </c>
      <c r="HKU55" s="14">
        <v>0</v>
      </c>
      <c r="HKV55" s="14">
        <v>0</v>
      </c>
      <c r="HKW55" s="14">
        <v>0</v>
      </c>
      <c r="HKX55" s="14">
        <v>0</v>
      </c>
      <c r="HKY55" s="14">
        <v>0</v>
      </c>
      <c r="HKZ55" s="14">
        <v>0</v>
      </c>
      <c r="HLA55" s="14">
        <v>0</v>
      </c>
      <c r="HLB55" s="14">
        <v>0</v>
      </c>
      <c r="HLC55" s="14">
        <v>0</v>
      </c>
      <c r="HLD55" s="14">
        <v>0</v>
      </c>
      <c r="HLE55" s="14">
        <v>0</v>
      </c>
      <c r="HLF55" s="14">
        <v>0</v>
      </c>
      <c r="HLG55" s="14">
        <v>0</v>
      </c>
      <c r="HLH55" s="14">
        <v>0</v>
      </c>
      <c r="HLI55" s="14">
        <v>0</v>
      </c>
      <c r="HLJ55" s="14">
        <v>0</v>
      </c>
      <c r="HLK55" s="14">
        <v>0</v>
      </c>
      <c r="HLL55" s="14">
        <v>0</v>
      </c>
      <c r="HLM55" s="14">
        <v>0</v>
      </c>
      <c r="HLN55" s="14">
        <v>0</v>
      </c>
      <c r="HLO55" s="14">
        <v>0</v>
      </c>
      <c r="HLP55" s="14">
        <v>0</v>
      </c>
      <c r="HLQ55" s="14">
        <v>0</v>
      </c>
      <c r="HLR55" s="14">
        <v>0</v>
      </c>
      <c r="HLS55" s="14">
        <v>0</v>
      </c>
      <c r="HLT55" s="14">
        <v>0</v>
      </c>
      <c r="HLU55" s="14">
        <v>0</v>
      </c>
      <c r="HLV55" s="14">
        <v>0</v>
      </c>
      <c r="HLW55" s="14">
        <v>0</v>
      </c>
      <c r="HLX55" s="14">
        <v>0</v>
      </c>
      <c r="HLY55" s="14">
        <v>0</v>
      </c>
      <c r="HLZ55" s="14">
        <v>0</v>
      </c>
      <c r="HMA55" s="14">
        <v>0</v>
      </c>
      <c r="HMB55" s="14">
        <v>0</v>
      </c>
      <c r="HMC55" s="14">
        <v>0</v>
      </c>
      <c r="HMD55" s="14">
        <v>0</v>
      </c>
      <c r="HME55" s="14">
        <v>0</v>
      </c>
      <c r="HMF55" s="14">
        <v>0</v>
      </c>
      <c r="HMG55" s="14">
        <v>0</v>
      </c>
      <c r="HMH55" s="14">
        <v>0</v>
      </c>
      <c r="HMI55" s="14">
        <v>0</v>
      </c>
      <c r="HMJ55" s="14">
        <v>0</v>
      </c>
      <c r="HMK55" s="14">
        <v>0</v>
      </c>
      <c r="HML55" s="14">
        <v>0</v>
      </c>
      <c r="HMM55" s="14">
        <v>0</v>
      </c>
      <c r="HMN55" s="14">
        <v>0</v>
      </c>
      <c r="HMO55" s="14">
        <v>0</v>
      </c>
      <c r="HMP55" s="14">
        <v>0</v>
      </c>
      <c r="HMQ55" s="14">
        <v>0</v>
      </c>
      <c r="HMR55" s="14">
        <v>0</v>
      </c>
      <c r="HMS55" s="14">
        <v>0</v>
      </c>
      <c r="HMT55" s="14">
        <v>0</v>
      </c>
      <c r="HMU55" s="14">
        <v>0</v>
      </c>
      <c r="HMV55" s="14">
        <v>0</v>
      </c>
      <c r="HMW55" s="14">
        <v>0</v>
      </c>
      <c r="HMX55" s="14">
        <v>0</v>
      </c>
      <c r="HMY55" s="14">
        <v>0</v>
      </c>
      <c r="HMZ55" s="14">
        <v>0</v>
      </c>
      <c r="HNA55" s="14">
        <v>0</v>
      </c>
      <c r="HNB55" s="14">
        <v>0</v>
      </c>
      <c r="HNC55" s="14">
        <v>0</v>
      </c>
      <c r="HND55" s="14">
        <v>0</v>
      </c>
      <c r="HNE55" s="14">
        <v>0</v>
      </c>
      <c r="HNF55" s="14">
        <v>0</v>
      </c>
      <c r="HNG55" s="14">
        <v>0</v>
      </c>
      <c r="HNH55" s="14">
        <v>0</v>
      </c>
      <c r="HNI55" s="14">
        <v>0</v>
      </c>
      <c r="HNJ55" s="14">
        <v>0</v>
      </c>
      <c r="HNK55" s="14">
        <v>0</v>
      </c>
      <c r="HNL55" s="14">
        <v>0</v>
      </c>
      <c r="HNM55" s="14">
        <v>0</v>
      </c>
      <c r="HNN55" s="14">
        <v>0</v>
      </c>
      <c r="HNO55" s="14">
        <v>0</v>
      </c>
      <c r="HNP55" s="14">
        <v>0</v>
      </c>
      <c r="HNQ55" s="14">
        <v>0</v>
      </c>
      <c r="HNR55" s="14">
        <v>0</v>
      </c>
      <c r="HNS55" s="14">
        <v>0</v>
      </c>
      <c r="HNT55" s="14">
        <v>0</v>
      </c>
      <c r="HNU55" s="14">
        <v>0</v>
      </c>
      <c r="HNV55" s="14">
        <v>0</v>
      </c>
      <c r="HNW55" s="14">
        <v>0</v>
      </c>
      <c r="HNX55" s="14">
        <v>0</v>
      </c>
      <c r="HNY55" s="14">
        <v>0</v>
      </c>
      <c r="HNZ55" s="14">
        <v>0</v>
      </c>
      <c r="HOA55" s="14">
        <v>0</v>
      </c>
      <c r="HOB55" s="14">
        <v>0</v>
      </c>
      <c r="HOC55" s="14">
        <v>0</v>
      </c>
      <c r="HOD55" s="14">
        <v>0</v>
      </c>
      <c r="HOE55" s="14">
        <v>0</v>
      </c>
      <c r="HOF55" s="14">
        <v>0</v>
      </c>
      <c r="HOG55" s="14">
        <v>0</v>
      </c>
      <c r="HOH55" s="14">
        <v>0</v>
      </c>
      <c r="HOI55" s="14">
        <v>0</v>
      </c>
      <c r="HOJ55" s="14">
        <v>0</v>
      </c>
      <c r="HOK55" s="14">
        <v>0</v>
      </c>
      <c r="HOL55" s="14">
        <v>0</v>
      </c>
      <c r="HOM55" s="14">
        <v>0</v>
      </c>
      <c r="HON55" s="14">
        <v>0</v>
      </c>
      <c r="HOO55" s="14">
        <v>0</v>
      </c>
      <c r="HOP55" s="14">
        <v>0</v>
      </c>
      <c r="HOQ55" s="14">
        <v>0</v>
      </c>
      <c r="HOR55" s="14">
        <v>0</v>
      </c>
      <c r="HOS55" s="14">
        <v>0</v>
      </c>
      <c r="HOT55" s="14">
        <v>0</v>
      </c>
      <c r="HOU55" s="14">
        <v>0</v>
      </c>
      <c r="HOV55" s="14">
        <v>0</v>
      </c>
      <c r="HOW55" s="14">
        <v>0</v>
      </c>
      <c r="HOX55" s="14">
        <v>0</v>
      </c>
      <c r="HOY55" s="14">
        <v>0</v>
      </c>
      <c r="HOZ55" s="14">
        <v>0</v>
      </c>
      <c r="HPA55" s="14">
        <v>0</v>
      </c>
      <c r="HPB55" s="14">
        <v>0</v>
      </c>
      <c r="HPC55" s="14">
        <v>0</v>
      </c>
      <c r="HPD55" s="14">
        <v>0</v>
      </c>
      <c r="HPE55" s="14">
        <v>0</v>
      </c>
      <c r="HPF55" s="14">
        <v>0</v>
      </c>
      <c r="HPG55" s="14">
        <v>0</v>
      </c>
      <c r="HPH55" s="14">
        <v>0</v>
      </c>
      <c r="HPI55" s="14">
        <v>0</v>
      </c>
      <c r="HPJ55" s="14">
        <v>0</v>
      </c>
      <c r="HPK55" s="14">
        <v>0</v>
      </c>
      <c r="HPL55" s="14">
        <v>0</v>
      </c>
      <c r="HPM55" s="14">
        <v>0</v>
      </c>
      <c r="HPN55" s="14">
        <v>0</v>
      </c>
      <c r="HPO55" s="14">
        <v>0</v>
      </c>
      <c r="HPP55" s="14">
        <v>0</v>
      </c>
      <c r="HPQ55" s="14">
        <v>0</v>
      </c>
      <c r="HPR55" s="14">
        <v>0</v>
      </c>
      <c r="HPS55" s="14">
        <v>0</v>
      </c>
      <c r="HPT55" s="14">
        <v>0</v>
      </c>
      <c r="HPU55" s="14">
        <v>0</v>
      </c>
      <c r="HPV55" s="14">
        <v>0</v>
      </c>
      <c r="HPW55" s="14">
        <v>0</v>
      </c>
      <c r="HPX55" s="14">
        <v>0</v>
      </c>
      <c r="HPY55" s="14">
        <v>0</v>
      </c>
      <c r="HPZ55" s="14">
        <v>0</v>
      </c>
      <c r="HQA55" s="14">
        <v>0</v>
      </c>
      <c r="HQB55" s="14">
        <v>0</v>
      </c>
      <c r="HQC55" s="14">
        <v>0</v>
      </c>
      <c r="HQD55" s="14">
        <v>0</v>
      </c>
      <c r="HQE55" s="14">
        <v>0</v>
      </c>
      <c r="HQF55" s="14">
        <v>0</v>
      </c>
      <c r="HQG55" s="14">
        <v>0</v>
      </c>
      <c r="HQH55" s="14">
        <v>0</v>
      </c>
      <c r="HQI55" s="14">
        <v>0</v>
      </c>
      <c r="HQJ55" s="14">
        <v>0</v>
      </c>
      <c r="HQK55" s="14">
        <v>0</v>
      </c>
      <c r="HQL55" s="14">
        <v>0</v>
      </c>
      <c r="HQM55" s="14">
        <v>0</v>
      </c>
      <c r="HQN55" s="14">
        <v>0</v>
      </c>
      <c r="HQO55" s="14">
        <v>0</v>
      </c>
      <c r="HQP55" s="14">
        <v>0</v>
      </c>
      <c r="HQQ55" s="14">
        <v>0</v>
      </c>
      <c r="HQR55" s="14">
        <v>0</v>
      </c>
      <c r="HQS55" s="14">
        <v>0</v>
      </c>
      <c r="HQT55" s="14">
        <v>0</v>
      </c>
      <c r="HQU55" s="14">
        <v>0</v>
      </c>
      <c r="HQV55" s="14">
        <v>0</v>
      </c>
      <c r="HQW55" s="14">
        <v>0</v>
      </c>
      <c r="HQX55" s="14">
        <v>0</v>
      </c>
      <c r="HQY55" s="14">
        <v>0</v>
      </c>
      <c r="HQZ55" s="14">
        <v>0</v>
      </c>
      <c r="HRA55" s="14">
        <v>0</v>
      </c>
      <c r="HRB55" s="14">
        <v>0</v>
      </c>
      <c r="HRC55" s="14">
        <v>0</v>
      </c>
      <c r="HRD55" s="14">
        <v>0</v>
      </c>
      <c r="HRE55" s="14">
        <v>0</v>
      </c>
      <c r="HRF55" s="14">
        <v>0</v>
      </c>
      <c r="HRG55" s="14">
        <v>0</v>
      </c>
      <c r="HRH55" s="14">
        <v>0</v>
      </c>
      <c r="HRI55" s="14">
        <v>0</v>
      </c>
      <c r="HRJ55" s="14">
        <v>0</v>
      </c>
      <c r="HRK55" s="14">
        <v>0</v>
      </c>
      <c r="HRL55" s="14">
        <v>0</v>
      </c>
      <c r="HRM55" s="14">
        <v>0</v>
      </c>
      <c r="HRN55" s="14">
        <v>0</v>
      </c>
      <c r="HRO55" s="14">
        <v>0</v>
      </c>
      <c r="HRP55" s="14">
        <v>0</v>
      </c>
      <c r="HRQ55" s="14">
        <v>0</v>
      </c>
      <c r="HRR55" s="14">
        <v>0</v>
      </c>
      <c r="HRS55" s="14">
        <v>0</v>
      </c>
      <c r="HRT55" s="14">
        <v>0</v>
      </c>
      <c r="HRU55" s="14">
        <v>0</v>
      </c>
      <c r="HRV55" s="14">
        <v>0</v>
      </c>
      <c r="HRW55" s="14">
        <v>0</v>
      </c>
      <c r="HRX55" s="14">
        <v>0</v>
      </c>
      <c r="HRY55" s="14">
        <v>0</v>
      </c>
      <c r="HRZ55" s="14">
        <v>0</v>
      </c>
      <c r="HSA55" s="14">
        <v>0</v>
      </c>
      <c r="HSB55" s="14">
        <v>0</v>
      </c>
      <c r="HSC55" s="14">
        <v>0</v>
      </c>
      <c r="HSD55" s="14">
        <v>0</v>
      </c>
      <c r="HSE55" s="14">
        <v>0</v>
      </c>
      <c r="HSF55" s="14">
        <v>0</v>
      </c>
      <c r="HSG55" s="14">
        <v>0</v>
      </c>
      <c r="HSH55" s="14">
        <v>0</v>
      </c>
      <c r="HSI55" s="14">
        <v>0</v>
      </c>
      <c r="HSJ55" s="14">
        <v>0</v>
      </c>
      <c r="HSK55" s="14">
        <v>0</v>
      </c>
      <c r="HSL55" s="14">
        <v>0</v>
      </c>
      <c r="HSM55" s="14">
        <v>0</v>
      </c>
      <c r="HSN55" s="14">
        <v>0</v>
      </c>
      <c r="HSO55" s="14">
        <v>0</v>
      </c>
      <c r="HSP55" s="14">
        <v>0</v>
      </c>
      <c r="HSQ55" s="14">
        <v>0</v>
      </c>
      <c r="HSR55" s="14">
        <v>0</v>
      </c>
      <c r="HSS55" s="14">
        <v>0</v>
      </c>
      <c r="HST55" s="14">
        <v>0</v>
      </c>
      <c r="HSU55" s="14">
        <v>0</v>
      </c>
      <c r="HSV55" s="14">
        <v>0</v>
      </c>
      <c r="HSW55" s="14">
        <v>0</v>
      </c>
      <c r="HSX55" s="14">
        <v>0</v>
      </c>
      <c r="HSY55" s="14">
        <v>0</v>
      </c>
      <c r="HSZ55" s="14">
        <v>0</v>
      </c>
      <c r="HTA55" s="14">
        <v>0</v>
      </c>
      <c r="HTB55" s="14">
        <v>0</v>
      </c>
      <c r="HTC55" s="14">
        <v>0</v>
      </c>
      <c r="HTD55" s="14">
        <v>0</v>
      </c>
      <c r="HTE55" s="14">
        <v>0</v>
      </c>
      <c r="HTF55" s="14">
        <v>0</v>
      </c>
      <c r="HTG55" s="14">
        <v>0</v>
      </c>
      <c r="HTH55" s="14">
        <v>0</v>
      </c>
      <c r="HTI55" s="14">
        <v>0</v>
      </c>
      <c r="HTJ55" s="14">
        <v>0</v>
      </c>
      <c r="HTK55" s="14">
        <v>0</v>
      </c>
      <c r="HTL55" s="14">
        <v>0</v>
      </c>
      <c r="HTM55" s="14">
        <v>0</v>
      </c>
      <c r="HTN55" s="14">
        <v>0</v>
      </c>
      <c r="HTO55" s="14">
        <v>0</v>
      </c>
      <c r="HTP55" s="14">
        <v>0</v>
      </c>
      <c r="HTQ55" s="14">
        <v>0</v>
      </c>
      <c r="HTR55" s="14">
        <v>0</v>
      </c>
      <c r="HTS55" s="14">
        <v>0</v>
      </c>
      <c r="HTT55" s="14">
        <v>0</v>
      </c>
      <c r="HTU55" s="14">
        <v>0</v>
      </c>
      <c r="HTV55" s="14">
        <v>0</v>
      </c>
      <c r="HTW55" s="14">
        <v>0</v>
      </c>
      <c r="HTX55" s="14">
        <v>0</v>
      </c>
      <c r="HTY55" s="14">
        <v>0</v>
      </c>
      <c r="HTZ55" s="14">
        <v>0</v>
      </c>
      <c r="HUA55" s="14">
        <v>0</v>
      </c>
      <c r="HUB55" s="14">
        <v>0</v>
      </c>
      <c r="HUC55" s="14">
        <v>0</v>
      </c>
      <c r="HUD55" s="14">
        <v>0</v>
      </c>
      <c r="HUE55" s="14">
        <v>0</v>
      </c>
      <c r="HUF55" s="14">
        <v>0</v>
      </c>
      <c r="HUG55" s="14">
        <v>0</v>
      </c>
      <c r="HUH55" s="14">
        <v>0</v>
      </c>
      <c r="HUI55" s="14">
        <v>0</v>
      </c>
      <c r="HUJ55" s="14">
        <v>0</v>
      </c>
      <c r="HUK55" s="14">
        <v>0</v>
      </c>
      <c r="HUL55" s="14">
        <v>0</v>
      </c>
      <c r="HUM55" s="14">
        <v>0</v>
      </c>
      <c r="HUN55" s="14">
        <v>0</v>
      </c>
      <c r="HUO55" s="14">
        <v>0</v>
      </c>
      <c r="HUP55" s="14">
        <v>0</v>
      </c>
      <c r="HUQ55" s="14">
        <v>0</v>
      </c>
      <c r="HUR55" s="14">
        <v>0</v>
      </c>
      <c r="HUS55" s="14">
        <v>0</v>
      </c>
      <c r="HUT55" s="14">
        <v>0</v>
      </c>
      <c r="HUU55" s="14">
        <v>0</v>
      </c>
      <c r="HUV55" s="14">
        <v>0</v>
      </c>
      <c r="HUW55" s="14">
        <v>0</v>
      </c>
      <c r="HUX55" s="14">
        <v>0</v>
      </c>
      <c r="HUY55" s="14">
        <v>0</v>
      </c>
      <c r="HUZ55" s="14">
        <v>0</v>
      </c>
      <c r="HVA55" s="14">
        <v>0</v>
      </c>
      <c r="HVB55" s="14">
        <v>0</v>
      </c>
      <c r="HVC55" s="14">
        <v>0</v>
      </c>
      <c r="HVD55" s="14">
        <v>0</v>
      </c>
      <c r="HVE55" s="14">
        <v>0</v>
      </c>
      <c r="HVF55" s="14">
        <v>0</v>
      </c>
      <c r="HVG55" s="14">
        <v>0</v>
      </c>
      <c r="HVH55" s="14">
        <v>0</v>
      </c>
      <c r="HVI55" s="14">
        <v>0</v>
      </c>
      <c r="HVJ55" s="14">
        <v>0</v>
      </c>
      <c r="HVK55" s="14">
        <v>0</v>
      </c>
      <c r="HVL55" s="14">
        <v>0</v>
      </c>
      <c r="HVM55" s="14">
        <v>0</v>
      </c>
      <c r="HVN55" s="14">
        <v>0</v>
      </c>
      <c r="HVO55" s="14">
        <v>0</v>
      </c>
      <c r="HVP55" s="14">
        <v>0</v>
      </c>
      <c r="HVQ55" s="14">
        <v>0</v>
      </c>
      <c r="HVR55" s="14">
        <v>0</v>
      </c>
      <c r="HVS55" s="14">
        <v>0</v>
      </c>
      <c r="HVT55" s="14">
        <v>0</v>
      </c>
      <c r="HVU55" s="14">
        <v>0</v>
      </c>
      <c r="HVV55" s="14">
        <v>0</v>
      </c>
      <c r="HVW55" s="14">
        <v>0</v>
      </c>
      <c r="HVX55" s="14">
        <v>0</v>
      </c>
      <c r="HVY55" s="14">
        <v>0</v>
      </c>
      <c r="HVZ55" s="14">
        <v>0</v>
      </c>
      <c r="HWA55" s="14">
        <v>0</v>
      </c>
      <c r="HWB55" s="14">
        <v>0</v>
      </c>
      <c r="HWC55" s="14">
        <v>0</v>
      </c>
      <c r="HWD55" s="14">
        <v>0</v>
      </c>
      <c r="HWE55" s="14">
        <v>0</v>
      </c>
      <c r="HWF55" s="14">
        <v>0</v>
      </c>
      <c r="HWG55" s="14">
        <v>0</v>
      </c>
      <c r="HWH55" s="14">
        <v>0</v>
      </c>
      <c r="HWI55" s="14">
        <v>0</v>
      </c>
      <c r="HWJ55" s="14">
        <v>0</v>
      </c>
      <c r="HWK55" s="14">
        <v>0</v>
      </c>
      <c r="HWL55" s="14">
        <v>0</v>
      </c>
      <c r="HWM55" s="14">
        <v>0</v>
      </c>
      <c r="HWN55" s="14">
        <v>0</v>
      </c>
      <c r="HWO55" s="14">
        <v>0</v>
      </c>
      <c r="HWP55" s="14">
        <v>0</v>
      </c>
      <c r="HWQ55" s="14">
        <v>0</v>
      </c>
      <c r="HWR55" s="14">
        <v>0</v>
      </c>
      <c r="HWS55" s="14">
        <v>0</v>
      </c>
      <c r="HWT55" s="14">
        <v>0</v>
      </c>
      <c r="HWU55" s="14">
        <v>0</v>
      </c>
      <c r="HWV55" s="14">
        <v>0</v>
      </c>
      <c r="HWW55" s="14">
        <v>0</v>
      </c>
      <c r="HWX55" s="14">
        <v>0</v>
      </c>
      <c r="HWY55" s="14">
        <v>0</v>
      </c>
      <c r="HWZ55" s="14">
        <v>0</v>
      </c>
      <c r="HXA55" s="14">
        <v>0</v>
      </c>
      <c r="HXB55" s="14">
        <v>0</v>
      </c>
      <c r="HXC55" s="14">
        <v>0</v>
      </c>
      <c r="HXD55" s="14">
        <v>0</v>
      </c>
      <c r="HXE55" s="14">
        <v>0</v>
      </c>
      <c r="HXF55" s="14">
        <v>0</v>
      </c>
      <c r="HXG55" s="14">
        <v>0</v>
      </c>
      <c r="HXH55" s="14">
        <v>0</v>
      </c>
      <c r="HXI55" s="14">
        <v>0</v>
      </c>
      <c r="HXJ55" s="14">
        <v>0</v>
      </c>
      <c r="HXK55" s="14">
        <v>0</v>
      </c>
      <c r="HXL55" s="14">
        <v>0</v>
      </c>
      <c r="HXM55" s="14">
        <v>0</v>
      </c>
      <c r="HXN55" s="14">
        <v>0</v>
      </c>
      <c r="HXO55" s="14">
        <v>0</v>
      </c>
      <c r="HXP55" s="14">
        <v>0</v>
      </c>
      <c r="HXQ55" s="14">
        <v>0</v>
      </c>
      <c r="HXR55" s="14">
        <v>0</v>
      </c>
      <c r="HXS55" s="14">
        <v>0</v>
      </c>
      <c r="HXT55" s="14">
        <v>0</v>
      </c>
      <c r="HXU55" s="14">
        <v>0</v>
      </c>
      <c r="HXV55" s="14">
        <v>0</v>
      </c>
      <c r="HXW55" s="14">
        <v>0</v>
      </c>
      <c r="HXX55" s="14">
        <v>0</v>
      </c>
      <c r="HXY55" s="14">
        <v>0</v>
      </c>
      <c r="HXZ55" s="14">
        <v>0</v>
      </c>
      <c r="HYA55" s="14">
        <v>0</v>
      </c>
      <c r="HYB55" s="14">
        <v>0</v>
      </c>
      <c r="HYC55" s="14">
        <v>0</v>
      </c>
      <c r="HYD55" s="14">
        <v>0</v>
      </c>
      <c r="HYE55" s="14">
        <v>0</v>
      </c>
      <c r="HYF55" s="14">
        <v>0</v>
      </c>
      <c r="HYG55" s="14">
        <v>0</v>
      </c>
      <c r="HYH55" s="14">
        <v>0</v>
      </c>
      <c r="HYI55" s="14">
        <v>0</v>
      </c>
      <c r="HYJ55" s="14">
        <v>0</v>
      </c>
      <c r="HYK55" s="14">
        <v>0</v>
      </c>
      <c r="HYL55" s="14">
        <v>0</v>
      </c>
      <c r="HYM55" s="14">
        <v>0</v>
      </c>
      <c r="HYN55" s="14">
        <v>0</v>
      </c>
      <c r="HYO55" s="14">
        <v>0</v>
      </c>
      <c r="HYP55" s="14">
        <v>0</v>
      </c>
      <c r="HYQ55" s="14">
        <v>0</v>
      </c>
      <c r="HYR55" s="14">
        <v>0</v>
      </c>
      <c r="HYS55" s="14">
        <v>0</v>
      </c>
      <c r="HYT55" s="14">
        <v>0</v>
      </c>
      <c r="HYU55" s="14">
        <v>0</v>
      </c>
      <c r="HYV55" s="14">
        <v>0</v>
      </c>
      <c r="HYW55" s="14">
        <v>0</v>
      </c>
      <c r="HYX55" s="14">
        <v>0</v>
      </c>
      <c r="HYY55" s="14">
        <v>0</v>
      </c>
      <c r="HYZ55" s="14">
        <v>0</v>
      </c>
      <c r="HZA55" s="14">
        <v>0</v>
      </c>
      <c r="HZB55" s="14">
        <v>0</v>
      </c>
      <c r="HZC55" s="14">
        <v>0</v>
      </c>
      <c r="HZD55" s="14">
        <v>0</v>
      </c>
      <c r="HZE55" s="14">
        <v>0</v>
      </c>
      <c r="HZF55" s="14">
        <v>0</v>
      </c>
      <c r="HZG55" s="14">
        <v>0</v>
      </c>
      <c r="HZH55" s="14">
        <v>0</v>
      </c>
      <c r="HZI55" s="14">
        <v>0</v>
      </c>
      <c r="HZJ55" s="14">
        <v>0</v>
      </c>
      <c r="HZK55" s="14">
        <v>0</v>
      </c>
      <c r="HZL55" s="14">
        <v>0</v>
      </c>
      <c r="HZM55" s="14">
        <v>0</v>
      </c>
      <c r="HZN55" s="14">
        <v>0</v>
      </c>
      <c r="HZO55" s="14">
        <v>0</v>
      </c>
      <c r="HZP55" s="14">
        <v>0</v>
      </c>
      <c r="HZQ55" s="14">
        <v>0</v>
      </c>
      <c r="HZR55" s="14">
        <v>0</v>
      </c>
      <c r="HZS55" s="14">
        <v>0</v>
      </c>
      <c r="HZT55" s="14">
        <v>0</v>
      </c>
      <c r="HZU55" s="14">
        <v>0</v>
      </c>
      <c r="HZV55" s="14">
        <v>0</v>
      </c>
      <c r="HZW55" s="14">
        <v>0</v>
      </c>
      <c r="HZX55" s="14">
        <v>0</v>
      </c>
      <c r="HZY55" s="14">
        <v>0</v>
      </c>
      <c r="HZZ55" s="14">
        <v>0</v>
      </c>
      <c r="IAA55" s="14">
        <v>0</v>
      </c>
      <c r="IAB55" s="14">
        <v>0</v>
      </c>
      <c r="IAC55" s="14">
        <v>0</v>
      </c>
      <c r="IAD55" s="14">
        <v>0</v>
      </c>
      <c r="IAE55" s="14">
        <v>0</v>
      </c>
      <c r="IAF55" s="14">
        <v>0</v>
      </c>
      <c r="IAG55" s="14">
        <v>0</v>
      </c>
      <c r="IAH55" s="14">
        <v>0</v>
      </c>
      <c r="IAI55" s="14">
        <v>0</v>
      </c>
      <c r="IAJ55" s="14">
        <v>0</v>
      </c>
      <c r="IAK55" s="14">
        <v>0</v>
      </c>
      <c r="IAL55" s="14">
        <v>0</v>
      </c>
      <c r="IAM55" s="14">
        <v>0</v>
      </c>
      <c r="IAN55" s="14">
        <v>0</v>
      </c>
      <c r="IAO55" s="14">
        <v>0</v>
      </c>
      <c r="IAP55" s="14">
        <v>0</v>
      </c>
      <c r="IAQ55" s="14">
        <v>0</v>
      </c>
      <c r="IAR55" s="14">
        <v>0</v>
      </c>
      <c r="IAS55" s="14">
        <v>0</v>
      </c>
      <c r="IAT55" s="14">
        <v>0</v>
      </c>
      <c r="IAU55" s="14">
        <v>0</v>
      </c>
      <c r="IAV55" s="14">
        <v>0</v>
      </c>
      <c r="IAW55" s="14">
        <v>0</v>
      </c>
      <c r="IAX55" s="14">
        <v>0</v>
      </c>
      <c r="IAY55" s="14">
        <v>0</v>
      </c>
      <c r="IAZ55" s="14">
        <v>0</v>
      </c>
      <c r="IBA55" s="14">
        <v>0</v>
      </c>
      <c r="IBB55" s="14">
        <v>0</v>
      </c>
      <c r="IBC55" s="14">
        <v>0</v>
      </c>
      <c r="IBD55" s="14">
        <v>0</v>
      </c>
      <c r="IBE55" s="14">
        <v>0</v>
      </c>
      <c r="IBF55" s="14">
        <v>0</v>
      </c>
      <c r="IBG55" s="14">
        <v>0</v>
      </c>
      <c r="IBH55" s="14">
        <v>0</v>
      </c>
      <c r="IBI55" s="14">
        <v>0</v>
      </c>
      <c r="IBJ55" s="14">
        <v>0</v>
      </c>
      <c r="IBK55" s="14">
        <v>0</v>
      </c>
      <c r="IBL55" s="14">
        <v>0</v>
      </c>
      <c r="IBM55" s="14">
        <v>0</v>
      </c>
      <c r="IBN55" s="14">
        <v>0</v>
      </c>
      <c r="IBO55" s="14">
        <v>0</v>
      </c>
      <c r="IBP55" s="14">
        <v>0</v>
      </c>
      <c r="IBQ55" s="14">
        <v>0</v>
      </c>
      <c r="IBR55" s="14">
        <v>0</v>
      </c>
      <c r="IBS55" s="14">
        <v>0</v>
      </c>
      <c r="IBT55" s="14">
        <v>0</v>
      </c>
      <c r="IBU55" s="14">
        <v>0</v>
      </c>
      <c r="IBV55" s="14">
        <v>0</v>
      </c>
      <c r="IBW55" s="14">
        <v>0</v>
      </c>
      <c r="IBX55" s="14">
        <v>0</v>
      </c>
      <c r="IBY55" s="14">
        <v>0</v>
      </c>
      <c r="IBZ55" s="14">
        <v>0</v>
      </c>
      <c r="ICA55" s="14">
        <v>0</v>
      </c>
      <c r="ICB55" s="14">
        <v>0</v>
      </c>
      <c r="ICC55" s="14">
        <v>0</v>
      </c>
      <c r="ICD55" s="14">
        <v>0</v>
      </c>
      <c r="ICE55" s="14">
        <v>0</v>
      </c>
      <c r="ICF55" s="14">
        <v>0</v>
      </c>
      <c r="ICG55" s="14">
        <v>0</v>
      </c>
      <c r="ICH55" s="14">
        <v>0</v>
      </c>
      <c r="ICI55" s="14">
        <v>0</v>
      </c>
      <c r="ICJ55" s="14">
        <v>0</v>
      </c>
      <c r="ICK55" s="14">
        <v>0</v>
      </c>
      <c r="ICL55" s="14">
        <v>0</v>
      </c>
      <c r="ICM55" s="14">
        <v>0</v>
      </c>
      <c r="ICN55" s="14">
        <v>0</v>
      </c>
      <c r="ICO55" s="14">
        <v>0</v>
      </c>
      <c r="ICP55" s="14">
        <v>0</v>
      </c>
      <c r="ICQ55" s="14">
        <v>0</v>
      </c>
      <c r="ICR55" s="14">
        <v>0</v>
      </c>
      <c r="ICS55" s="14">
        <v>0</v>
      </c>
      <c r="ICT55" s="14">
        <v>0</v>
      </c>
      <c r="ICU55" s="14">
        <v>0</v>
      </c>
      <c r="ICV55" s="14">
        <v>0</v>
      </c>
      <c r="ICW55" s="14">
        <v>0</v>
      </c>
      <c r="ICX55" s="14">
        <v>0</v>
      </c>
      <c r="ICY55" s="14">
        <v>0</v>
      </c>
      <c r="ICZ55" s="14">
        <v>0</v>
      </c>
      <c r="IDA55" s="14">
        <v>0</v>
      </c>
      <c r="IDB55" s="14">
        <v>0</v>
      </c>
      <c r="IDC55" s="14">
        <v>0</v>
      </c>
      <c r="IDD55" s="14">
        <v>0</v>
      </c>
      <c r="IDE55" s="14">
        <v>0</v>
      </c>
      <c r="IDF55" s="14">
        <v>0</v>
      </c>
      <c r="IDG55" s="14">
        <v>0</v>
      </c>
      <c r="IDH55" s="14">
        <v>0</v>
      </c>
      <c r="IDI55" s="14">
        <v>0</v>
      </c>
      <c r="IDJ55" s="14">
        <v>0</v>
      </c>
      <c r="IDK55" s="14">
        <v>0</v>
      </c>
      <c r="IDL55" s="14">
        <v>0</v>
      </c>
      <c r="IDM55" s="14">
        <v>0</v>
      </c>
      <c r="IDN55" s="14">
        <v>0</v>
      </c>
      <c r="IDO55" s="14">
        <v>0</v>
      </c>
      <c r="IDP55" s="14">
        <v>0</v>
      </c>
      <c r="IDQ55" s="14">
        <v>0</v>
      </c>
      <c r="IDR55" s="14">
        <v>0</v>
      </c>
      <c r="IDS55" s="14">
        <v>0</v>
      </c>
      <c r="IDT55" s="14">
        <v>0</v>
      </c>
      <c r="IDU55" s="14">
        <v>0</v>
      </c>
      <c r="IDV55" s="14">
        <v>0</v>
      </c>
      <c r="IDW55" s="14">
        <v>0</v>
      </c>
      <c r="IDX55" s="14">
        <v>0</v>
      </c>
      <c r="IDY55" s="14">
        <v>0</v>
      </c>
      <c r="IDZ55" s="14">
        <v>0</v>
      </c>
      <c r="IEA55" s="14">
        <v>0</v>
      </c>
      <c r="IEB55" s="14">
        <v>0</v>
      </c>
      <c r="IEC55" s="14">
        <v>0</v>
      </c>
      <c r="IED55" s="14">
        <v>0</v>
      </c>
      <c r="IEE55" s="14">
        <v>0</v>
      </c>
      <c r="IEF55" s="14">
        <v>0</v>
      </c>
      <c r="IEG55" s="14">
        <v>0</v>
      </c>
      <c r="IEH55" s="14">
        <v>0</v>
      </c>
      <c r="IEI55" s="14">
        <v>0</v>
      </c>
      <c r="IEJ55" s="14">
        <v>0</v>
      </c>
      <c r="IEK55" s="14">
        <v>0</v>
      </c>
      <c r="IEL55" s="14">
        <v>0</v>
      </c>
      <c r="IEM55" s="14">
        <v>0</v>
      </c>
      <c r="IEN55" s="14">
        <v>0</v>
      </c>
      <c r="IEO55" s="14">
        <v>0</v>
      </c>
      <c r="IEP55" s="14">
        <v>0</v>
      </c>
      <c r="IEQ55" s="14">
        <v>0</v>
      </c>
      <c r="IER55" s="14">
        <v>0</v>
      </c>
      <c r="IES55" s="14">
        <v>0</v>
      </c>
      <c r="IET55" s="14">
        <v>0</v>
      </c>
      <c r="IEU55" s="14">
        <v>0</v>
      </c>
      <c r="IEV55" s="14">
        <v>0</v>
      </c>
      <c r="IEW55" s="14">
        <v>0</v>
      </c>
      <c r="IEX55" s="14">
        <v>0</v>
      </c>
      <c r="IEY55" s="14">
        <v>0</v>
      </c>
      <c r="IEZ55" s="14">
        <v>0</v>
      </c>
      <c r="IFA55" s="14">
        <v>0</v>
      </c>
      <c r="IFB55" s="14">
        <v>0</v>
      </c>
      <c r="IFC55" s="14">
        <v>0</v>
      </c>
      <c r="IFD55" s="14">
        <v>0</v>
      </c>
      <c r="IFE55" s="14">
        <v>0</v>
      </c>
      <c r="IFF55" s="14">
        <v>0</v>
      </c>
      <c r="IFG55" s="14">
        <v>0</v>
      </c>
      <c r="IFH55" s="14">
        <v>0</v>
      </c>
      <c r="IFI55" s="14">
        <v>0</v>
      </c>
      <c r="IFJ55" s="14">
        <v>0</v>
      </c>
      <c r="IFK55" s="14">
        <v>0</v>
      </c>
      <c r="IFL55" s="14">
        <v>0</v>
      </c>
      <c r="IFM55" s="14">
        <v>0</v>
      </c>
      <c r="IFN55" s="14">
        <v>0</v>
      </c>
      <c r="IFO55" s="14">
        <v>0</v>
      </c>
      <c r="IFP55" s="14">
        <v>0</v>
      </c>
      <c r="IFQ55" s="14">
        <v>0</v>
      </c>
      <c r="IFR55" s="14">
        <v>0</v>
      </c>
      <c r="IFS55" s="14">
        <v>0</v>
      </c>
      <c r="IFT55" s="14">
        <v>0</v>
      </c>
      <c r="IFU55" s="14">
        <v>0</v>
      </c>
      <c r="IFV55" s="14">
        <v>0</v>
      </c>
      <c r="IFW55" s="14">
        <v>0</v>
      </c>
      <c r="IFX55" s="14">
        <v>0</v>
      </c>
      <c r="IFY55" s="14">
        <v>0</v>
      </c>
      <c r="IFZ55" s="14">
        <v>0</v>
      </c>
      <c r="IGA55" s="14">
        <v>0</v>
      </c>
      <c r="IGB55" s="14">
        <v>0</v>
      </c>
      <c r="IGC55" s="14">
        <v>0</v>
      </c>
      <c r="IGD55" s="14">
        <v>0</v>
      </c>
      <c r="IGE55" s="14">
        <v>0</v>
      </c>
      <c r="IGF55" s="14">
        <v>0</v>
      </c>
      <c r="IGG55" s="14">
        <v>0</v>
      </c>
      <c r="IGH55" s="14">
        <v>0</v>
      </c>
      <c r="IGI55" s="14">
        <v>0</v>
      </c>
      <c r="IGJ55" s="14">
        <v>0</v>
      </c>
      <c r="IGK55" s="14">
        <v>0</v>
      </c>
      <c r="IGL55" s="14">
        <v>0</v>
      </c>
      <c r="IGM55" s="14">
        <v>0</v>
      </c>
      <c r="IGN55" s="14">
        <v>0</v>
      </c>
      <c r="IGO55" s="14">
        <v>0</v>
      </c>
      <c r="IGP55" s="14">
        <v>0</v>
      </c>
      <c r="IGQ55" s="14">
        <v>0</v>
      </c>
      <c r="IGR55" s="14">
        <v>0</v>
      </c>
      <c r="IGS55" s="14">
        <v>0</v>
      </c>
      <c r="IGT55" s="14">
        <v>0</v>
      </c>
      <c r="IGU55" s="14">
        <v>0</v>
      </c>
      <c r="IGV55" s="14">
        <v>0</v>
      </c>
      <c r="IGW55" s="14">
        <v>0</v>
      </c>
      <c r="IGX55" s="14">
        <v>0</v>
      </c>
      <c r="IGY55" s="14">
        <v>0</v>
      </c>
      <c r="IGZ55" s="14">
        <v>0</v>
      </c>
      <c r="IHA55" s="14">
        <v>0</v>
      </c>
      <c r="IHB55" s="14">
        <v>0</v>
      </c>
      <c r="IHC55" s="14">
        <v>0</v>
      </c>
      <c r="IHD55" s="14">
        <v>0</v>
      </c>
      <c r="IHE55" s="14">
        <v>0</v>
      </c>
      <c r="IHF55" s="14">
        <v>0</v>
      </c>
      <c r="IHG55" s="14">
        <v>0</v>
      </c>
      <c r="IHH55" s="14">
        <v>0</v>
      </c>
      <c r="IHI55" s="14">
        <v>0</v>
      </c>
      <c r="IHJ55" s="14">
        <v>0</v>
      </c>
      <c r="IHK55" s="14">
        <v>0</v>
      </c>
      <c r="IHL55" s="14">
        <v>0</v>
      </c>
      <c r="IHM55" s="14">
        <v>0</v>
      </c>
      <c r="IHN55" s="14">
        <v>0</v>
      </c>
      <c r="IHO55" s="14">
        <v>0</v>
      </c>
      <c r="IHP55" s="14">
        <v>0</v>
      </c>
      <c r="IHQ55" s="14">
        <v>0</v>
      </c>
      <c r="IHR55" s="14">
        <v>0</v>
      </c>
      <c r="IHS55" s="14">
        <v>0</v>
      </c>
      <c r="IHT55" s="14">
        <v>0</v>
      </c>
      <c r="IHU55" s="14">
        <v>0</v>
      </c>
      <c r="IHV55" s="14">
        <v>0</v>
      </c>
      <c r="IHW55" s="14">
        <v>0</v>
      </c>
      <c r="IHX55" s="14">
        <v>0</v>
      </c>
      <c r="IHY55" s="14">
        <v>0</v>
      </c>
      <c r="IHZ55" s="14">
        <v>0</v>
      </c>
      <c r="IIA55" s="14">
        <v>0</v>
      </c>
      <c r="IIB55" s="14">
        <v>0</v>
      </c>
      <c r="IIC55" s="14">
        <v>0</v>
      </c>
      <c r="IID55" s="14">
        <v>0</v>
      </c>
      <c r="IIE55" s="14">
        <v>0</v>
      </c>
      <c r="IIF55" s="14">
        <v>0</v>
      </c>
      <c r="IIG55" s="14">
        <v>0</v>
      </c>
      <c r="IIH55" s="14">
        <v>0</v>
      </c>
      <c r="III55" s="14">
        <v>0</v>
      </c>
      <c r="IIJ55" s="14">
        <v>0</v>
      </c>
      <c r="IIK55" s="14">
        <v>0</v>
      </c>
      <c r="IIL55" s="14">
        <v>0</v>
      </c>
      <c r="IIM55" s="14">
        <v>0</v>
      </c>
      <c r="IIN55" s="14">
        <v>0</v>
      </c>
      <c r="IIO55" s="14">
        <v>0</v>
      </c>
      <c r="IIP55" s="14">
        <v>0</v>
      </c>
      <c r="IIQ55" s="14">
        <v>0</v>
      </c>
      <c r="IIR55" s="14">
        <v>0</v>
      </c>
      <c r="IIS55" s="14">
        <v>0</v>
      </c>
      <c r="IIT55" s="14">
        <v>0</v>
      </c>
      <c r="IIU55" s="14">
        <v>0</v>
      </c>
      <c r="IIV55" s="14">
        <v>0</v>
      </c>
      <c r="IIW55" s="14">
        <v>0</v>
      </c>
      <c r="IIX55" s="14">
        <v>0</v>
      </c>
      <c r="IIY55" s="14">
        <v>0</v>
      </c>
      <c r="IIZ55" s="14">
        <v>0</v>
      </c>
      <c r="IJA55" s="14">
        <v>0</v>
      </c>
      <c r="IJB55" s="14">
        <v>0</v>
      </c>
      <c r="IJC55" s="14">
        <v>0</v>
      </c>
      <c r="IJD55" s="14">
        <v>0</v>
      </c>
      <c r="IJE55" s="14">
        <v>0</v>
      </c>
      <c r="IJF55" s="14">
        <v>0</v>
      </c>
      <c r="IJG55" s="14">
        <v>0</v>
      </c>
      <c r="IJH55" s="14">
        <v>0</v>
      </c>
      <c r="IJI55" s="14">
        <v>0</v>
      </c>
      <c r="IJJ55" s="14">
        <v>0</v>
      </c>
      <c r="IJK55" s="14">
        <v>0</v>
      </c>
      <c r="IJL55" s="14">
        <v>0</v>
      </c>
      <c r="IJM55" s="14">
        <v>0</v>
      </c>
      <c r="IJN55" s="14">
        <v>0</v>
      </c>
      <c r="IJO55" s="14">
        <v>0</v>
      </c>
      <c r="IJP55" s="14">
        <v>0</v>
      </c>
      <c r="IJQ55" s="14">
        <v>0</v>
      </c>
      <c r="IJR55" s="14">
        <v>0</v>
      </c>
      <c r="IJS55" s="14">
        <v>0</v>
      </c>
      <c r="IJT55" s="14">
        <v>0</v>
      </c>
      <c r="IJU55" s="14">
        <v>0</v>
      </c>
      <c r="IJV55" s="14">
        <v>0</v>
      </c>
      <c r="IJW55" s="14">
        <v>0</v>
      </c>
      <c r="IJX55" s="14">
        <v>0</v>
      </c>
      <c r="IJY55" s="14">
        <v>0</v>
      </c>
      <c r="IJZ55" s="14">
        <v>0</v>
      </c>
      <c r="IKA55" s="14">
        <v>0</v>
      </c>
      <c r="IKB55" s="14">
        <v>0</v>
      </c>
      <c r="IKC55" s="14">
        <v>0</v>
      </c>
      <c r="IKD55" s="14">
        <v>0</v>
      </c>
      <c r="IKE55" s="14">
        <v>0</v>
      </c>
      <c r="IKF55" s="14">
        <v>0</v>
      </c>
      <c r="IKG55" s="14">
        <v>0</v>
      </c>
      <c r="IKH55" s="14">
        <v>0</v>
      </c>
      <c r="IKI55" s="14">
        <v>0</v>
      </c>
      <c r="IKJ55" s="14">
        <v>0</v>
      </c>
      <c r="IKK55" s="14">
        <v>0</v>
      </c>
      <c r="IKL55" s="14">
        <v>0</v>
      </c>
      <c r="IKM55" s="14">
        <v>0</v>
      </c>
      <c r="IKN55" s="14">
        <v>0</v>
      </c>
      <c r="IKO55" s="14">
        <v>0</v>
      </c>
      <c r="IKP55" s="14">
        <v>0</v>
      </c>
      <c r="IKQ55" s="14">
        <v>0</v>
      </c>
      <c r="IKR55" s="14">
        <v>0</v>
      </c>
      <c r="IKS55" s="14">
        <v>0</v>
      </c>
      <c r="IKT55" s="14">
        <v>0</v>
      </c>
      <c r="IKU55" s="14">
        <v>0</v>
      </c>
      <c r="IKV55" s="14">
        <v>0</v>
      </c>
      <c r="IKW55" s="14">
        <v>0</v>
      </c>
      <c r="IKX55" s="14">
        <v>0</v>
      </c>
      <c r="IKY55" s="14">
        <v>0</v>
      </c>
      <c r="IKZ55" s="14">
        <v>0</v>
      </c>
      <c r="ILA55" s="14">
        <v>0</v>
      </c>
      <c r="ILB55" s="14">
        <v>0</v>
      </c>
      <c r="ILC55" s="14">
        <v>0</v>
      </c>
      <c r="ILD55" s="14">
        <v>0</v>
      </c>
      <c r="ILE55" s="14">
        <v>0</v>
      </c>
      <c r="ILF55" s="14">
        <v>0</v>
      </c>
      <c r="ILG55" s="14">
        <v>0</v>
      </c>
      <c r="ILH55" s="14">
        <v>0</v>
      </c>
      <c r="ILI55" s="14">
        <v>0</v>
      </c>
      <c r="ILJ55" s="14">
        <v>0</v>
      </c>
      <c r="ILK55" s="14">
        <v>0</v>
      </c>
      <c r="ILL55" s="14">
        <v>0</v>
      </c>
      <c r="ILM55" s="14">
        <v>0</v>
      </c>
      <c r="ILN55" s="14">
        <v>0</v>
      </c>
      <c r="ILO55" s="14">
        <v>0</v>
      </c>
      <c r="ILP55" s="14">
        <v>0</v>
      </c>
      <c r="ILQ55" s="14">
        <v>0</v>
      </c>
      <c r="ILR55" s="14">
        <v>0</v>
      </c>
      <c r="ILS55" s="14">
        <v>0</v>
      </c>
      <c r="ILT55" s="14">
        <v>0</v>
      </c>
      <c r="ILU55" s="14">
        <v>0</v>
      </c>
      <c r="ILV55" s="14">
        <v>0</v>
      </c>
      <c r="ILW55" s="14">
        <v>0</v>
      </c>
      <c r="ILX55" s="14">
        <v>0</v>
      </c>
      <c r="ILY55" s="14">
        <v>0</v>
      </c>
      <c r="ILZ55" s="14">
        <v>0</v>
      </c>
      <c r="IMA55" s="14">
        <v>0</v>
      </c>
      <c r="IMB55" s="14">
        <v>0</v>
      </c>
      <c r="IMC55" s="14">
        <v>0</v>
      </c>
      <c r="IMD55" s="14">
        <v>0</v>
      </c>
      <c r="IME55" s="14">
        <v>0</v>
      </c>
      <c r="IMF55" s="14">
        <v>0</v>
      </c>
      <c r="IMG55" s="14">
        <v>0</v>
      </c>
      <c r="IMH55" s="14">
        <v>0</v>
      </c>
      <c r="IMI55" s="14">
        <v>0</v>
      </c>
      <c r="IMJ55" s="14">
        <v>0</v>
      </c>
      <c r="IMK55" s="14">
        <v>0</v>
      </c>
      <c r="IML55" s="14">
        <v>0</v>
      </c>
      <c r="IMM55" s="14">
        <v>0</v>
      </c>
      <c r="IMN55" s="14">
        <v>0</v>
      </c>
      <c r="IMO55" s="14">
        <v>0</v>
      </c>
      <c r="IMP55" s="14">
        <v>0</v>
      </c>
      <c r="IMQ55" s="14">
        <v>0</v>
      </c>
      <c r="IMR55" s="14">
        <v>0</v>
      </c>
      <c r="IMS55" s="14">
        <v>0</v>
      </c>
      <c r="IMT55" s="14">
        <v>0</v>
      </c>
      <c r="IMU55" s="14">
        <v>0</v>
      </c>
      <c r="IMV55" s="14">
        <v>0</v>
      </c>
      <c r="IMW55" s="14">
        <v>0</v>
      </c>
      <c r="IMX55" s="14">
        <v>0</v>
      </c>
      <c r="IMY55" s="14">
        <v>0</v>
      </c>
      <c r="IMZ55" s="14">
        <v>0</v>
      </c>
      <c r="INA55" s="14">
        <v>0</v>
      </c>
      <c r="INB55" s="14">
        <v>0</v>
      </c>
      <c r="INC55" s="14">
        <v>0</v>
      </c>
      <c r="IND55" s="14">
        <v>0</v>
      </c>
      <c r="INE55" s="14">
        <v>0</v>
      </c>
      <c r="INF55" s="14">
        <v>0</v>
      </c>
      <c r="ING55" s="14">
        <v>0</v>
      </c>
      <c r="INH55" s="14">
        <v>0</v>
      </c>
      <c r="INI55" s="14">
        <v>0</v>
      </c>
      <c r="INJ55" s="14">
        <v>0</v>
      </c>
      <c r="INK55" s="14">
        <v>0</v>
      </c>
      <c r="INL55" s="14">
        <v>0</v>
      </c>
      <c r="INM55" s="14">
        <v>0</v>
      </c>
      <c r="INN55" s="14">
        <v>0</v>
      </c>
      <c r="INO55" s="14">
        <v>0</v>
      </c>
      <c r="INP55" s="14">
        <v>0</v>
      </c>
      <c r="INQ55" s="14">
        <v>0</v>
      </c>
      <c r="INR55" s="14">
        <v>0</v>
      </c>
      <c r="INS55" s="14">
        <v>0</v>
      </c>
      <c r="INT55" s="14">
        <v>0</v>
      </c>
      <c r="INU55" s="14">
        <v>0</v>
      </c>
      <c r="INV55" s="14">
        <v>0</v>
      </c>
      <c r="INW55" s="14">
        <v>0</v>
      </c>
      <c r="INX55" s="14">
        <v>0</v>
      </c>
      <c r="INY55" s="14">
        <v>0</v>
      </c>
      <c r="INZ55" s="14">
        <v>0</v>
      </c>
      <c r="IOA55" s="14">
        <v>0</v>
      </c>
      <c r="IOB55" s="14">
        <v>0</v>
      </c>
      <c r="IOC55" s="14">
        <v>0</v>
      </c>
      <c r="IOD55" s="14">
        <v>0</v>
      </c>
      <c r="IOE55" s="14">
        <v>0</v>
      </c>
      <c r="IOF55" s="14">
        <v>0</v>
      </c>
      <c r="IOG55" s="14">
        <v>0</v>
      </c>
      <c r="IOH55" s="14">
        <v>0</v>
      </c>
      <c r="IOI55" s="14">
        <v>0</v>
      </c>
      <c r="IOJ55" s="14">
        <v>0</v>
      </c>
      <c r="IOK55" s="14">
        <v>0</v>
      </c>
      <c r="IOL55" s="14">
        <v>0</v>
      </c>
      <c r="IOM55" s="14">
        <v>0</v>
      </c>
      <c r="ION55" s="14">
        <v>0</v>
      </c>
      <c r="IOO55" s="14">
        <v>0</v>
      </c>
      <c r="IOP55" s="14">
        <v>0</v>
      </c>
      <c r="IOQ55" s="14">
        <v>0</v>
      </c>
      <c r="IOR55" s="14">
        <v>0</v>
      </c>
      <c r="IOS55" s="14">
        <v>0</v>
      </c>
      <c r="IOT55" s="14">
        <v>0</v>
      </c>
      <c r="IOU55" s="14">
        <v>0</v>
      </c>
      <c r="IOV55" s="14">
        <v>0</v>
      </c>
      <c r="IOW55" s="14">
        <v>0</v>
      </c>
      <c r="IOX55" s="14">
        <v>0</v>
      </c>
      <c r="IOY55" s="14">
        <v>0</v>
      </c>
      <c r="IOZ55" s="14">
        <v>0</v>
      </c>
      <c r="IPA55" s="14">
        <v>0</v>
      </c>
      <c r="IPB55" s="14">
        <v>0</v>
      </c>
      <c r="IPC55" s="14">
        <v>0</v>
      </c>
      <c r="IPD55" s="14">
        <v>0</v>
      </c>
      <c r="IPE55" s="14">
        <v>0</v>
      </c>
      <c r="IPF55" s="14">
        <v>0</v>
      </c>
      <c r="IPG55" s="14">
        <v>0</v>
      </c>
      <c r="IPH55" s="14">
        <v>0</v>
      </c>
      <c r="IPI55" s="14">
        <v>0</v>
      </c>
      <c r="IPJ55" s="14">
        <v>0</v>
      </c>
      <c r="IPK55" s="14">
        <v>0</v>
      </c>
      <c r="IPL55" s="14">
        <v>0</v>
      </c>
      <c r="IPM55" s="14">
        <v>0</v>
      </c>
      <c r="IPN55" s="14">
        <v>0</v>
      </c>
      <c r="IPO55" s="14">
        <v>0</v>
      </c>
      <c r="IPP55" s="14">
        <v>0</v>
      </c>
      <c r="IPQ55" s="14">
        <v>0</v>
      </c>
      <c r="IPR55" s="14">
        <v>0</v>
      </c>
      <c r="IPS55" s="14">
        <v>0</v>
      </c>
      <c r="IPT55" s="14">
        <v>0</v>
      </c>
      <c r="IPU55" s="14">
        <v>0</v>
      </c>
      <c r="IPV55" s="14">
        <v>0</v>
      </c>
      <c r="IPW55" s="14">
        <v>0</v>
      </c>
      <c r="IPX55" s="14">
        <v>0</v>
      </c>
      <c r="IPY55" s="14">
        <v>0</v>
      </c>
      <c r="IPZ55" s="14">
        <v>0</v>
      </c>
      <c r="IQA55" s="14">
        <v>0</v>
      </c>
      <c r="IQB55" s="14">
        <v>0</v>
      </c>
      <c r="IQC55" s="14">
        <v>0</v>
      </c>
      <c r="IQD55" s="14">
        <v>0</v>
      </c>
      <c r="IQE55" s="14">
        <v>0</v>
      </c>
      <c r="IQF55" s="14">
        <v>0</v>
      </c>
      <c r="IQG55" s="14">
        <v>0</v>
      </c>
      <c r="IQH55" s="14">
        <v>0</v>
      </c>
      <c r="IQI55" s="14">
        <v>0</v>
      </c>
      <c r="IQJ55" s="14">
        <v>0</v>
      </c>
      <c r="IQK55" s="14">
        <v>0</v>
      </c>
      <c r="IQL55" s="14">
        <v>0</v>
      </c>
      <c r="IQM55" s="14">
        <v>0</v>
      </c>
      <c r="IQN55" s="14">
        <v>0</v>
      </c>
      <c r="IQO55" s="14">
        <v>0</v>
      </c>
      <c r="IQP55" s="14">
        <v>0</v>
      </c>
      <c r="IQQ55" s="14">
        <v>0</v>
      </c>
      <c r="IQR55" s="14">
        <v>0</v>
      </c>
      <c r="IQS55" s="14">
        <v>0</v>
      </c>
      <c r="IQT55" s="14">
        <v>0</v>
      </c>
      <c r="IQU55" s="14">
        <v>0</v>
      </c>
      <c r="IQV55" s="14">
        <v>0</v>
      </c>
      <c r="IQW55" s="14">
        <v>0</v>
      </c>
      <c r="IQX55" s="14">
        <v>0</v>
      </c>
      <c r="IQY55" s="14">
        <v>0</v>
      </c>
      <c r="IQZ55" s="14">
        <v>0</v>
      </c>
      <c r="IRA55" s="14">
        <v>0</v>
      </c>
      <c r="IRB55" s="14">
        <v>0</v>
      </c>
      <c r="IRC55" s="14">
        <v>0</v>
      </c>
      <c r="IRD55" s="14">
        <v>0</v>
      </c>
      <c r="IRE55" s="14">
        <v>0</v>
      </c>
      <c r="IRF55" s="14">
        <v>0</v>
      </c>
      <c r="IRG55" s="14">
        <v>0</v>
      </c>
      <c r="IRH55" s="14">
        <v>0</v>
      </c>
      <c r="IRI55" s="14">
        <v>0</v>
      </c>
      <c r="IRJ55" s="14">
        <v>0</v>
      </c>
      <c r="IRK55" s="14">
        <v>0</v>
      </c>
      <c r="IRL55" s="14">
        <v>0</v>
      </c>
      <c r="IRM55" s="14">
        <v>0</v>
      </c>
      <c r="IRN55" s="14">
        <v>0</v>
      </c>
      <c r="IRO55" s="14">
        <v>0</v>
      </c>
      <c r="IRP55" s="14">
        <v>0</v>
      </c>
      <c r="IRQ55" s="14">
        <v>0</v>
      </c>
      <c r="IRR55" s="14">
        <v>0</v>
      </c>
      <c r="IRS55" s="14">
        <v>0</v>
      </c>
      <c r="IRT55" s="14">
        <v>0</v>
      </c>
      <c r="IRU55" s="14">
        <v>0</v>
      </c>
      <c r="IRV55" s="14">
        <v>0</v>
      </c>
      <c r="IRW55" s="14">
        <v>0</v>
      </c>
      <c r="IRX55" s="14">
        <v>0</v>
      </c>
      <c r="IRY55" s="14">
        <v>0</v>
      </c>
      <c r="IRZ55" s="14">
        <v>0</v>
      </c>
      <c r="ISA55" s="14">
        <v>0</v>
      </c>
      <c r="ISB55" s="14">
        <v>0</v>
      </c>
      <c r="ISC55" s="14">
        <v>0</v>
      </c>
      <c r="ISD55" s="14">
        <v>0</v>
      </c>
      <c r="ISE55" s="14">
        <v>0</v>
      </c>
      <c r="ISF55" s="14">
        <v>0</v>
      </c>
      <c r="ISG55" s="14">
        <v>0</v>
      </c>
      <c r="ISH55" s="14">
        <v>0</v>
      </c>
      <c r="ISI55" s="14">
        <v>0</v>
      </c>
      <c r="ISJ55" s="14">
        <v>0</v>
      </c>
      <c r="ISK55" s="14">
        <v>0</v>
      </c>
      <c r="ISL55" s="14">
        <v>0</v>
      </c>
      <c r="ISM55" s="14">
        <v>0</v>
      </c>
      <c r="ISN55" s="14">
        <v>0</v>
      </c>
      <c r="ISO55" s="14">
        <v>0</v>
      </c>
      <c r="ISP55" s="14">
        <v>0</v>
      </c>
      <c r="ISQ55" s="14">
        <v>0</v>
      </c>
      <c r="ISR55" s="14">
        <v>0</v>
      </c>
      <c r="ISS55" s="14">
        <v>0</v>
      </c>
      <c r="IST55" s="14">
        <v>0</v>
      </c>
      <c r="ISU55" s="14">
        <v>0</v>
      </c>
      <c r="ISV55" s="14">
        <v>0</v>
      </c>
      <c r="ISW55" s="14">
        <v>0</v>
      </c>
      <c r="ISX55" s="14">
        <v>0</v>
      </c>
      <c r="ISY55" s="14">
        <v>0</v>
      </c>
      <c r="ISZ55" s="14">
        <v>0</v>
      </c>
      <c r="ITA55" s="14">
        <v>0</v>
      </c>
      <c r="ITB55" s="14">
        <v>0</v>
      </c>
      <c r="ITC55" s="14">
        <v>0</v>
      </c>
      <c r="ITD55" s="14">
        <v>0</v>
      </c>
      <c r="ITE55" s="14">
        <v>0</v>
      </c>
      <c r="ITF55" s="14">
        <v>0</v>
      </c>
      <c r="ITG55" s="14">
        <v>0</v>
      </c>
      <c r="ITH55" s="14">
        <v>0</v>
      </c>
      <c r="ITI55" s="14">
        <v>0</v>
      </c>
      <c r="ITJ55" s="14">
        <v>0</v>
      </c>
      <c r="ITK55" s="14">
        <v>0</v>
      </c>
      <c r="ITL55" s="14">
        <v>0</v>
      </c>
      <c r="ITM55" s="14">
        <v>0</v>
      </c>
      <c r="ITN55" s="14">
        <v>0</v>
      </c>
      <c r="ITO55" s="14">
        <v>0</v>
      </c>
      <c r="ITP55" s="14">
        <v>0</v>
      </c>
      <c r="ITQ55" s="14">
        <v>0</v>
      </c>
      <c r="ITR55" s="14">
        <v>0</v>
      </c>
      <c r="ITS55" s="14">
        <v>0</v>
      </c>
      <c r="ITT55" s="14">
        <v>0</v>
      </c>
      <c r="ITU55" s="14">
        <v>0</v>
      </c>
      <c r="ITV55" s="14">
        <v>0</v>
      </c>
      <c r="ITW55" s="14">
        <v>0</v>
      </c>
      <c r="ITX55" s="14">
        <v>0</v>
      </c>
      <c r="ITY55" s="14">
        <v>0</v>
      </c>
      <c r="ITZ55" s="14">
        <v>0</v>
      </c>
      <c r="IUA55" s="14">
        <v>0</v>
      </c>
      <c r="IUB55" s="14">
        <v>0</v>
      </c>
      <c r="IUC55" s="14">
        <v>0</v>
      </c>
      <c r="IUD55" s="14">
        <v>0</v>
      </c>
      <c r="IUE55" s="14">
        <v>0</v>
      </c>
      <c r="IUF55" s="14">
        <v>0</v>
      </c>
      <c r="IUG55" s="14">
        <v>0</v>
      </c>
      <c r="IUH55" s="14">
        <v>0</v>
      </c>
      <c r="IUI55" s="14">
        <v>0</v>
      </c>
      <c r="IUJ55" s="14">
        <v>0</v>
      </c>
      <c r="IUK55" s="14">
        <v>0</v>
      </c>
      <c r="IUL55" s="14">
        <v>0</v>
      </c>
      <c r="IUM55" s="14">
        <v>0</v>
      </c>
      <c r="IUN55" s="14">
        <v>0</v>
      </c>
      <c r="IUO55" s="14">
        <v>0</v>
      </c>
      <c r="IUP55" s="14">
        <v>0</v>
      </c>
      <c r="IUQ55" s="14">
        <v>0</v>
      </c>
      <c r="IUR55" s="14">
        <v>0</v>
      </c>
      <c r="IUS55" s="14">
        <v>0</v>
      </c>
      <c r="IUT55" s="14">
        <v>0</v>
      </c>
      <c r="IUU55" s="14">
        <v>0</v>
      </c>
      <c r="IUV55" s="14">
        <v>0</v>
      </c>
      <c r="IUW55" s="14">
        <v>0</v>
      </c>
      <c r="IUX55" s="14">
        <v>0</v>
      </c>
      <c r="IUY55" s="14">
        <v>0</v>
      </c>
      <c r="IUZ55" s="14">
        <v>0</v>
      </c>
      <c r="IVA55" s="14">
        <v>0</v>
      </c>
      <c r="IVB55" s="14">
        <v>0</v>
      </c>
      <c r="IVC55" s="14">
        <v>0</v>
      </c>
      <c r="IVD55" s="14">
        <v>0</v>
      </c>
      <c r="IVE55" s="14">
        <v>0</v>
      </c>
      <c r="IVF55" s="14">
        <v>0</v>
      </c>
      <c r="IVG55" s="14">
        <v>0</v>
      </c>
      <c r="IVH55" s="14">
        <v>0</v>
      </c>
      <c r="IVI55" s="14">
        <v>0</v>
      </c>
      <c r="IVJ55" s="14">
        <v>0</v>
      </c>
      <c r="IVK55" s="14">
        <v>0</v>
      </c>
      <c r="IVL55" s="14">
        <v>0</v>
      </c>
      <c r="IVM55" s="14">
        <v>0</v>
      </c>
      <c r="IVN55" s="14">
        <v>0</v>
      </c>
      <c r="IVO55" s="14">
        <v>0</v>
      </c>
      <c r="IVP55" s="14">
        <v>0</v>
      </c>
      <c r="IVQ55" s="14">
        <v>0</v>
      </c>
      <c r="IVR55" s="14">
        <v>0</v>
      </c>
      <c r="IVS55" s="14">
        <v>0</v>
      </c>
      <c r="IVT55" s="14">
        <v>0</v>
      </c>
      <c r="IVU55" s="14">
        <v>0</v>
      </c>
      <c r="IVV55" s="14">
        <v>0</v>
      </c>
      <c r="IVW55" s="14">
        <v>0</v>
      </c>
      <c r="IVX55" s="14">
        <v>0</v>
      </c>
      <c r="IVY55" s="14">
        <v>0</v>
      </c>
      <c r="IVZ55" s="14">
        <v>0</v>
      </c>
      <c r="IWA55" s="14">
        <v>0</v>
      </c>
      <c r="IWB55" s="14">
        <v>0</v>
      </c>
      <c r="IWC55" s="14">
        <v>0</v>
      </c>
      <c r="IWD55" s="14">
        <v>0</v>
      </c>
      <c r="IWE55" s="14">
        <v>0</v>
      </c>
      <c r="IWF55" s="14">
        <v>0</v>
      </c>
      <c r="IWG55" s="14">
        <v>0</v>
      </c>
      <c r="IWH55" s="14">
        <v>0</v>
      </c>
      <c r="IWI55" s="14">
        <v>0</v>
      </c>
      <c r="IWJ55" s="14">
        <v>0</v>
      </c>
      <c r="IWK55" s="14">
        <v>0</v>
      </c>
      <c r="IWL55" s="14">
        <v>0</v>
      </c>
      <c r="IWM55" s="14">
        <v>0</v>
      </c>
      <c r="IWN55" s="14">
        <v>0</v>
      </c>
      <c r="IWO55" s="14">
        <v>0</v>
      </c>
      <c r="IWP55" s="14">
        <v>0</v>
      </c>
      <c r="IWQ55" s="14">
        <v>0</v>
      </c>
      <c r="IWR55" s="14">
        <v>0</v>
      </c>
      <c r="IWS55" s="14">
        <v>0</v>
      </c>
      <c r="IWT55" s="14">
        <v>0</v>
      </c>
      <c r="IWU55" s="14">
        <v>0</v>
      </c>
      <c r="IWV55" s="14">
        <v>0</v>
      </c>
      <c r="IWW55" s="14">
        <v>0</v>
      </c>
      <c r="IWX55" s="14">
        <v>0</v>
      </c>
      <c r="IWY55" s="14">
        <v>0</v>
      </c>
      <c r="IWZ55" s="14">
        <v>0</v>
      </c>
      <c r="IXA55" s="14">
        <v>0</v>
      </c>
      <c r="IXB55" s="14">
        <v>0</v>
      </c>
      <c r="IXC55" s="14">
        <v>0</v>
      </c>
      <c r="IXD55" s="14">
        <v>0</v>
      </c>
      <c r="IXE55" s="14">
        <v>0</v>
      </c>
      <c r="IXF55" s="14">
        <v>0</v>
      </c>
      <c r="IXG55" s="14">
        <v>0</v>
      </c>
      <c r="IXH55" s="14">
        <v>0</v>
      </c>
      <c r="IXI55" s="14">
        <v>0</v>
      </c>
      <c r="IXJ55" s="14">
        <v>0</v>
      </c>
      <c r="IXK55" s="14">
        <v>0</v>
      </c>
      <c r="IXL55" s="14">
        <v>0</v>
      </c>
      <c r="IXM55" s="14">
        <v>0</v>
      </c>
      <c r="IXN55" s="14">
        <v>0</v>
      </c>
      <c r="IXO55" s="14">
        <v>0</v>
      </c>
      <c r="IXP55" s="14">
        <v>0</v>
      </c>
      <c r="IXQ55" s="14">
        <v>0</v>
      </c>
      <c r="IXR55" s="14">
        <v>0</v>
      </c>
      <c r="IXS55" s="14">
        <v>0</v>
      </c>
      <c r="IXT55" s="14">
        <v>0</v>
      </c>
      <c r="IXU55" s="14">
        <v>0</v>
      </c>
      <c r="IXV55" s="14">
        <v>0</v>
      </c>
      <c r="IXW55" s="14">
        <v>0</v>
      </c>
      <c r="IXX55" s="14">
        <v>0</v>
      </c>
      <c r="IXY55" s="14">
        <v>0</v>
      </c>
      <c r="IXZ55" s="14">
        <v>0</v>
      </c>
      <c r="IYA55" s="14">
        <v>0</v>
      </c>
      <c r="IYB55" s="14">
        <v>0</v>
      </c>
      <c r="IYC55" s="14">
        <v>0</v>
      </c>
      <c r="IYD55" s="14">
        <v>0</v>
      </c>
      <c r="IYE55" s="14">
        <v>0</v>
      </c>
      <c r="IYF55" s="14">
        <v>0</v>
      </c>
      <c r="IYG55" s="14">
        <v>0</v>
      </c>
      <c r="IYH55" s="14">
        <v>0</v>
      </c>
      <c r="IYI55" s="14">
        <v>0</v>
      </c>
      <c r="IYJ55" s="14">
        <v>0</v>
      </c>
      <c r="IYK55" s="14">
        <v>0</v>
      </c>
      <c r="IYL55" s="14">
        <v>0</v>
      </c>
      <c r="IYM55" s="14">
        <v>0</v>
      </c>
      <c r="IYN55" s="14">
        <v>0</v>
      </c>
      <c r="IYO55" s="14">
        <v>0</v>
      </c>
      <c r="IYP55" s="14">
        <v>0</v>
      </c>
      <c r="IYQ55" s="14">
        <v>0</v>
      </c>
      <c r="IYR55" s="14">
        <v>0</v>
      </c>
      <c r="IYS55" s="14">
        <v>0</v>
      </c>
      <c r="IYT55" s="14">
        <v>0</v>
      </c>
      <c r="IYU55" s="14">
        <v>0</v>
      </c>
      <c r="IYV55" s="14">
        <v>0</v>
      </c>
      <c r="IYW55" s="14">
        <v>0</v>
      </c>
      <c r="IYX55" s="14">
        <v>0</v>
      </c>
      <c r="IYY55" s="14">
        <v>0</v>
      </c>
      <c r="IYZ55" s="14">
        <v>0</v>
      </c>
      <c r="IZA55" s="14">
        <v>0</v>
      </c>
      <c r="IZB55" s="14">
        <v>0</v>
      </c>
      <c r="IZC55" s="14">
        <v>0</v>
      </c>
      <c r="IZD55" s="14">
        <v>0</v>
      </c>
      <c r="IZE55" s="14">
        <v>0</v>
      </c>
      <c r="IZF55" s="14">
        <v>0</v>
      </c>
      <c r="IZG55" s="14">
        <v>0</v>
      </c>
      <c r="IZH55" s="14">
        <v>0</v>
      </c>
      <c r="IZI55" s="14">
        <v>0</v>
      </c>
      <c r="IZJ55" s="14">
        <v>0</v>
      </c>
      <c r="IZK55" s="14">
        <v>0</v>
      </c>
      <c r="IZL55" s="14">
        <v>0</v>
      </c>
      <c r="IZM55" s="14">
        <v>0</v>
      </c>
      <c r="IZN55" s="14">
        <v>0</v>
      </c>
      <c r="IZO55" s="14">
        <v>0</v>
      </c>
      <c r="IZP55" s="14">
        <v>0</v>
      </c>
      <c r="IZQ55" s="14">
        <v>0</v>
      </c>
      <c r="IZR55" s="14">
        <v>0</v>
      </c>
      <c r="IZS55" s="14">
        <v>0</v>
      </c>
      <c r="IZT55" s="14">
        <v>0</v>
      </c>
      <c r="IZU55" s="14">
        <v>0</v>
      </c>
      <c r="IZV55" s="14">
        <v>0</v>
      </c>
      <c r="IZW55" s="14">
        <v>0</v>
      </c>
      <c r="IZX55" s="14">
        <v>0</v>
      </c>
      <c r="IZY55" s="14">
        <v>0</v>
      </c>
      <c r="IZZ55" s="14">
        <v>0</v>
      </c>
      <c r="JAA55" s="14">
        <v>0</v>
      </c>
      <c r="JAB55" s="14">
        <v>0</v>
      </c>
      <c r="JAC55" s="14">
        <v>0</v>
      </c>
      <c r="JAD55" s="14">
        <v>0</v>
      </c>
      <c r="JAE55" s="14">
        <v>0</v>
      </c>
      <c r="JAF55" s="14">
        <v>0</v>
      </c>
      <c r="JAG55" s="14">
        <v>0</v>
      </c>
      <c r="JAH55" s="14">
        <v>0</v>
      </c>
      <c r="JAI55" s="14">
        <v>0</v>
      </c>
      <c r="JAJ55" s="14">
        <v>0</v>
      </c>
      <c r="JAK55" s="14">
        <v>0</v>
      </c>
      <c r="JAL55" s="14">
        <v>0</v>
      </c>
      <c r="JAM55" s="14">
        <v>0</v>
      </c>
      <c r="JAN55" s="14">
        <v>0</v>
      </c>
      <c r="JAO55" s="14">
        <v>0</v>
      </c>
      <c r="JAP55" s="14">
        <v>0</v>
      </c>
      <c r="JAQ55" s="14">
        <v>0</v>
      </c>
      <c r="JAR55" s="14">
        <v>0</v>
      </c>
      <c r="JAS55" s="14">
        <v>0</v>
      </c>
      <c r="JAT55" s="14">
        <v>0</v>
      </c>
      <c r="JAU55" s="14">
        <v>0</v>
      </c>
      <c r="JAV55" s="14">
        <v>0</v>
      </c>
      <c r="JAW55" s="14">
        <v>0</v>
      </c>
      <c r="JAX55" s="14">
        <v>0</v>
      </c>
      <c r="JAY55" s="14">
        <v>0</v>
      </c>
      <c r="JAZ55" s="14">
        <v>0</v>
      </c>
      <c r="JBA55" s="14">
        <v>0</v>
      </c>
      <c r="JBB55" s="14">
        <v>0</v>
      </c>
      <c r="JBC55" s="14">
        <v>0</v>
      </c>
      <c r="JBD55" s="14">
        <v>0</v>
      </c>
      <c r="JBE55" s="14">
        <v>0</v>
      </c>
      <c r="JBF55" s="14">
        <v>0</v>
      </c>
      <c r="JBG55" s="14">
        <v>0</v>
      </c>
      <c r="JBH55" s="14">
        <v>0</v>
      </c>
      <c r="JBI55" s="14">
        <v>0</v>
      </c>
      <c r="JBJ55" s="14">
        <v>0</v>
      </c>
      <c r="JBK55" s="14">
        <v>0</v>
      </c>
      <c r="JBL55" s="14">
        <v>0</v>
      </c>
      <c r="JBM55" s="14">
        <v>0</v>
      </c>
      <c r="JBN55" s="14">
        <v>0</v>
      </c>
      <c r="JBO55" s="14">
        <v>0</v>
      </c>
      <c r="JBP55" s="14">
        <v>0</v>
      </c>
      <c r="JBQ55" s="14">
        <v>0</v>
      </c>
      <c r="JBR55" s="14">
        <v>0</v>
      </c>
      <c r="JBS55" s="14">
        <v>0</v>
      </c>
      <c r="JBT55" s="14">
        <v>0</v>
      </c>
      <c r="JBU55" s="14">
        <v>0</v>
      </c>
      <c r="JBV55" s="14">
        <v>0</v>
      </c>
      <c r="JBW55" s="14">
        <v>0</v>
      </c>
      <c r="JBX55" s="14">
        <v>0</v>
      </c>
      <c r="JBY55" s="14">
        <v>0</v>
      </c>
      <c r="JBZ55" s="14">
        <v>0</v>
      </c>
      <c r="JCA55" s="14">
        <v>0</v>
      </c>
      <c r="JCB55" s="14">
        <v>0</v>
      </c>
      <c r="JCC55" s="14">
        <v>0</v>
      </c>
      <c r="JCD55" s="14">
        <v>0</v>
      </c>
      <c r="JCE55" s="14">
        <v>0</v>
      </c>
      <c r="JCF55" s="14">
        <v>0</v>
      </c>
      <c r="JCG55" s="14">
        <v>0</v>
      </c>
      <c r="JCH55" s="14">
        <v>0</v>
      </c>
      <c r="JCI55" s="14">
        <v>0</v>
      </c>
      <c r="JCJ55" s="14">
        <v>0</v>
      </c>
      <c r="JCK55" s="14">
        <v>0</v>
      </c>
      <c r="JCL55" s="14">
        <v>0</v>
      </c>
      <c r="JCM55" s="14">
        <v>0</v>
      </c>
      <c r="JCN55" s="14">
        <v>0</v>
      </c>
      <c r="JCO55" s="14">
        <v>0</v>
      </c>
      <c r="JCP55" s="14">
        <v>0</v>
      </c>
      <c r="JCQ55" s="14">
        <v>0</v>
      </c>
      <c r="JCR55" s="14">
        <v>0</v>
      </c>
      <c r="JCS55" s="14">
        <v>0</v>
      </c>
      <c r="JCT55" s="14">
        <v>0</v>
      </c>
      <c r="JCU55" s="14">
        <v>0</v>
      </c>
      <c r="JCV55" s="14">
        <v>0</v>
      </c>
      <c r="JCW55" s="14">
        <v>0</v>
      </c>
      <c r="JCX55" s="14">
        <v>0</v>
      </c>
      <c r="JCY55" s="14">
        <v>0</v>
      </c>
      <c r="JCZ55" s="14">
        <v>0</v>
      </c>
      <c r="JDA55" s="14">
        <v>0</v>
      </c>
      <c r="JDB55" s="14">
        <v>0</v>
      </c>
      <c r="JDC55" s="14">
        <v>0</v>
      </c>
      <c r="JDD55" s="14">
        <v>0</v>
      </c>
      <c r="JDE55" s="14">
        <v>0</v>
      </c>
      <c r="JDF55" s="14">
        <v>0</v>
      </c>
      <c r="JDG55" s="14">
        <v>0</v>
      </c>
      <c r="JDH55" s="14">
        <v>0</v>
      </c>
      <c r="JDI55" s="14">
        <v>0</v>
      </c>
      <c r="JDJ55" s="14">
        <v>0</v>
      </c>
      <c r="JDK55" s="14">
        <v>0</v>
      </c>
      <c r="JDL55" s="14">
        <v>0</v>
      </c>
      <c r="JDM55" s="14">
        <v>0</v>
      </c>
      <c r="JDN55" s="14">
        <v>0</v>
      </c>
      <c r="JDO55" s="14">
        <v>0</v>
      </c>
      <c r="JDP55" s="14">
        <v>0</v>
      </c>
      <c r="JDQ55" s="14">
        <v>0</v>
      </c>
      <c r="JDR55" s="14">
        <v>0</v>
      </c>
      <c r="JDS55" s="14">
        <v>0</v>
      </c>
      <c r="JDT55" s="14">
        <v>0</v>
      </c>
      <c r="JDU55" s="14">
        <v>0</v>
      </c>
      <c r="JDV55" s="14">
        <v>0</v>
      </c>
      <c r="JDW55" s="14">
        <v>0</v>
      </c>
      <c r="JDX55" s="14">
        <v>0</v>
      </c>
      <c r="JDY55" s="14">
        <v>0</v>
      </c>
      <c r="JDZ55" s="14">
        <v>0</v>
      </c>
      <c r="JEA55" s="14">
        <v>0</v>
      </c>
      <c r="JEB55" s="14">
        <v>0</v>
      </c>
      <c r="JEC55" s="14">
        <v>0</v>
      </c>
      <c r="JED55" s="14">
        <v>0</v>
      </c>
      <c r="JEE55" s="14">
        <v>0</v>
      </c>
      <c r="JEF55" s="14">
        <v>0</v>
      </c>
      <c r="JEG55" s="14">
        <v>0</v>
      </c>
      <c r="JEH55" s="14">
        <v>0</v>
      </c>
      <c r="JEI55" s="14">
        <v>0</v>
      </c>
      <c r="JEJ55" s="14">
        <v>0</v>
      </c>
      <c r="JEK55" s="14">
        <v>0</v>
      </c>
      <c r="JEL55" s="14">
        <v>0</v>
      </c>
      <c r="JEM55" s="14">
        <v>0</v>
      </c>
      <c r="JEN55" s="14">
        <v>0</v>
      </c>
      <c r="JEO55" s="14">
        <v>0</v>
      </c>
      <c r="JEP55" s="14">
        <v>0</v>
      </c>
      <c r="JEQ55" s="14">
        <v>0</v>
      </c>
      <c r="JER55" s="14">
        <v>0</v>
      </c>
      <c r="JES55" s="14">
        <v>0</v>
      </c>
      <c r="JET55" s="14">
        <v>0</v>
      </c>
      <c r="JEU55" s="14">
        <v>0</v>
      </c>
      <c r="JEV55" s="14">
        <v>0</v>
      </c>
      <c r="JEW55" s="14">
        <v>0</v>
      </c>
      <c r="JEX55" s="14">
        <v>0</v>
      </c>
      <c r="JEY55" s="14">
        <v>0</v>
      </c>
      <c r="JEZ55" s="14">
        <v>0</v>
      </c>
      <c r="JFA55" s="14">
        <v>0</v>
      </c>
      <c r="JFB55" s="14">
        <v>0</v>
      </c>
      <c r="JFC55" s="14">
        <v>0</v>
      </c>
      <c r="JFD55" s="14">
        <v>0</v>
      </c>
      <c r="JFE55" s="14">
        <v>0</v>
      </c>
      <c r="JFF55" s="14">
        <v>0</v>
      </c>
      <c r="JFG55" s="14">
        <v>0</v>
      </c>
      <c r="JFH55" s="14">
        <v>0</v>
      </c>
      <c r="JFI55" s="14">
        <v>0</v>
      </c>
      <c r="JFJ55" s="14">
        <v>0</v>
      </c>
      <c r="JFK55" s="14">
        <v>0</v>
      </c>
      <c r="JFL55" s="14">
        <v>0</v>
      </c>
      <c r="JFM55" s="14">
        <v>0</v>
      </c>
      <c r="JFN55" s="14">
        <v>0</v>
      </c>
      <c r="JFO55" s="14">
        <v>0</v>
      </c>
      <c r="JFP55" s="14">
        <v>0</v>
      </c>
      <c r="JFQ55" s="14">
        <v>0</v>
      </c>
      <c r="JFR55" s="14">
        <v>0</v>
      </c>
      <c r="JFS55" s="14">
        <v>0</v>
      </c>
      <c r="JFT55" s="14">
        <v>0</v>
      </c>
      <c r="JFU55" s="14">
        <v>0</v>
      </c>
      <c r="JFV55" s="14">
        <v>0</v>
      </c>
      <c r="JFW55" s="14">
        <v>0</v>
      </c>
      <c r="JFX55" s="14">
        <v>0</v>
      </c>
      <c r="JFY55" s="14">
        <v>0</v>
      </c>
      <c r="JFZ55" s="14">
        <v>0</v>
      </c>
      <c r="JGA55" s="14">
        <v>0</v>
      </c>
      <c r="JGB55" s="14">
        <v>0</v>
      </c>
      <c r="JGC55" s="14">
        <v>0</v>
      </c>
      <c r="JGD55" s="14">
        <v>0</v>
      </c>
      <c r="JGE55" s="14">
        <v>0</v>
      </c>
      <c r="JGF55" s="14">
        <v>0</v>
      </c>
      <c r="JGG55" s="14">
        <v>0</v>
      </c>
      <c r="JGH55" s="14">
        <v>0</v>
      </c>
      <c r="JGI55" s="14">
        <v>0</v>
      </c>
      <c r="JGJ55" s="14">
        <v>0</v>
      </c>
      <c r="JGK55" s="14">
        <v>0</v>
      </c>
      <c r="JGL55" s="14">
        <v>0</v>
      </c>
      <c r="JGM55" s="14">
        <v>0</v>
      </c>
      <c r="JGN55" s="14">
        <v>0</v>
      </c>
      <c r="JGO55" s="14">
        <v>0</v>
      </c>
      <c r="JGP55" s="14">
        <v>0</v>
      </c>
      <c r="JGQ55" s="14">
        <v>0</v>
      </c>
      <c r="JGR55" s="14">
        <v>0</v>
      </c>
      <c r="JGS55" s="14">
        <v>0</v>
      </c>
      <c r="JGT55" s="14">
        <v>0</v>
      </c>
      <c r="JGU55" s="14">
        <v>0</v>
      </c>
      <c r="JGV55" s="14">
        <v>0</v>
      </c>
      <c r="JGW55" s="14">
        <v>0</v>
      </c>
      <c r="JGX55" s="14">
        <v>0</v>
      </c>
      <c r="JGY55" s="14">
        <v>0</v>
      </c>
      <c r="JGZ55" s="14">
        <v>0</v>
      </c>
      <c r="JHA55" s="14">
        <v>0</v>
      </c>
      <c r="JHB55" s="14">
        <v>0</v>
      </c>
      <c r="JHC55" s="14">
        <v>0</v>
      </c>
      <c r="JHD55" s="14">
        <v>0</v>
      </c>
      <c r="JHE55" s="14">
        <v>0</v>
      </c>
      <c r="JHF55" s="14">
        <v>0</v>
      </c>
      <c r="JHG55" s="14">
        <v>0</v>
      </c>
      <c r="JHH55" s="14">
        <v>0</v>
      </c>
      <c r="JHI55" s="14">
        <v>0</v>
      </c>
      <c r="JHJ55" s="14">
        <v>0</v>
      </c>
      <c r="JHK55" s="14">
        <v>0</v>
      </c>
      <c r="JHL55" s="14">
        <v>0</v>
      </c>
      <c r="JHM55" s="14">
        <v>0</v>
      </c>
      <c r="JHN55" s="14">
        <v>0</v>
      </c>
      <c r="JHO55" s="14">
        <v>0</v>
      </c>
      <c r="JHP55" s="14">
        <v>0</v>
      </c>
      <c r="JHQ55" s="14">
        <v>0</v>
      </c>
      <c r="JHR55" s="14">
        <v>0</v>
      </c>
      <c r="JHS55" s="14">
        <v>0</v>
      </c>
      <c r="JHT55" s="14">
        <v>0</v>
      </c>
      <c r="JHU55" s="14">
        <v>0</v>
      </c>
      <c r="JHV55" s="14">
        <v>0</v>
      </c>
      <c r="JHW55" s="14">
        <v>0</v>
      </c>
      <c r="JHX55" s="14">
        <v>0</v>
      </c>
      <c r="JHY55" s="14">
        <v>0</v>
      </c>
      <c r="JHZ55" s="14">
        <v>0</v>
      </c>
      <c r="JIA55" s="14">
        <v>0</v>
      </c>
      <c r="JIB55" s="14">
        <v>0</v>
      </c>
      <c r="JIC55" s="14">
        <v>0</v>
      </c>
      <c r="JID55" s="14">
        <v>0</v>
      </c>
      <c r="JIE55" s="14">
        <v>0</v>
      </c>
      <c r="JIF55" s="14">
        <v>0</v>
      </c>
      <c r="JIG55" s="14">
        <v>0</v>
      </c>
      <c r="JIH55" s="14">
        <v>0</v>
      </c>
      <c r="JII55" s="14">
        <v>0</v>
      </c>
      <c r="JIJ55" s="14">
        <v>0</v>
      </c>
      <c r="JIK55" s="14">
        <v>0</v>
      </c>
      <c r="JIL55" s="14">
        <v>0</v>
      </c>
      <c r="JIM55" s="14">
        <v>0</v>
      </c>
      <c r="JIN55" s="14">
        <v>0</v>
      </c>
      <c r="JIO55" s="14">
        <v>0</v>
      </c>
      <c r="JIP55" s="14">
        <v>0</v>
      </c>
      <c r="JIQ55" s="14">
        <v>0</v>
      </c>
      <c r="JIR55" s="14">
        <v>0</v>
      </c>
      <c r="JIS55" s="14">
        <v>0</v>
      </c>
      <c r="JIT55" s="14">
        <v>0</v>
      </c>
      <c r="JIU55" s="14">
        <v>0</v>
      </c>
      <c r="JIV55" s="14">
        <v>0</v>
      </c>
      <c r="JIW55" s="14">
        <v>0</v>
      </c>
      <c r="JIX55" s="14">
        <v>0</v>
      </c>
      <c r="JIY55" s="14">
        <v>0</v>
      </c>
      <c r="JIZ55" s="14">
        <v>0</v>
      </c>
      <c r="JJA55" s="14">
        <v>0</v>
      </c>
      <c r="JJB55" s="14">
        <v>0</v>
      </c>
      <c r="JJC55" s="14">
        <v>0</v>
      </c>
      <c r="JJD55" s="14">
        <v>0</v>
      </c>
      <c r="JJE55" s="14">
        <v>0</v>
      </c>
      <c r="JJF55" s="14">
        <v>0</v>
      </c>
      <c r="JJG55" s="14">
        <v>0</v>
      </c>
      <c r="JJH55" s="14">
        <v>0</v>
      </c>
      <c r="JJI55" s="14">
        <v>0</v>
      </c>
      <c r="JJJ55" s="14">
        <v>0</v>
      </c>
      <c r="JJK55" s="14">
        <v>0</v>
      </c>
      <c r="JJL55" s="14">
        <v>0</v>
      </c>
      <c r="JJM55" s="14">
        <v>0</v>
      </c>
      <c r="JJN55" s="14">
        <v>0</v>
      </c>
      <c r="JJO55" s="14">
        <v>0</v>
      </c>
      <c r="JJP55" s="14">
        <v>0</v>
      </c>
      <c r="JJQ55" s="14">
        <v>0</v>
      </c>
      <c r="JJR55" s="14">
        <v>0</v>
      </c>
      <c r="JJS55" s="14">
        <v>0</v>
      </c>
      <c r="JJT55" s="14">
        <v>0</v>
      </c>
      <c r="JJU55" s="14">
        <v>0</v>
      </c>
      <c r="JJV55" s="14">
        <v>0</v>
      </c>
      <c r="JJW55" s="14">
        <v>0</v>
      </c>
      <c r="JJX55" s="14">
        <v>0</v>
      </c>
      <c r="JJY55" s="14">
        <v>0</v>
      </c>
      <c r="JJZ55" s="14">
        <v>0</v>
      </c>
      <c r="JKA55" s="14">
        <v>0</v>
      </c>
      <c r="JKB55" s="14">
        <v>0</v>
      </c>
      <c r="JKC55" s="14">
        <v>0</v>
      </c>
      <c r="JKD55" s="14">
        <v>0</v>
      </c>
      <c r="JKE55" s="14">
        <v>0</v>
      </c>
      <c r="JKF55" s="14">
        <v>0</v>
      </c>
      <c r="JKG55" s="14">
        <v>0</v>
      </c>
      <c r="JKH55" s="14">
        <v>0</v>
      </c>
      <c r="JKI55" s="14">
        <v>0</v>
      </c>
      <c r="JKJ55" s="14">
        <v>0</v>
      </c>
      <c r="JKK55" s="14">
        <v>0</v>
      </c>
      <c r="JKL55" s="14">
        <v>0</v>
      </c>
      <c r="JKM55" s="14">
        <v>0</v>
      </c>
      <c r="JKN55" s="14">
        <v>0</v>
      </c>
      <c r="JKO55" s="14">
        <v>0</v>
      </c>
      <c r="JKP55" s="14">
        <v>0</v>
      </c>
      <c r="JKQ55" s="14">
        <v>0</v>
      </c>
      <c r="JKR55" s="14">
        <v>0</v>
      </c>
      <c r="JKS55" s="14">
        <v>0</v>
      </c>
      <c r="JKT55" s="14">
        <v>0</v>
      </c>
      <c r="JKU55" s="14">
        <v>0</v>
      </c>
      <c r="JKV55" s="14">
        <v>0</v>
      </c>
      <c r="JKW55" s="14">
        <v>0</v>
      </c>
      <c r="JKX55" s="14">
        <v>0</v>
      </c>
      <c r="JKY55" s="14">
        <v>0</v>
      </c>
      <c r="JKZ55" s="14">
        <v>0</v>
      </c>
      <c r="JLA55" s="14">
        <v>0</v>
      </c>
      <c r="JLB55" s="14">
        <v>0</v>
      </c>
      <c r="JLC55" s="14">
        <v>0</v>
      </c>
      <c r="JLD55" s="14">
        <v>0</v>
      </c>
      <c r="JLE55" s="14">
        <v>0</v>
      </c>
      <c r="JLF55" s="14">
        <v>0</v>
      </c>
      <c r="JLG55" s="14">
        <v>0</v>
      </c>
      <c r="JLH55" s="14">
        <v>0</v>
      </c>
      <c r="JLI55" s="14">
        <v>0</v>
      </c>
      <c r="JLJ55" s="14">
        <v>0</v>
      </c>
      <c r="JLK55" s="14">
        <v>0</v>
      </c>
      <c r="JLL55" s="14">
        <v>0</v>
      </c>
      <c r="JLM55" s="14">
        <v>0</v>
      </c>
      <c r="JLN55" s="14">
        <v>0</v>
      </c>
      <c r="JLO55" s="14">
        <v>0</v>
      </c>
      <c r="JLP55" s="14">
        <v>0</v>
      </c>
      <c r="JLQ55" s="14">
        <v>0</v>
      </c>
      <c r="JLR55" s="14">
        <v>0</v>
      </c>
      <c r="JLS55" s="14">
        <v>0</v>
      </c>
      <c r="JLT55" s="14">
        <v>0</v>
      </c>
      <c r="JLU55" s="14">
        <v>0</v>
      </c>
      <c r="JLV55" s="14">
        <v>0</v>
      </c>
      <c r="JLW55" s="14">
        <v>0</v>
      </c>
      <c r="JLX55" s="14">
        <v>0</v>
      </c>
      <c r="JLY55" s="14">
        <v>0</v>
      </c>
      <c r="JLZ55" s="14">
        <v>0</v>
      </c>
      <c r="JMA55" s="14">
        <v>0</v>
      </c>
      <c r="JMB55" s="14">
        <v>0</v>
      </c>
      <c r="JMC55" s="14">
        <v>0</v>
      </c>
      <c r="JMD55" s="14">
        <v>0</v>
      </c>
      <c r="JME55" s="14">
        <v>0</v>
      </c>
      <c r="JMF55" s="14">
        <v>0</v>
      </c>
      <c r="JMG55" s="14">
        <v>0</v>
      </c>
      <c r="JMH55" s="14">
        <v>0</v>
      </c>
      <c r="JMI55" s="14">
        <v>0</v>
      </c>
      <c r="JMJ55" s="14">
        <v>0</v>
      </c>
      <c r="JMK55" s="14">
        <v>0</v>
      </c>
      <c r="JML55" s="14">
        <v>0</v>
      </c>
      <c r="JMM55" s="14">
        <v>0</v>
      </c>
      <c r="JMN55" s="14">
        <v>0</v>
      </c>
      <c r="JMO55" s="14">
        <v>0</v>
      </c>
      <c r="JMP55" s="14">
        <v>0</v>
      </c>
      <c r="JMQ55" s="14">
        <v>0</v>
      </c>
      <c r="JMR55" s="14">
        <v>0</v>
      </c>
      <c r="JMS55" s="14">
        <v>0</v>
      </c>
      <c r="JMT55" s="14">
        <v>0</v>
      </c>
      <c r="JMU55" s="14">
        <v>0</v>
      </c>
      <c r="JMV55" s="14">
        <v>0</v>
      </c>
      <c r="JMW55" s="14">
        <v>0</v>
      </c>
      <c r="JMX55" s="14">
        <v>0</v>
      </c>
      <c r="JMY55" s="14">
        <v>0</v>
      </c>
      <c r="JMZ55" s="14">
        <v>0</v>
      </c>
      <c r="JNA55" s="14">
        <v>0</v>
      </c>
      <c r="JNB55" s="14">
        <v>0</v>
      </c>
      <c r="JNC55" s="14">
        <v>0</v>
      </c>
      <c r="JND55" s="14">
        <v>0</v>
      </c>
      <c r="JNE55" s="14">
        <v>0</v>
      </c>
      <c r="JNF55" s="14">
        <v>0</v>
      </c>
      <c r="JNG55" s="14">
        <v>0</v>
      </c>
      <c r="JNH55" s="14">
        <v>0</v>
      </c>
      <c r="JNI55" s="14">
        <v>0</v>
      </c>
      <c r="JNJ55" s="14">
        <v>0</v>
      </c>
      <c r="JNK55" s="14">
        <v>0</v>
      </c>
      <c r="JNL55" s="14">
        <v>0</v>
      </c>
      <c r="JNM55" s="14">
        <v>0</v>
      </c>
      <c r="JNN55" s="14">
        <v>0</v>
      </c>
      <c r="JNO55" s="14">
        <v>0</v>
      </c>
      <c r="JNP55" s="14">
        <v>0</v>
      </c>
      <c r="JNQ55" s="14">
        <v>0</v>
      </c>
      <c r="JNR55" s="14">
        <v>0</v>
      </c>
      <c r="JNS55" s="14">
        <v>0</v>
      </c>
      <c r="JNT55" s="14">
        <v>0</v>
      </c>
      <c r="JNU55" s="14">
        <v>0</v>
      </c>
      <c r="JNV55" s="14">
        <v>0</v>
      </c>
      <c r="JNW55" s="14">
        <v>0</v>
      </c>
      <c r="JNX55" s="14">
        <v>0</v>
      </c>
      <c r="JNY55" s="14">
        <v>0</v>
      </c>
      <c r="JNZ55" s="14">
        <v>0</v>
      </c>
      <c r="JOA55" s="14">
        <v>0</v>
      </c>
      <c r="JOB55" s="14">
        <v>0</v>
      </c>
      <c r="JOC55" s="14">
        <v>0</v>
      </c>
      <c r="JOD55" s="14">
        <v>0</v>
      </c>
      <c r="JOE55" s="14">
        <v>0</v>
      </c>
      <c r="JOF55" s="14">
        <v>0</v>
      </c>
      <c r="JOG55" s="14">
        <v>0</v>
      </c>
      <c r="JOH55" s="14">
        <v>0</v>
      </c>
      <c r="JOI55" s="14">
        <v>0</v>
      </c>
      <c r="JOJ55" s="14">
        <v>0</v>
      </c>
      <c r="JOK55" s="14">
        <v>0</v>
      </c>
      <c r="JOL55" s="14">
        <v>0</v>
      </c>
      <c r="JOM55" s="14">
        <v>0</v>
      </c>
      <c r="JON55" s="14">
        <v>0</v>
      </c>
      <c r="JOO55" s="14">
        <v>0</v>
      </c>
      <c r="JOP55" s="14">
        <v>0</v>
      </c>
      <c r="JOQ55" s="14">
        <v>0</v>
      </c>
      <c r="JOR55" s="14">
        <v>0</v>
      </c>
      <c r="JOS55" s="14">
        <v>0</v>
      </c>
      <c r="JOT55" s="14">
        <v>0</v>
      </c>
      <c r="JOU55" s="14">
        <v>0</v>
      </c>
      <c r="JOV55" s="14">
        <v>0</v>
      </c>
      <c r="JOW55" s="14">
        <v>0</v>
      </c>
      <c r="JOX55" s="14">
        <v>0</v>
      </c>
      <c r="JOY55" s="14">
        <v>0</v>
      </c>
      <c r="JOZ55" s="14">
        <v>0</v>
      </c>
      <c r="JPA55" s="14">
        <v>0</v>
      </c>
      <c r="JPB55" s="14">
        <v>0</v>
      </c>
      <c r="JPC55" s="14">
        <v>0</v>
      </c>
      <c r="JPD55" s="14">
        <v>0</v>
      </c>
      <c r="JPE55" s="14">
        <v>0</v>
      </c>
      <c r="JPF55" s="14">
        <v>0</v>
      </c>
      <c r="JPG55" s="14">
        <v>0</v>
      </c>
      <c r="JPH55" s="14">
        <v>0</v>
      </c>
      <c r="JPI55" s="14">
        <v>0</v>
      </c>
      <c r="JPJ55" s="14">
        <v>0</v>
      </c>
      <c r="JPK55" s="14">
        <v>0</v>
      </c>
      <c r="JPL55" s="14">
        <v>0</v>
      </c>
      <c r="JPM55" s="14">
        <v>0</v>
      </c>
      <c r="JPN55" s="14">
        <v>0</v>
      </c>
      <c r="JPO55" s="14">
        <v>0</v>
      </c>
      <c r="JPP55" s="14">
        <v>0</v>
      </c>
      <c r="JPQ55" s="14">
        <v>0</v>
      </c>
      <c r="JPR55" s="14">
        <v>0</v>
      </c>
      <c r="JPS55" s="14">
        <v>0</v>
      </c>
      <c r="JPT55" s="14">
        <v>0</v>
      </c>
      <c r="JPU55" s="14">
        <v>0</v>
      </c>
      <c r="JPV55" s="14">
        <v>0</v>
      </c>
      <c r="JPW55" s="14">
        <v>0</v>
      </c>
      <c r="JPX55" s="14">
        <v>0</v>
      </c>
      <c r="JPY55" s="14">
        <v>0</v>
      </c>
      <c r="JPZ55" s="14">
        <v>0</v>
      </c>
      <c r="JQA55" s="14">
        <v>0</v>
      </c>
      <c r="JQB55" s="14">
        <v>0</v>
      </c>
      <c r="JQC55" s="14">
        <v>0</v>
      </c>
      <c r="JQD55" s="14">
        <v>0</v>
      </c>
      <c r="JQE55" s="14">
        <v>0</v>
      </c>
      <c r="JQF55" s="14">
        <v>0</v>
      </c>
      <c r="JQG55" s="14">
        <v>0</v>
      </c>
      <c r="JQH55" s="14">
        <v>0</v>
      </c>
      <c r="JQI55" s="14">
        <v>0</v>
      </c>
      <c r="JQJ55" s="14">
        <v>0</v>
      </c>
      <c r="JQK55" s="14">
        <v>0</v>
      </c>
      <c r="JQL55" s="14">
        <v>0</v>
      </c>
      <c r="JQM55" s="14">
        <v>0</v>
      </c>
      <c r="JQN55" s="14">
        <v>0</v>
      </c>
      <c r="JQO55" s="14">
        <v>0</v>
      </c>
      <c r="JQP55" s="14">
        <v>0</v>
      </c>
      <c r="JQQ55" s="14">
        <v>0</v>
      </c>
      <c r="JQR55" s="14">
        <v>0</v>
      </c>
      <c r="JQS55" s="14">
        <v>0</v>
      </c>
      <c r="JQT55" s="14">
        <v>0</v>
      </c>
      <c r="JQU55" s="14">
        <v>0</v>
      </c>
      <c r="JQV55" s="14">
        <v>0</v>
      </c>
      <c r="JQW55" s="14">
        <v>0</v>
      </c>
      <c r="JQX55" s="14">
        <v>0</v>
      </c>
      <c r="JQY55" s="14">
        <v>0</v>
      </c>
      <c r="JQZ55" s="14">
        <v>0</v>
      </c>
      <c r="JRA55" s="14">
        <v>0</v>
      </c>
      <c r="JRB55" s="14">
        <v>0</v>
      </c>
      <c r="JRC55" s="14">
        <v>0</v>
      </c>
      <c r="JRD55" s="14">
        <v>0</v>
      </c>
      <c r="JRE55" s="14">
        <v>0</v>
      </c>
      <c r="JRF55" s="14">
        <v>0</v>
      </c>
      <c r="JRG55" s="14">
        <v>0</v>
      </c>
      <c r="JRH55" s="14">
        <v>0</v>
      </c>
      <c r="JRI55" s="14">
        <v>0</v>
      </c>
      <c r="JRJ55" s="14">
        <v>0</v>
      </c>
      <c r="JRK55" s="14">
        <v>0</v>
      </c>
      <c r="JRL55" s="14">
        <v>0</v>
      </c>
      <c r="JRM55" s="14">
        <v>0</v>
      </c>
      <c r="JRN55" s="14">
        <v>0</v>
      </c>
      <c r="JRO55" s="14">
        <v>0</v>
      </c>
      <c r="JRP55" s="14">
        <v>0</v>
      </c>
      <c r="JRQ55" s="14">
        <v>0</v>
      </c>
      <c r="JRR55" s="14">
        <v>0</v>
      </c>
      <c r="JRS55" s="14">
        <v>0</v>
      </c>
      <c r="JRT55" s="14">
        <v>0</v>
      </c>
      <c r="JRU55" s="14">
        <v>0</v>
      </c>
      <c r="JRV55" s="14">
        <v>0</v>
      </c>
      <c r="JRW55" s="14">
        <v>0</v>
      </c>
      <c r="JRX55" s="14">
        <v>0</v>
      </c>
      <c r="JRY55" s="14">
        <v>0</v>
      </c>
      <c r="JRZ55" s="14">
        <v>0</v>
      </c>
      <c r="JSA55" s="14">
        <v>0</v>
      </c>
      <c r="JSB55" s="14">
        <v>0</v>
      </c>
      <c r="JSC55" s="14">
        <v>0</v>
      </c>
      <c r="JSD55" s="14">
        <v>0</v>
      </c>
      <c r="JSE55" s="14">
        <v>0</v>
      </c>
      <c r="JSF55" s="14">
        <v>0</v>
      </c>
      <c r="JSG55" s="14">
        <v>0</v>
      </c>
      <c r="JSH55" s="14">
        <v>0</v>
      </c>
      <c r="JSI55" s="14">
        <v>0</v>
      </c>
      <c r="JSJ55" s="14">
        <v>0</v>
      </c>
      <c r="JSK55" s="14">
        <v>0</v>
      </c>
      <c r="JSL55" s="14">
        <v>0</v>
      </c>
      <c r="JSM55" s="14">
        <v>0</v>
      </c>
      <c r="JSN55" s="14">
        <v>0</v>
      </c>
      <c r="JSO55" s="14">
        <v>0</v>
      </c>
      <c r="JSP55" s="14">
        <v>0</v>
      </c>
      <c r="JSQ55" s="14">
        <v>0</v>
      </c>
      <c r="JSR55" s="14">
        <v>0</v>
      </c>
      <c r="JSS55" s="14">
        <v>0</v>
      </c>
      <c r="JST55" s="14">
        <v>0</v>
      </c>
      <c r="JSU55" s="14">
        <v>0</v>
      </c>
      <c r="JSV55" s="14">
        <v>0</v>
      </c>
      <c r="JSW55" s="14">
        <v>0</v>
      </c>
      <c r="JSX55" s="14">
        <v>0</v>
      </c>
      <c r="JSY55" s="14">
        <v>0</v>
      </c>
      <c r="JSZ55" s="14">
        <v>0</v>
      </c>
      <c r="JTA55" s="14">
        <v>0</v>
      </c>
      <c r="JTB55" s="14">
        <v>0</v>
      </c>
      <c r="JTC55" s="14">
        <v>0</v>
      </c>
      <c r="JTD55" s="14">
        <v>0</v>
      </c>
      <c r="JTE55" s="14">
        <v>0</v>
      </c>
      <c r="JTF55" s="14">
        <v>0</v>
      </c>
      <c r="JTG55" s="14">
        <v>0</v>
      </c>
      <c r="JTH55" s="14">
        <v>0</v>
      </c>
      <c r="JTI55" s="14">
        <v>0</v>
      </c>
      <c r="JTJ55" s="14">
        <v>0</v>
      </c>
      <c r="JTK55" s="14">
        <v>0</v>
      </c>
      <c r="JTL55" s="14">
        <v>0</v>
      </c>
      <c r="JTM55" s="14">
        <v>0</v>
      </c>
      <c r="JTN55" s="14">
        <v>0</v>
      </c>
      <c r="JTO55" s="14">
        <v>0</v>
      </c>
      <c r="JTP55" s="14">
        <v>0</v>
      </c>
      <c r="JTQ55" s="14">
        <v>0</v>
      </c>
      <c r="JTR55" s="14">
        <v>0</v>
      </c>
      <c r="JTS55" s="14">
        <v>0</v>
      </c>
      <c r="JTT55" s="14">
        <v>0</v>
      </c>
      <c r="JTU55" s="14">
        <v>0</v>
      </c>
      <c r="JTV55" s="14">
        <v>0</v>
      </c>
      <c r="JTW55" s="14">
        <v>0</v>
      </c>
      <c r="JTX55" s="14">
        <v>0</v>
      </c>
      <c r="JTY55" s="14">
        <v>0</v>
      </c>
      <c r="JTZ55" s="14">
        <v>0</v>
      </c>
      <c r="JUA55" s="14">
        <v>0</v>
      </c>
      <c r="JUB55" s="14">
        <v>0</v>
      </c>
      <c r="JUC55" s="14">
        <v>0</v>
      </c>
      <c r="JUD55" s="14">
        <v>0</v>
      </c>
      <c r="JUE55" s="14">
        <v>0</v>
      </c>
      <c r="JUF55" s="14">
        <v>0</v>
      </c>
      <c r="JUG55" s="14">
        <v>0</v>
      </c>
      <c r="JUH55" s="14">
        <v>0</v>
      </c>
      <c r="JUI55" s="14">
        <v>0</v>
      </c>
      <c r="JUJ55" s="14">
        <v>0</v>
      </c>
      <c r="JUK55" s="14">
        <v>0</v>
      </c>
      <c r="JUL55" s="14">
        <v>0</v>
      </c>
      <c r="JUM55" s="14">
        <v>0</v>
      </c>
      <c r="JUN55" s="14">
        <v>0</v>
      </c>
      <c r="JUO55" s="14">
        <v>0</v>
      </c>
      <c r="JUP55" s="14">
        <v>0</v>
      </c>
      <c r="JUQ55" s="14">
        <v>0</v>
      </c>
      <c r="JUR55" s="14">
        <v>0</v>
      </c>
      <c r="JUS55" s="14">
        <v>0</v>
      </c>
      <c r="JUT55" s="14">
        <v>0</v>
      </c>
      <c r="JUU55" s="14">
        <v>0</v>
      </c>
      <c r="JUV55" s="14">
        <v>0</v>
      </c>
      <c r="JUW55" s="14">
        <v>0</v>
      </c>
      <c r="JUX55" s="14">
        <v>0</v>
      </c>
      <c r="JUY55" s="14">
        <v>0</v>
      </c>
      <c r="JUZ55" s="14">
        <v>0</v>
      </c>
      <c r="JVA55" s="14">
        <v>0</v>
      </c>
      <c r="JVB55" s="14">
        <v>0</v>
      </c>
      <c r="JVC55" s="14">
        <v>0</v>
      </c>
      <c r="JVD55" s="14">
        <v>0</v>
      </c>
      <c r="JVE55" s="14">
        <v>0</v>
      </c>
      <c r="JVF55" s="14">
        <v>0</v>
      </c>
      <c r="JVG55" s="14">
        <v>0</v>
      </c>
      <c r="JVH55" s="14">
        <v>0</v>
      </c>
      <c r="JVI55" s="14">
        <v>0</v>
      </c>
      <c r="JVJ55" s="14">
        <v>0</v>
      </c>
      <c r="JVK55" s="14">
        <v>0</v>
      </c>
      <c r="JVL55" s="14">
        <v>0</v>
      </c>
      <c r="JVM55" s="14">
        <v>0</v>
      </c>
      <c r="JVN55" s="14">
        <v>0</v>
      </c>
      <c r="JVO55" s="14">
        <v>0</v>
      </c>
      <c r="JVP55" s="14">
        <v>0</v>
      </c>
      <c r="JVQ55" s="14">
        <v>0</v>
      </c>
      <c r="JVR55" s="14">
        <v>0</v>
      </c>
      <c r="JVS55" s="14">
        <v>0</v>
      </c>
      <c r="JVT55" s="14">
        <v>0</v>
      </c>
      <c r="JVU55" s="14">
        <v>0</v>
      </c>
      <c r="JVV55" s="14">
        <v>0</v>
      </c>
      <c r="JVW55" s="14">
        <v>0</v>
      </c>
      <c r="JVX55" s="14">
        <v>0</v>
      </c>
      <c r="JVY55" s="14">
        <v>0</v>
      </c>
      <c r="JVZ55" s="14">
        <v>0</v>
      </c>
      <c r="JWA55" s="14">
        <v>0</v>
      </c>
      <c r="JWB55" s="14">
        <v>0</v>
      </c>
      <c r="JWC55" s="14">
        <v>0</v>
      </c>
      <c r="JWD55" s="14">
        <v>0</v>
      </c>
      <c r="JWE55" s="14">
        <v>0</v>
      </c>
      <c r="JWF55" s="14">
        <v>0</v>
      </c>
      <c r="JWG55" s="14">
        <v>0</v>
      </c>
      <c r="JWH55" s="14">
        <v>0</v>
      </c>
      <c r="JWI55" s="14">
        <v>0</v>
      </c>
      <c r="JWJ55" s="14">
        <v>0</v>
      </c>
      <c r="JWK55" s="14">
        <v>0</v>
      </c>
      <c r="JWL55" s="14">
        <v>0</v>
      </c>
      <c r="JWM55" s="14">
        <v>0</v>
      </c>
      <c r="JWN55" s="14">
        <v>0</v>
      </c>
      <c r="JWO55" s="14">
        <v>0</v>
      </c>
      <c r="JWP55" s="14">
        <v>0</v>
      </c>
      <c r="JWQ55" s="14">
        <v>0</v>
      </c>
      <c r="JWR55" s="14">
        <v>0</v>
      </c>
      <c r="JWS55" s="14">
        <v>0</v>
      </c>
      <c r="JWT55" s="14">
        <v>0</v>
      </c>
      <c r="JWU55" s="14">
        <v>0</v>
      </c>
      <c r="JWV55" s="14">
        <v>0</v>
      </c>
      <c r="JWW55" s="14">
        <v>0</v>
      </c>
      <c r="JWX55" s="14">
        <v>0</v>
      </c>
      <c r="JWY55" s="14">
        <v>0</v>
      </c>
      <c r="JWZ55" s="14">
        <v>0</v>
      </c>
      <c r="JXA55" s="14">
        <v>0</v>
      </c>
      <c r="JXB55" s="14">
        <v>0</v>
      </c>
      <c r="JXC55" s="14">
        <v>0</v>
      </c>
      <c r="JXD55" s="14">
        <v>0</v>
      </c>
      <c r="JXE55" s="14">
        <v>0</v>
      </c>
      <c r="JXF55" s="14">
        <v>0</v>
      </c>
      <c r="JXG55" s="14">
        <v>0</v>
      </c>
      <c r="JXH55" s="14">
        <v>0</v>
      </c>
      <c r="JXI55" s="14">
        <v>0</v>
      </c>
      <c r="JXJ55" s="14">
        <v>0</v>
      </c>
      <c r="JXK55" s="14">
        <v>0</v>
      </c>
      <c r="JXL55" s="14">
        <v>0</v>
      </c>
      <c r="JXM55" s="14">
        <v>0</v>
      </c>
      <c r="JXN55" s="14">
        <v>0</v>
      </c>
      <c r="JXO55" s="14">
        <v>0</v>
      </c>
      <c r="JXP55" s="14">
        <v>0</v>
      </c>
      <c r="JXQ55" s="14">
        <v>0</v>
      </c>
      <c r="JXR55" s="14">
        <v>0</v>
      </c>
      <c r="JXS55" s="14">
        <v>0</v>
      </c>
      <c r="JXT55" s="14">
        <v>0</v>
      </c>
      <c r="JXU55" s="14">
        <v>0</v>
      </c>
      <c r="JXV55" s="14">
        <v>0</v>
      </c>
      <c r="JXW55" s="14">
        <v>0</v>
      </c>
      <c r="JXX55" s="14">
        <v>0</v>
      </c>
      <c r="JXY55" s="14">
        <v>0</v>
      </c>
      <c r="JXZ55" s="14">
        <v>0</v>
      </c>
      <c r="JYA55" s="14">
        <v>0</v>
      </c>
      <c r="JYB55" s="14">
        <v>0</v>
      </c>
      <c r="JYC55" s="14">
        <v>0</v>
      </c>
      <c r="JYD55" s="14">
        <v>0</v>
      </c>
      <c r="JYE55" s="14">
        <v>0</v>
      </c>
      <c r="JYF55" s="14">
        <v>0</v>
      </c>
      <c r="JYG55" s="14">
        <v>0</v>
      </c>
      <c r="JYH55" s="14">
        <v>0</v>
      </c>
      <c r="JYI55" s="14">
        <v>0</v>
      </c>
      <c r="JYJ55" s="14">
        <v>0</v>
      </c>
      <c r="JYK55" s="14">
        <v>0</v>
      </c>
      <c r="JYL55" s="14">
        <v>0</v>
      </c>
      <c r="JYM55" s="14">
        <v>0</v>
      </c>
      <c r="JYN55" s="14">
        <v>0</v>
      </c>
      <c r="JYO55" s="14">
        <v>0</v>
      </c>
      <c r="JYP55" s="14">
        <v>0</v>
      </c>
      <c r="JYQ55" s="14">
        <v>0</v>
      </c>
      <c r="JYR55" s="14">
        <v>0</v>
      </c>
      <c r="JYS55" s="14">
        <v>0</v>
      </c>
      <c r="JYT55" s="14">
        <v>0</v>
      </c>
      <c r="JYU55" s="14">
        <v>0</v>
      </c>
      <c r="JYV55" s="14">
        <v>0</v>
      </c>
      <c r="JYW55" s="14">
        <v>0</v>
      </c>
      <c r="JYX55" s="14">
        <v>0</v>
      </c>
      <c r="JYY55" s="14">
        <v>0</v>
      </c>
      <c r="JYZ55" s="14">
        <v>0</v>
      </c>
      <c r="JZA55" s="14">
        <v>0</v>
      </c>
      <c r="JZB55" s="14">
        <v>0</v>
      </c>
      <c r="JZC55" s="14">
        <v>0</v>
      </c>
      <c r="JZD55" s="14">
        <v>0</v>
      </c>
      <c r="JZE55" s="14">
        <v>0</v>
      </c>
      <c r="JZF55" s="14">
        <v>0</v>
      </c>
      <c r="JZG55" s="14">
        <v>0</v>
      </c>
      <c r="JZH55" s="14">
        <v>0</v>
      </c>
      <c r="JZI55" s="14">
        <v>0</v>
      </c>
      <c r="JZJ55" s="14">
        <v>0</v>
      </c>
      <c r="JZK55" s="14">
        <v>0</v>
      </c>
      <c r="JZL55" s="14">
        <v>0</v>
      </c>
      <c r="JZM55" s="14">
        <v>0</v>
      </c>
      <c r="JZN55" s="14">
        <v>0</v>
      </c>
      <c r="JZO55" s="14">
        <v>0</v>
      </c>
      <c r="JZP55" s="14">
        <v>0</v>
      </c>
      <c r="JZQ55" s="14">
        <v>0</v>
      </c>
      <c r="JZR55" s="14">
        <v>0</v>
      </c>
      <c r="JZS55" s="14">
        <v>0</v>
      </c>
      <c r="JZT55" s="14">
        <v>0</v>
      </c>
      <c r="JZU55" s="14">
        <v>0</v>
      </c>
      <c r="JZV55" s="14">
        <v>0</v>
      </c>
      <c r="JZW55" s="14">
        <v>0</v>
      </c>
      <c r="JZX55" s="14">
        <v>0</v>
      </c>
      <c r="JZY55" s="14">
        <v>0</v>
      </c>
      <c r="JZZ55" s="14">
        <v>0</v>
      </c>
      <c r="KAA55" s="14">
        <v>0</v>
      </c>
      <c r="KAB55" s="14">
        <v>0</v>
      </c>
      <c r="KAC55" s="14">
        <v>0</v>
      </c>
      <c r="KAD55" s="14">
        <v>0</v>
      </c>
      <c r="KAE55" s="14">
        <v>0</v>
      </c>
      <c r="KAF55" s="14">
        <v>0</v>
      </c>
      <c r="KAG55" s="14">
        <v>0</v>
      </c>
      <c r="KAH55" s="14">
        <v>0</v>
      </c>
      <c r="KAI55" s="14">
        <v>0</v>
      </c>
      <c r="KAJ55" s="14">
        <v>0</v>
      </c>
      <c r="KAK55" s="14">
        <v>0</v>
      </c>
      <c r="KAL55" s="14">
        <v>0</v>
      </c>
      <c r="KAM55" s="14">
        <v>0</v>
      </c>
      <c r="KAN55" s="14">
        <v>0</v>
      </c>
      <c r="KAO55" s="14">
        <v>0</v>
      </c>
      <c r="KAP55" s="14">
        <v>0</v>
      </c>
      <c r="KAQ55" s="14">
        <v>0</v>
      </c>
      <c r="KAR55" s="14">
        <v>0</v>
      </c>
      <c r="KAS55" s="14">
        <v>0</v>
      </c>
      <c r="KAT55" s="14">
        <v>0</v>
      </c>
      <c r="KAU55" s="14">
        <v>0</v>
      </c>
      <c r="KAV55" s="14">
        <v>0</v>
      </c>
      <c r="KAW55" s="14">
        <v>0</v>
      </c>
      <c r="KAX55" s="14">
        <v>0</v>
      </c>
      <c r="KAY55" s="14">
        <v>0</v>
      </c>
      <c r="KAZ55" s="14">
        <v>0</v>
      </c>
      <c r="KBA55" s="14">
        <v>0</v>
      </c>
      <c r="KBB55" s="14">
        <v>0</v>
      </c>
      <c r="KBC55" s="14">
        <v>0</v>
      </c>
      <c r="KBD55" s="14">
        <v>0</v>
      </c>
      <c r="KBE55" s="14">
        <v>0</v>
      </c>
      <c r="KBF55" s="14">
        <v>0</v>
      </c>
      <c r="KBG55" s="14">
        <v>0</v>
      </c>
      <c r="KBH55" s="14">
        <v>0</v>
      </c>
      <c r="KBI55" s="14">
        <v>0</v>
      </c>
      <c r="KBJ55" s="14">
        <v>0</v>
      </c>
      <c r="KBK55" s="14">
        <v>0</v>
      </c>
      <c r="KBL55" s="14">
        <v>0</v>
      </c>
      <c r="KBM55" s="14">
        <v>0</v>
      </c>
      <c r="KBN55" s="14">
        <v>0</v>
      </c>
      <c r="KBO55" s="14">
        <v>0</v>
      </c>
      <c r="KBP55" s="14">
        <v>0</v>
      </c>
      <c r="KBQ55" s="14">
        <v>0</v>
      </c>
      <c r="KBR55" s="14">
        <v>0</v>
      </c>
      <c r="KBS55" s="14">
        <v>0</v>
      </c>
      <c r="KBT55" s="14">
        <v>0</v>
      </c>
      <c r="KBU55" s="14">
        <v>0</v>
      </c>
      <c r="KBV55" s="14">
        <v>0</v>
      </c>
      <c r="KBW55" s="14">
        <v>0</v>
      </c>
      <c r="KBX55" s="14">
        <v>0</v>
      </c>
      <c r="KBY55" s="14">
        <v>0</v>
      </c>
      <c r="KBZ55" s="14">
        <v>0</v>
      </c>
      <c r="KCA55" s="14">
        <v>0</v>
      </c>
      <c r="KCB55" s="14">
        <v>0</v>
      </c>
      <c r="KCC55" s="14">
        <v>0</v>
      </c>
      <c r="KCD55" s="14">
        <v>0</v>
      </c>
      <c r="KCE55" s="14">
        <v>0</v>
      </c>
      <c r="KCF55" s="14">
        <v>0</v>
      </c>
      <c r="KCG55" s="14">
        <v>0</v>
      </c>
      <c r="KCH55" s="14">
        <v>0</v>
      </c>
      <c r="KCI55" s="14">
        <v>0</v>
      </c>
      <c r="KCJ55" s="14">
        <v>0</v>
      </c>
      <c r="KCK55" s="14">
        <v>0</v>
      </c>
      <c r="KCL55" s="14">
        <v>0</v>
      </c>
      <c r="KCM55" s="14">
        <v>0</v>
      </c>
      <c r="KCN55" s="14">
        <v>0</v>
      </c>
      <c r="KCO55" s="14">
        <v>0</v>
      </c>
      <c r="KCP55" s="14">
        <v>0</v>
      </c>
      <c r="KCQ55" s="14">
        <v>0</v>
      </c>
      <c r="KCR55" s="14">
        <v>0</v>
      </c>
      <c r="KCS55" s="14">
        <v>0</v>
      </c>
      <c r="KCT55" s="14">
        <v>0</v>
      </c>
      <c r="KCU55" s="14">
        <v>0</v>
      </c>
      <c r="KCV55" s="14">
        <v>0</v>
      </c>
      <c r="KCW55" s="14">
        <v>0</v>
      </c>
      <c r="KCX55" s="14">
        <v>0</v>
      </c>
      <c r="KCY55" s="14">
        <v>0</v>
      </c>
      <c r="KCZ55" s="14">
        <v>0</v>
      </c>
      <c r="KDA55" s="14">
        <v>0</v>
      </c>
      <c r="KDB55" s="14">
        <v>0</v>
      </c>
      <c r="KDC55" s="14">
        <v>0</v>
      </c>
      <c r="KDD55" s="14">
        <v>0</v>
      </c>
      <c r="KDE55" s="14">
        <v>0</v>
      </c>
      <c r="KDF55" s="14">
        <v>0</v>
      </c>
      <c r="KDG55" s="14">
        <v>0</v>
      </c>
      <c r="KDH55" s="14">
        <v>0</v>
      </c>
      <c r="KDI55" s="14">
        <v>0</v>
      </c>
      <c r="KDJ55" s="14">
        <v>0</v>
      </c>
      <c r="KDK55" s="14">
        <v>0</v>
      </c>
      <c r="KDL55" s="14">
        <v>0</v>
      </c>
      <c r="KDM55" s="14">
        <v>0</v>
      </c>
      <c r="KDN55" s="14">
        <v>0</v>
      </c>
      <c r="KDO55" s="14">
        <v>0</v>
      </c>
      <c r="KDP55" s="14">
        <v>0</v>
      </c>
      <c r="KDQ55" s="14">
        <v>0</v>
      </c>
      <c r="KDR55" s="14">
        <v>0</v>
      </c>
      <c r="KDS55" s="14">
        <v>0</v>
      </c>
      <c r="KDT55" s="14">
        <v>0</v>
      </c>
      <c r="KDU55" s="14">
        <v>0</v>
      </c>
      <c r="KDV55" s="14">
        <v>0</v>
      </c>
      <c r="KDW55" s="14">
        <v>0</v>
      </c>
      <c r="KDX55" s="14">
        <v>0</v>
      </c>
      <c r="KDY55" s="14">
        <v>0</v>
      </c>
      <c r="KDZ55" s="14">
        <v>0</v>
      </c>
      <c r="KEA55" s="14">
        <v>0</v>
      </c>
      <c r="KEB55" s="14">
        <v>0</v>
      </c>
      <c r="KEC55" s="14">
        <v>0</v>
      </c>
      <c r="KED55" s="14">
        <v>0</v>
      </c>
      <c r="KEE55" s="14">
        <v>0</v>
      </c>
      <c r="KEF55" s="14">
        <v>0</v>
      </c>
      <c r="KEG55" s="14">
        <v>0</v>
      </c>
      <c r="KEH55" s="14">
        <v>0</v>
      </c>
      <c r="KEI55" s="14">
        <v>0</v>
      </c>
      <c r="KEJ55" s="14">
        <v>0</v>
      </c>
      <c r="KEK55" s="14">
        <v>0</v>
      </c>
      <c r="KEL55" s="14">
        <v>0</v>
      </c>
      <c r="KEM55" s="14">
        <v>0</v>
      </c>
      <c r="KEN55" s="14">
        <v>0</v>
      </c>
      <c r="KEO55" s="14">
        <v>0</v>
      </c>
      <c r="KEP55" s="14">
        <v>0</v>
      </c>
      <c r="KEQ55" s="14">
        <v>0</v>
      </c>
      <c r="KER55" s="14">
        <v>0</v>
      </c>
      <c r="KES55" s="14">
        <v>0</v>
      </c>
      <c r="KET55" s="14">
        <v>0</v>
      </c>
      <c r="KEU55" s="14">
        <v>0</v>
      </c>
      <c r="KEV55" s="14">
        <v>0</v>
      </c>
      <c r="KEW55" s="14">
        <v>0</v>
      </c>
      <c r="KEX55" s="14">
        <v>0</v>
      </c>
      <c r="KEY55" s="14">
        <v>0</v>
      </c>
      <c r="KEZ55" s="14">
        <v>0</v>
      </c>
      <c r="KFA55" s="14">
        <v>0</v>
      </c>
      <c r="KFB55" s="14">
        <v>0</v>
      </c>
      <c r="KFC55" s="14">
        <v>0</v>
      </c>
      <c r="KFD55" s="14">
        <v>0</v>
      </c>
      <c r="KFE55" s="14">
        <v>0</v>
      </c>
      <c r="KFF55" s="14">
        <v>0</v>
      </c>
      <c r="KFG55" s="14">
        <v>0</v>
      </c>
      <c r="KFH55" s="14">
        <v>0</v>
      </c>
      <c r="KFI55" s="14">
        <v>0</v>
      </c>
      <c r="KFJ55" s="14">
        <v>0</v>
      </c>
      <c r="KFK55" s="14">
        <v>0</v>
      </c>
      <c r="KFL55" s="14">
        <v>0</v>
      </c>
      <c r="KFM55" s="14">
        <v>0</v>
      </c>
      <c r="KFN55" s="14">
        <v>0</v>
      </c>
      <c r="KFO55" s="14">
        <v>0</v>
      </c>
      <c r="KFP55" s="14">
        <v>0</v>
      </c>
      <c r="KFQ55" s="14">
        <v>0</v>
      </c>
      <c r="KFR55" s="14">
        <v>0</v>
      </c>
      <c r="KFS55" s="14">
        <v>0</v>
      </c>
      <c r="KFT55" s="14">
        <v>0</v>
      </c>
      <c r="KFU55" s="14">
        <v>0</v>
      </c>
      <c r="KFV55" s="14">
        <v>0</v>
      </c>
      <c r="KFW55" s="14">
        <v>0</v>
      </c>
      <c r="KFX55" s="14">
        <v>0</v>
      </c>
      <c r="KFY55" s="14">
        <v>0</v>
      </c>
      <c r="KFZ55" s="14">
        <v>0</v>
      </c>
      <c r="KGA55" s="14">
        <v>0</v>
      </c>
      <c r="KGB55" s="14">
        <v>0</v>
      </c>
      <c r="KGC55" s="14">
        <v>0</v>
      </c>
      <c r="KGD55" s="14">
        <v>0</v>
      </c>
      <c r="KGE55" s="14">
        <v>0</v>
      </c>
      <c r="KGF55" s="14">
        <v>0</v>
      </c>
      <c r="KGG55" s="14">
        <v>0</v>
      </c>
      <c r="KGH55" s="14">
        <v>0</v>
      </c>
      <c r="KGI55" s="14">
        <v>0</v>
      </c>
      <c r="KGJ55" s="14">
        <v>0</v>
      </c>
      <c r="KGK55" s="14">
        <v>0</v>
      </c>
      <c r="KGL55" s="14">
        <v>0</v>
      </c>
      <c r="KGM55" s="14">
        <v>0</v>
      </c>
      <c r="KGN55" s="14">
        <v>0</v>
      </c>
      <c r="KGO55" s="14">
        <v>0</v>
      </c>
      <c r="KGP55" s="14">
        <v>0</v>
      </c>
      <c r="KGQ55" s="14">
        <v>0</v>
      </c>
      <c r="KGR55" s="14">
        <v>0</v>
      </c>
      <c r="KGS55" s="14">
        <v>0</v>
      </c>
      <c r="KGT55" s="14">
        <v>0</v>
      </c>
      <c r="KGU55" s="14">
        <v>0</v>
      </c>
      <c r="KGV55" s="14">
        <v>0</v>
      </c>
      <c r="KGW55" s="14">
        <v>0</v>
      </c>
      <c r="KGX55" s="14">
        <v>0</v>
      </c>
      <c r="KGY55" s="14">
        <v>0</v>
      </c>
      <c r="KGZ55" s="14">
        <v>0</v>
      </c>
      <c r="KHA55" s="14">
        <v>0</v>
      </c>
      <c r="KHB55" s="14">
        <v>0</v>
      </c>
      <c r="KHC55" s="14">
        <v>0</v>
      </c>
      <c r="KHD55" s="14">
        <v>0</v>
      </c>
      <c r="KHE55" s="14">
        <v>0</v>
      </c>
      <c r="KHF55" s="14">
        <v>0</v>
      </c>
      <c r="KHG55" s="14">
        <v>0</v>
      </c>
      <c r="KHH55" s="14">
        <v>0</v>
      </c>
      <c r="KHI55" s="14">
        <v>0</v>
      </c>
      <c r="KHJ55" s="14">
        <v>0</v>
      </c>
      <c r="KHK55" s="14">
        <v>0</v>
      </c>
      <c r="KHL55" s="14">
        <v>0</v>
      </c>
      <c r="KHM55" s="14">
        <v>0</v>
      </c>
      <c r="KHN55" s="14">
        <v>0</v>
      </c>
      <c r="KHO55" s="14">
        <v>0</v>
      </c>
      <c r="KHP55" s="14">
        <v>0</v>
      </c>
      <c r="KHQ55" s="14">
        <v>0</v>
      </c>
      <c r="KHR55" s="14">
        <v>0</v>
      </c>
      <c r="KHS55" s="14">
        <v>0</v>
      </c>
      <c r="KHT55" s="14">
        <v>0</v>
      </c>
      <c r="KHU55" s="14">
        <v>0</v>
      </c>
      <c r="KHV55" s="14">
        <v>0</v>
      </c>
      <c r="KHW55" s="14">
        <v>0</v>
      </c>
      <c r="KHX55" s="14">
        <v>0</v>
      </c>
      <c r="KHY55" s="14">
        <v>0</v>
      </c>
      <c r="KHZ55" s="14">
        <v>0</v>
      </c>
      <c r="KIA55" s="14">
        <v>0</v>
      </c>
      <c r="KIB55" s="14">
        <v>0</v>
      </c>
      <c r="KIC55" s="14">
        <v>0</v>
      </c>
      <c r="KID55" s="14">
        <v>0</v>
      </c>
      <c r="KIE55" s="14">
        <v>0</v>
      </c>
      <c r="KIF55" s="14">
        <v>0</v>
      </c>
      <c r="KIG55" s="14">
        <v>0</v>
      </c>
      <c r="KIH55" s="14">
        <v>0</v>
      </c>
      <c r="KII55" s="14">
        <v>0</v>
      </c>
      <c r="KIJ55" s="14">
        <v>0</v>
      </c>
      <c r="KIK55" s="14">
        <v>0</v>
      </c>
      <c r="KIL55" s="14">
        <v>0</v>
      </c>
      <c r="KIM55" s="14">
        <v>0</v>
      </c>
      <c r="KIN55" s="14">
        <v>0</v>
      </c>
      <c r="KIO55" s="14">
        <v>0</v>
      </c>
      <c r="KIP55" s="14">
        <v>0</v>
      </c>
      <c r="KIQ55" s="14">
        <v>0</v>
      </c>
      <c r="KIR55" s="14">
        <v>0</v>
      </c>
      <c r="KIS55" s="14">
        <v>0</v>
      </c>
      <c r="KIT55" s="14">
        <v>0</v>
      </c>
      <c r="KIU55" s="14">
        <v>0</v>
      </c>
      <c r="KIV55" s="14">
        <v>0</v>
      </c>
      <c r="KIW55" s="14">
        <v>0</v>
      </c>
      <c r="KIX55" s="14">
        <v>0</v>
      </c>
      <c r="KIY55" s="14">
        <v>0</v>
      </c>
      <c r="KIZ55" s="14">
        <v>0</v>
      </c>
      <c r="KJA55" s="14">
        <v>0</v>
      </c>
      <c r="KJB55" s="14">
        <v>0</v>
      </c>
      <c r="KJC55" s="14">
        <v>0</v>
      </c>
      <c r="KJD55" s="14">
        <v>0</v>
      </c>
      <c r="KJE55" s="14">
        <v>0</v>
      </c>
      <c r="KJF55" s="14">
        <v>0</v>
      </c>
      <c r="KJG55" s="14">
        <v>0</v>
      </c>
      <c r="KJH55" s="14">
        <v>0</v>
      </c>
      <c r="KJI55" s="14">
        <v>0</v>
      </c>
      <c r="KJJ55" s="14">
        <v>0</v>
      </c>
      <c r="KJK55" s="14">
        <v>0</v>
      </c>
      <c r="KJL55" s="14">
        <v>0</v>
      </c>
      <c r="KJM55" s="14">
        <v>0</v>
      </c>
      <c r="KJN55" s="14">
        <v>0</v>
      </c>
      <c r="KJO55" s="14">
        <v>0</v>
      </c>
      <c r="KJP55" s="14">
        <v>0</v>
      </c>
      <c r="KJQ55" s="14">
        <v>0</v>
      </c>
      <c r="KJR55" s="14">
        <v>0</v>
      </c>
      <c r="KJS55" s="14">
        <v>0</v>
      </c>
      <c r="KJT55" s="14">
        <v>0</v>
      </c>
      <c r="KJU55" s="14">
        <v>0</v>
      </c>
      <c r="KJV55" s="14">
        <v>0</v>
      </c>
      <c r="KJW55" s="14">
        <v>0</v>
      </c>
      <c r="KJX55" s="14">
        <v>0</v>
      </c>
      <c r="KJY55" s="14">
        <v>0</v>
      </c>
      <c r="KJZ55" s="14">
        <v>0</v>
      </c>
      <c r="KKA55" s="14">
        <v>0</v>
      </c>
      <c r="KKB55" s="14">
        <v>0</v>
      </c>
      <c r="KKC55" s="14">
        <v>0</v>
      </c>
      <c r="KKD55" s="14">
        <v>0</v>
      </c>
      <c r="KKE55" s="14">
        <v>0</v>
      </c>
      <c r="KKF55" s="14">
        <v>0</v>
      </c>
      <c r="KKG55" s="14">
        <v>0</v>
      </c>
      <c r="KKH55" s="14">
        <v>0</v>
      </c>
      <c r="KKI55" s="14">
        <v>0</v>
      </c>
      <c r="KKJ55" s="14">
        <v>0</v>
      </c>
      <c r="KKK55" s="14">
        <v>0</v>
      </c>
      <c r="KKL55" s="14">
        <v>0</v>
      </c>
      <c r="KKM55" s="14">
        <v>0</v>
      </c>
      <c r="KKN55" s="14">
        <v>0</v>
      </c>
      <c r="KKO55" s="14">
        <v>0</v>
      </c>
      <c r="KKP55" s="14">
        <v>0</v>
      </c>
      <c r="KKQ55" s="14">
        <v>0</v>
      </c>
      <c r="KKR55" s="14">
        <v>0</v>
      </c>
      <c r="KKS55" s="14">
        <v>0</v>
      </c>
      <c r="KKT55" s="14">
        <v>0</v>
      </c>
      <c r="KKU55" s="14">
        <v>0</v>
      </c>
      <c r="KKV55" s="14">
        <v>0</v>
      </c>
      <c r="KKW55" s="14">
        <v>0</v>
      </c>
      <c r="KKX55" s="14">
        <v>0</v>
      </c>
      <c r="KKY55" s="14">
        <v>0</v>
      </c>
      <c r="KKZ55" s="14">
        <v>0</v>
      </c>
      <c r="KLA55" s="14">
        <v>0</v>
      </c>
      <c r="KLB55" s="14">
        <v>0</v>
      </c>
      <c r="KLC55" s="14">
        <v>0</v>
      </c>
      <c r="KLD55" s="14">
        <v>0</v>
      </c>
      <c r="KLE55" s="14">
        <v>0</v>
      </c>
      <c r="KLF55" s="14">
        <v>0</v>
      </c>
      <c r="KLG55" s="14">
        <v>0</v>
      </c>
      <c r="KLH55" s="14">
        <v>0</v>
      </c>
      <c r="KLI55" s="14">
        <v>0</v>
      </c>
      <c r="KLJ55" s="14">
        <v>0</v>
      </c>
      <c r="KLK55" s="14">
        <v>0</v>
      </c>
      <c r="KLL55" s="14">
        <v>0</v>
      </c>
      <c r="KLM55" s="14">
        <v>0</v>
      </c>
      <c r="KLN55" s="14">
        <v>0</v>
      </c>
      <c r="KLO55" s="14">
        <v>0</v>
      </c>
      <c r="KLP55" s="14">
        <v>0</v>
      </c>
      <c r="KLQ55" s="14">
        <v>0</v>
      </c>
      <c r="KLR55" s="14">
        <v>0</v>
      </c>
      <c r="KLS55" s="14">
        <v>0</v>
      </c>
      <c r="KLT55" s="14">
        <v>0</v>
      </c>
      <c r="KLU55" s="14">
        <v>0</v>
      </c>
      <c r="KLV55" s="14">
        <v>0</v>
      </c>
      <c r="KLW55" s="14">
        <v>0</v>
      </c>
      <c r="KLX55" s="14">
        <v>0</v>
      </c>
      <c r="KLY55" s="14">
        <v>0</v>
      </c>
      <c r="KLZ55" s="14">
        <v>0</v>
      </c>
      <c r="KMA55" s="14">
        <v>0</v>
      </c>
      <c r="KMB55" s="14">
        <v>0</v>
      </c>
      <c r="KMC55" s="14">
        <v>0</v>
      </c>
      <c r="KMD55" s="14">
        <v>0</v>
      </c>
      <c r="KME55" s="14">
        <v>0</v>
      </c>
      <c r="KMF55" s="14">
        <v>0</v>
      </c>
      <c r="KMG55" s="14">
        <v>0</v>
      </c>
      <c r="KMH55" s="14">
        <v>0</v>
      </c>
      <c r="KMI55" s="14">
        <v>0</v>
      </c>
      <c r="KMJ55" s="14">
        <v>0</v>
      </c>
      <c r="KMK55" s="14">
        <v>0</v>
      </c>
      <c r="KML55" s="14">
        <v>0</v>
      </c>
      <c r="KMM55" s="14">
        <v>0</v>
      </c>
      <c r="KMN55" s="14">
        <v>0</v>
      </c>
      <c r="KMO55" s="14">
        <v>0</v>
      </c>
      <c r="KMP55" s="14">
        <v>0</v>
      </c>
      <c r="KMQ55" s="14">
        <v>0</v>
      </c>
      <c r="KMR55" s="14">
        <v>0</v>
      </c>
      <c r="KMS55" s="14">
        <v>0</v>
      </c>
      <c r="KMT55" s="14">
        <v>0</v>
      </c>
      <c r="KMU55" s="14">
        <v>0</v>
      </c>
      <c r="KMV55" s="14">
        <v>0</v>
      </c>
      <c r="KMW55" s="14">
        <v>0</v>
      </c>
      <c r="KMX55" s="14">
        <v>0</v>
      </c>
      <c r="KMY55" s="14">
        <v>0</v>
      </c>
      <c r="KMZ55" s="14">
        <v>0</v>
      </c>
      <c r="KNA55" s="14">
        <v>0</v>
      </c>
      <c r="KNB55" s="14">
        <v>0</v>
      </c>
      <c r="KNC55" s="14">
        <v>0</v>
      </c>
      <c r="KND55" s="14">
        <v>0</v>
      </c>
      <c r="KNE55" s="14">
        <v>0</v>
      </c>
      <c r="KNF55" s="14">
        <v>0</v>
      </c>
      <c r="KNG55" s="14">
        <v>0</v>
      </c>
      <c r="KNH55" s="14">
        <v>0</v>
      </c>
      <c r="KNI55" s="14">
        <v>0</v>
      </c>
      <c r="KNJ55" s="14">
        <v>0</v>
      </c>
      <c r="KNK55" s="14">
        <v>0</v>
      </c>
      <c r="KNL55" s="14">
        <v>0</v>
      </c>
      <c r="KNM55" s="14">
        <v>0</v>
      </c>
      <c r="KNN55" s="14">
        <v>0</v>
      </c>
      <c r="KNO55" s="14">
        <v>0</v>
      </c>
      <c r="KNP55" s="14">
        <v>0</v>
      </c>
      <c r="KNQ55" s="14">
        <v>0</v>
      </c>
      <c r="KNR55" s="14">
        <v>0</v>
      </c>
      <c r="KNS55" s="14">
        <v>0</v>
      </c>
      <c r="KNT55" s="14">
        <v>0</v>
      </c>
      <c r="KNU55" s="14">
        <v>0</v>
      </c>
      <c r="KNV55" s="14">
        <v>0</v>
      </c>
      <c r="KNW55" s="14">
        <v>0</v>
      </c>
      <c r="KNX55" s="14">
        <v>0</v>
      </c>
      <c r="KNY55" s="14">
        <v>0</v>
      </c>
      <c r="KNZ55" s="14">
        <v>0</v>
      </c>
      <c r="KOA55" s="14">
        <v>0</v>
      </c>
      <c r="KOB55" s="14">
        <v>0</v>
      </c>
      <c r="KOC55" s="14">
        <v>0</v>
      </c>
      <c r="KOD55" s="14">
        <v>0</v>
      </c>
      <c r="KOE55" s="14">
        <v>0</v>
      </c>
      <c r="KOF55" s="14">
        <v>0</v>
      </c>
      <c r="KOG55" s="14">
        <v>0</v>
      </c>
      <c r="KOH55" s="14">
        <v>0</v>
      </c>
      <c r="KOI55" s="14">
        <v>0</v>
      </c>
      <c r="KOJ55" s="14">
        <v>0</v>
      </c>
      <c r="KOK55" s="14">
        <v>0</v>
      </c>
      <c r="KOL55" s="14">
        <v>0</v>
      </c>
      <c r="KOM55" s="14">
        <v>0</v>
      </c>
      <c r="KON55" s="14">
        <v>0</v>
      </c>
      <c r="KOO55" s="14">
        <v>0</v>
      </c>
      <c r="KOP55" s="14">
        <v>0</v>
      </c>
      <c r="KOQ55" s="14">
        <v>0</v>
      </c>
      <c r="KOR55" s="14">
        <v>0</v>
      </c>
      <c r="KOS55" s="14">
        <v>0</v>
      </c>
      <c r="KOT55" s="14">
        <v>0</v>
      </c>
      <c r="KOU55" s="14">
        <v>0</v>
      </c>
      <c r="KOV55" s="14">
        <v>0</v>
      </c>
      <c r="KOW55" s="14">
        <v>0</v>
      </c>
      <c r="KOX55" s="14">
        <v>0</v>
      </c>
      <c r="KOY55" s="14">
        <v>0</v>
      </c>
      <c r="KOZ55" s="14">
        <v>0</v>
      </c>
      <c r="KPA55" s="14">
        <v>0</v>
      </c>
      <c r="KPB55" s="14">
        <v>0</v>
      </c>
      <c r="KPC55" s="14">
        <v>0</v>
      </c>
      <c r="KPD55" s="14">
        <v>0</v>
      </c>
      <c r="KPE55" s="14">
        <v>0</v>
      </c>
      <c r="KPF55" s="14">
        <v>0</v>
      </c>
      <c r="KPG55" s="14">
        <v>0</v>
      </c>
      <c r="KPH55" s="14">
        <v>0</v>
      </c>
      <c r="KPI55" s="14">
        <v>0</v>
      </c>
      <c r="KPJ55" s="14">
        <v>0</v>
      </c>
      <c r="KPK55" s="14">
        <v>0</v>
      </c>
      <c r="KPL55" s="14">
        <v>0</v>
      </c>
      <c r="KPM55" s="14">
        <v>0</v>
      </c>
      <c r="KPN55" s="14">
        <v>0</v>
      </c>
      <c r="KPO55" s="14">
        <v>0</v>
      </c>
      <c r="KPP55" s="14">
        <v>0</v>
      </c>
      <c r="KPQ55" s="14">
        <v>0</v>
      </c>
      <c r="KPR55" s="14">
        <v>0</v>
      </c>
      <c r="KPS55" s="14">
        <v>0</v>
      </c>
      <c r="KPT55" s="14">
        <v>0</v>
      </c>
      <c r="KPU55" s="14">
        <v>0</v>
      </c>
      <c r="KPV55" s="14">
        <v>0</v>
      </c>
      <c r="KPW55" s="14">
        <v>0</v>
      </c>
      <c r="KPX55" s="14">
        <v>0</v>
      </c>
      <c r="KPY55" s="14">
        <v>0</v>
      </c>
      <c r="KPZ55" s="14">
        <v>0</v>
      </c>
      <c r="KQA55" s="14">
        <v>0</v>
      </c>
      <c r="KQB55" s="14">
        <v>0</v>
      </c>
      <c r="KQC55" s="14">
        <v>0</v>
      </c>
      <c r="KQD55" s="14">
        <v>0</v>
      </c>
      <c r="KQE55" s="14">
        <v>0</v>
      </c>
      <c r="KQF55" s="14">
        <v>0</v>
      </c>
      <c r="KQG55" s="14">
        <v>0</v>
      </c>
      <c r="KQH55" s="14">
        <v>0</v>
      </c>
      <c r="KQI55" s="14">
        <v>0</v>
      </c>
      <c r="KQJ55" s="14">
        <v>0</v>
      </c>
      <c r="KQK55" s="14">
        <v>0</v>
      </c>
      <c r="KQL55" s="14">
        <v>0</v>
      </c>
      <c r="KQM55" s="14">
        <v>0</v>
      </c>
      <c r="KQN55" s="14">
        <v>0</v>
      </c>
      <c r="KQO55" s="14">
        <v>0</v>
      </c>
      <c r="KQP55" s="14">
        <v>0</v>
      </c>
      <c r="KQQ55" s="14">
        <v>0</v>
      </c>
      <c r="KQR55" s="14">
        <v>0</v>
      </c>
      <c r="KQS55" s="14">
        <v>0</v>
      </c>
      <c r="KQT55" s="14">
        <v>0</v>
      </c>
      <c r="KQU55" s="14">
        <v>0</v>
      </c>
      <c r="KQV55" s="14">
        <v>0</v>
      </c>
      <c r="KQW55" s="14">
        <v>0</v>
      </c>
      <c r="KQX55" s="14">
        <v>0</v>
      </c>
      <c r="KQY55" s="14">
        <v>0</v>
      </c>
      <c r="KQZ55" s="14">
        <v>0</v>
      </c>
      <c r="KRA55" s="14">
        <v>0</v>
      </c>
      <c r="KRB55" s="14">
        <v>0</v>
      </c>
      <c r="KRC55" s="14">
        <v>0</v>
      </c>
      <c r="KRD55" s="14">
        <v>0</v>
      </c>
      <c r="KRE55" s="14">
        <v>0</v>
      </c>
      <c r="KRF55" s="14">
        <v>0</v>
      </c>
      <c r="KRG55" s="14">
        <v>0</v>
      </c>
      <c r="KRH55" s="14">
        <v>0</v>
      </c>
      <c r="KRI55" s="14">
        <v>0</v>
      </c>
      <c r="KRJ55" s="14">
        <v>0</v>
      </c>
      <c r="KRK55" s="14">
        <v>0</v>
      </c>
      <c r="KRL55" s="14">
        <v>0</v>
      </c>
      <c r="KRM55" s="14">
        <v>0</v>
      </c>
      <c r="KRN55" s="14">
        <v>0</v>
      </c>
      <c r="KRO55" s="14">
        <v>0</v>
      </c>
      <c r="KRP55" s="14">
        <v>0</v>
      </c>
      <c r="KRQ55" s="14">
        <v>0</v>
      </c>
      <c r="KRR55" s="14">
        <v>0</v>
      </c>
      <c r="KRS55" s="14">
        <v>0</v>
      </c>
      <c r="KRT55" s="14">
        <v>0</v>
      </c>
      <c r="KRU55" s="14">
        <v>0</v>
      </c>
      <c r="KRV55" s="14">
        <v>0</v>
      </c>
      <c r="KRW55" s="14">
        <v>0</v>
      </c>
      <c r="KRX55" s="14">
        <v>0</v>
      </c>
      <c r="KRY55" s="14">
        <v>0</v>
      </c>
      <c r="KRZ55" s="14">
        <v>0</v>
      </c>
      <c r="KSA55" s="14">
        <v>0</v>
      </c>
      <c r="KSB55" s="14">
        <v>0</v>
      </c>
      <c r="KSC55" s="14">
        <v>0</v>
      </c>
      <c r="KSD55" s="14">
        <v>0</v>
      </c>
      <c r="KSE55" s="14">
        <v>0</v>
      </c>
      <c r="KSF55" s="14">
        <v>0</v>
      </c>
      <c r="KSG55" s="14">
        <v>0</v>
      </c>
      <c r="KSH55" s="14">
        <v>0</v>
      </c>
      <c r="KSI55" s="14">
        <v>0</v>
      </c>
      <c r="KSJ55" s="14">
        <v>0</v>
      </c>
      <c r="KSK55" s="14">
        <v>0</v>
      </c>
      <c r="KSL55" s="14">
        <v>0</v>
      </c>
      <c r="KSM55" s="14">
        <v>0</v>
      </c>
      <c r="KSN55" s="14">
        <v>0</v>
      </c>
      <c r="KSO55" s="14">
        <v>0</v>
      </c>
      <c r="KSP55" s="14">
        <v>0</v>
      </c>
      <c r="KSQ55" s="14">
        <v>0</v>
      </c>
      <c r="KSR55" s="14">
        <v>0</v>
      </c>
      <c r="KSS55" s="14">
        <v>0</v>
      </c>
      <c r="KST55" s="14">
        <v>0</v>
      </c>
      <c r="KSU55" s="14">
        <v>0</v>
      </c>
      <c r="KSV55" s="14">
        <v>0</v>
      </c>
      <c r="KSW55" s="14">
        <v>0</v>
      </c>
      <c r="KSX55" s="14">
        <v>0</v>
      </c>
      <c r="KSY55" s="14">
        <v>0</v>
      </c>
      <c r="KSZ55" s="14">
        <v>0</v>
      </c>
      <c r="KTA55" s="14">
        <v>0</v>
      </c>
      <c r="KTB55" s="14">
        <v>0</v>
      </c>
      <c r="KTC55" s="14">
        <v>0</v>
      </c>
      <c r="KTD55" s="14">
        <v>0</v>
      </c>
      <c r="KTE55" s="14">
        <v>0</v>
      </c>
      <c r="KTF55" s="14">
        <v>0</v>
      </c>
      <c r="KTG55" s="14">
        <v>0</v>
      </c>
      <c r="KTH55" s="14">
        <v>0</v>
      </c>
      <c r="KTI55" s="14">
        <v>0</v>
      </c>
      <c r="KTJ55" s="14">
        <v>0</v>
      </c>
      <c r="KTK55" s="14">
        <v>0</v>
      </c>
      <c r="KTL55" s="14">
        <v>0</v>
      </c>
      <c r="KTM55" s="14">
        <v>0</v>
      </c>
      <c r="KTN55" s="14">
        <v>0</v>
      </c>
      <c r="KTO55" s="14">
        <v>0</v>
      </c>
      <c r="KTP55" s="14">
        <v>0</v>
      </c>
      <c r="KTQ55" s="14">
        <v>0</v>
      </c>
      <c r="KTR55" s="14">
        <v>0</v>
      </c>
      <c r="KTS55" s="14">
        <v>0</v>
      </c>
      <c r="KTT55" s="14">
        <v>0</v>
      </c>
      <c r="KTU55" s="14">
        <v>0</v>
      </c>
      <c r="KTV55" s="14">
        <v>0</v>
      </c>
      <c r="KTW55" s="14">
        <v>0</v>
      </c>
      <c r="KTX55" s="14">
        <v>0</v>
      </c>
      <c r="KTY55" s="14">
        <v>0</v>
      </c>
      <c r="KTZ55" s="14">
        <v>0</v>
      </c>
      <c r="KUA55" s="14">
        <v>0</v>
      </c>
      <c r="KUB55" s="14">
        <v>0</v>
      </c>
      <c r="KUC55" s="14">
        <v>0</v>
      </c>
      <c r="KUD55" s="14">
        <v>0</v>
      </c>
      <c r="KUE55" s="14">
        <v>0</v>
      </c>
      <c r="KUF55" s="14">
        <v>0</v>
      </c>
      <c r="KUG55" s="14">
        <v>0</v>
      </c>
      <c r="KUH55" s="14">
        <v>0</v>
      </c>
      <c r="KUI55" s="14">
        <v>0</v>
      </c>
      <c r="KUJ55" s="14">
        <v>0</v>
      </c>
      <c r="KUK55" s="14">
        <v>0</v>
      </c>
      <c r="KUL55" s="14">
        <v>0</v>
      </c>
      <c r="KUM55" s="14">
        <v>0</v>
      </c>
      <c r="KUN55" s="14">
        <v>0</v>
      </c>
      <c r="KUO55" s="14">
        <v>0</v>
      </c>
      <c r="KUP55" s="14">
        <v>0</v>
      </c>
      <c r="KUQ55" s="14">
        <v>0</v>
      </c>
      <c r="KUR55" s="14">
        <v>0</v>
      </c>
      <c r="KUS55" s="14">
        <v>0</v>
      </c>
      <c r="KUT55" s="14">
        <v>0</v>
      </c>
      <c r="KUU55" s="14">
        <v>0</v>
      </c>
      <c r="KUV55" s="14">
        <v>0</v>
      </c>
      <c r="KUW55" s="14">
        <v>0</v>
      </c>
      <c r="KUX55" s="14">
        <v>0</v>
      </c>
      <c r="KUY55" s="14">
        <v>0</v>
      </c>
      <c r="KUZ55" s="14">
        <v>0</v>
      </c>
      <c r="KVA55" s="14">
        <v>0</v>
      </c>
      <c r="KVB55" s="14">
        <v>0</v>
      </c>
      <c r="KVC55" s="14">
        <v>0</v>
      </c>
      <c r="KVD55" s="14">
        <v>0</v>
      </c>
      <c r="KVE55" s="14">
        <v>0</v>
      </c>
      <c r="KVF55" s="14">
        <v>0</v>
      </c>
      <c r="KVG55" s="14">
        <v>0</v>
      </c>
      <c r="KVH55" s="14">
        <v>0</v>
      </c>
      <c r="KVI55" s="14">
        <v>0</v>
      </c>
      <c r="KVJ55" s="14">
        <v>0</v>
      </c>
      <c r="KVK55" s="14">
        <v>0</v>
      </c>
      <c r="KVL55" s="14">
        <v>0</v>
      </c>
      <c r="KVM55" s="14">
        <v>0</v>
      </c>
      <c r="KVN55" s="14">
        <v>0</v>
      </c>
      <c r="KVO55" s="14">
        <v>0</v>
      </c>
      <c r="KVP55" s="14">
        <v>0</v>
      </c>
      <c r="KVQ55" s="14">
        <v>0</v>
      </c>
      <c r="KVR55" s="14">
        <v>0</v>
      </c>
      <c r="KVS55" s="14">
        <v>0</v>
      </c>
      <c r="KVT55" s="14">
        <v>0</v>
      </c>
      <c r="KVU55" s="14">
        <v>0</v>
      </c>
      <c r="KVV55" s="14">
        <v>0</v>
      </c>
      <c r="KVW55" s="14">
        <v>0</v>
      </c>
      <c r="KVX55" s="14">
        <v>0</v>
      </c>
      <c r="KVY55" s="14">
        <v>0</v>
      </c>
      <c r="KVZ55" s="14">
        <v>0</v>
      </c>
      <c r="KWA55" s="14">
        <v>0</v>
      </c>
      <c r="KWB55" s="14">
        <v>0</v>
      </c>
      <c r="KWC55" s="14">
        <v>0</v>
      </c>
      <c r="KWD55" s="14">
        <v>0</v>
      </c>
      <c r="KWE55" s="14">
        <v>0</v>
      </c>
      <c r="KWF55" s="14">
        <v>0</v>
      </c>
      <c r="KWG55" s="14">
        <v>0</v>
      </c>
      <c r="KWH55" s="14">
        <v>0</v>
      </c>
      <c r="KWI55" s="14">
        <v>0</v>
      </c>
      <c r="KWJ55" s="14">
        <v>0</v>
      </c>
      <c r="KWK55" s="14">
        <v>0</v>
      </c>
      <c r="KWL55" s="14">
        <v>0</v>
      </c>
      <c r="KWM55" s="14">
        <v>0</v>
      </c>
      <c r="KWN55" s="14">
        <v>0</v>
      </c>
      <c r="KWO55" s="14">
        <v>0</v>
      </c>
      <c r="KWP55" s="14">
        <v>0</v>
      </c>
      <c r="KWQ55" s="14">
        <v>0</v>
      </c>
      <c r="KWR55" s="14">
        <v>0</v>
      </c>
      <c r="KWS55" s="14">
        <v>0</v>
      </c>
      <c r="KWT55" s="14">
        <v>0</v>
      </c>
      <c r="KWU55" s="14">
        <v>0</v>
      </c>
      <c r="KWV55" s="14">
        <v>0</v>
      </c>
      <c r="KWW55" s="14">
        <v>0</v>
      </c>
      <c r="KWX55" s="14">
        <v>0</v>
      </c>
      <c r="KWY55" s="14">
        <v>0</v>
      </c>
      <c r="KWZ55" s="14">
        <v>0</v>
      </c>
      <c r="KXA55" s="14">
        <v>0</v>
      </c>
      <c r="KXB55" s="14">
        <v>0</v>
      </c>
      <c r="KXC55" s="14">
        <v>0</v>
      </c>
      <c r="KXD55" s="14">
        <v>0</v>
      </c>
      <c r="KXE55" s="14">
        <v>0</v>
      </c>
      <c r="KXF55" s="14">
        <v>0</v>
      </c>
      <c r="KXG55" s="14">
        <v>0</v>
      </c>
      <c r="KXH55" s="14">
        <v>0</v>
      </c>
      <c r="KXI55" s="14">
        <v>0</v>
      </c>
      <c r="KXJ55" s="14">
        <v>0</v>
      </c>
      <c r="KXK55" s="14">
        <v>0</v>
      </c>
      <c r="KXL55" s="14">
        <v>0</v>
      </c>
      <c r="KXM55" s="14">
        <v>0</v>
      </c>
      <c r="KXN55" s="14">
        <v>0</v>
      </c>
      <c r="KXO55" s="14">
        <v>0</v>
      </c>
      <c r="KXP55" s="14">
        <v>0</v>
      </c>
      <c r="KXQ55" s="14">
        <v>0</v>
      </c>
      <c r="KXR55" s="14">
        <v>0</v>
      </c>
      <c r="KXS55" s="14">
        <v>0</v>
      </c>
      <c r="KXT55" s="14">
        <v>0</v>
      </c>
      <c r="KXU55" s="14">
        <v>0</v>
      </c>
      <c r="KXV55" s="14">
        <v>0</v>
      </c>
      <c r="KXW55" s="14">
        <v>0</v>
      </c>
      <c r="KXX55" s="14">
        <v>0</v>
      </c>
      <c r="KXY55" s="14">
        <v>0</v>
      </c>
      <c r="KXZ55" s="14">
        <v>0</v>
      </c>
      <c r="KYA55" s="14">
        <v>0</v>
      </c>
      <c r="KYB55" s="14">
        <v>0</v>
      </c>
      <c r="KYC55" s="14">
        <v>0</v>
      </c>
      <c r="KYD55" s="14">
        <v>0</v>
      </c>
      <c r="KYE55" s="14">
        <v>0</v>
      </c>
      <c r="KYF55" s="14">
        <v>0</v>
      </c>
      <c r="KYG55" s="14">
        <v>0</v>
      </c>
      <c r="KYH55" s="14">
        <v>0</v>
      </c>
      <c r="KYI55" s="14">
        <v>0</v>
      </c>
      <c r="KYJ55" s="14">
        <v>0</v>
      </c>
      <c r="KYK55" s="14">
        <v>0</v>
      </c>
      <c r="KYL55" s="14">
        <v>0</v>
      </c>
      <c r="KYM55" s="14">
        <v>0</v>
      </c>
      <c r="KYN55" s="14">
        <v>0</v>
      </c>
      <c r="KYO55" s="14">
        <v>0</v>
      </c>
      <c r="KYP55" s="14">
        <v>0</v>
      </c>
      <c r="KYQ55" s="14">
        <v>0</v>
      </c>
      <c r="KYR55" s="14">
        <v>0</v>
      </c>
      <c r="KYS55" s="14">
        <v>0</v>
      </c>
      <c r="KYT55" s="14">
        <v>0</v>
      </c>
      <c r="KYU55" s="14">
        <v>0</v>
      </c>
      <c r="KYV55" s="14">
        <v>0</v>
      </c>
      <c r="KYW55" s="14">
        <v>0</v>
      </c>
      <c r="KYX55" s="14">
        <v>0</v>
      </c>
      <c r="KYY55" s="14">
        <v>0</v>
      </c>
      <c r="KYZ55" s="14">
        <v>0</v>
      </c>
      <c r="KZA55" s="14">
        <v>0</v>
      </c>
      <c r="KZB55" s="14">
        <v>0</v>
      </c>
      <c r="KZC55" s="14">
        <v>0</v>
      </c>
      <c r="KZD55" s="14">
        <v>0</v>
      </c>
      <c r="KZE55" s="14">
        <v>0</v>
      </c>
      <c r="KZF55" s="14">
        <v>0</v>
      </c>
      <c r="KZG55" s="14">
        <v>0</v>
      </c>
      <c r="KZH55" s="14">
        <v>0</v>
      </c>
      <c r="KZI55" s="14">
        <v>0</v>
      </c>
      <c r="KZJ55" s="14">
        <v>0</v>
      </c>
      <c r="KZK55" s="14">
        <v>0</v>
      </c>
      <c r="KZL55" s="14">
        <v>0</v>
      </c>
      <c r="KZM55" s="14">
        <v>0</v>
      </c>
      <c r="KZN55" s="14">
        <v>0</v>
      </c>
      <c r="KZO55" s="14">
        <v>0</v>
      </c>
      <c r="KZP55" s="14">
        <v>0</v>
      </c>
      <c r="KZQ55" s="14">
        <v>0</v>
      </c>
      <c r="KZR55" s="14">
        <v>0</v>
      </c>
      <c r="KZS55" s="14">
        <v>0</v>
      </c>
      <c r="KZT55" s="14">
        <v>0</v>
      </c>
      <c r="KZU55" s="14">
        <v>0</v>
      </c>
      <c r="KZV55" s="14">
        <v>0</v>
      </c>
      <c r="KZW55" s="14">
        <v>0</v>
      </c>
      <c r="KZX55" s="14">
        <v>0</v>
      </c>
      <c r="KZY55" s="14">
        <v>0</v>
      </c>
      <c r="KZZ55" s="14">
        <v>0</v>
      </c>
      <c r="LAA55" s="14">
        <v>0</v>
      </c>
      <c r="LAB55" s="14">
        <v>0</v>
      </c>
      <c r="LAC55" s="14">
        <v>0</v>
      </c>
      <c r="LAD55" s="14">
        <v>0</v>
      </c>
      <c r="LAE55" s="14">
        <v>0</v>
      </c>
      <c r="LAF55" s="14">
        <v>0</v>
      </c>
      <c r="LAG55" s="14">
        <v>0</v>
      </c>
      <c r="LAH55" s="14">
        <v>0</v>
      </c>
      <c r="LAI55" s="14">
        <v>0</v>
      </c>
      <c r="LAJ55" s="14">
        <v>0</v>
      </c>
      <c r="LAK55" s="14">
        <v>0</v>
      </c>
      <c r="LAL55" s="14">
        <v>0</v>
      </c>
      <c r="LAM55" s="14">
        <v>0</v>
      </c>
      <c r="LAN55" s="14">
        <v>0</v>
      </c>
      <c r="LAO55" s="14">
        <v>0</v>
      </c>
      <c r="LAP55" s="14">
        <v>0</v>
      </c>
      <c r="LAQ55" s="14">
        <v>0</v>
      </c>
      <c r="LAR55" s="14">
        <v>0</v>
      </c>
      <c r="LAS55" s="14">
        <v>0</v>
      </c>
      <c r="LAT55" s="14">
        <v>0</v>
      </c>
      <c r="LAU55" s="14">
        <v>0</v>
      </c>
      <c r="LAV55" s="14">
        <v>0</v>
      </c>
      <c r="LAW55" s="14">
        <v>0</v>
      </c>
      <c r="LAX55" s="14">
        <v>0</v>
      </c>
      <c r="LAY55" s="14">
        <v>0</v>
      </c>
      <c r="LAZ55" s="14">
        <v>0</v>
      </c>
      <c r="LBA55" s="14">
        <v>0</v>
      </c>
      <c r="LBB55" s="14">
        <v>0</v>
      </c>
      <c r="LBC55" s="14">
        <v>0</v>
      </c>
      <c r="LBD55" s="14">
        <v>0</v>
      </c>
      <c r="LBE55" s="14">
        <v>0</v>
      </c>
      <c r="LBF55" s="14">
        <v>0</v>
      </c>
      <c r="LBG55" s="14">
        <v>0</v>
      </c>
      <c r="LBH55" s="14">
        <v>0</v>
      </c>
      <c r="LBI55" s="14">
        <v>0</v>
      </c>
      <c r="LBJ55" s="14">
        <v>0</v>
      </c>
      <c r="LBK55" s="14">
        <v>0</v>
      </c>
      <c r="LBL55" s="14">
        <v>0</v>
      </c>
      <c r="LBM55" s="14">
        <v>0</v>
      </c>
      <c r="LBN55" s="14">
        <v>0</v>
      </c>
      <c r="LBO55" s="14">
        <v>0</v>
      </c>
      <c r="LBP55" s="14">
        <v>0</v>
      </c>
      <c r="LBQ55" s="14">
        <v>0</v>
      </c>
      <c r="LBR55" s="14">
        <v>0</v>
      </c>
      <c r="LBS55" s="14">
        <v>0</v>
      </c>
      <c r="LBT55" s="14">
        <v>0</v>
      </c>
      <c r="LBU55" s="14">
        <v>0</v>
      </c>
      <c r="LBV55" s="14">
        <v>0</v>
      </c>
      <c r="LBW55" s="14">
        <v>0</v>
      </c>
      <c r="LBX55" s="14">
        <v>0</v>
      </c>
      <c r="LBY55" s="14">
        <v>0</v>
      </c>
      <c r="LBZ55" s="14">
        <v>0</v>
      </c>
      <c r="LCA55" s="14">
        <v>0</v>
      </c>
      <c r="LCB55" s="14">
        <v>0</v>
      </c>
      <c r="LCC55" s="14">
        <v>0</v>
      </c>
      <c r="LCD55" s="14">
        <v>0</v>
      </c>
      <c r="LCE55" s="14">
        <v>0</v>
      </c>
      <c r="LCF55" s="14">
        <v>0</v>
      </c>
      <c r="LCG55" s="14">
        <v>0</v>
      </c>
      <c r="LCH55" s="14">
        <v>0</v>
      </c>
      <c r="LCI55" s="14">
        <v>0</v>
      </c>
      <c r="LCJ55" s="14">
        <v>0</v>
      </c>
      <c r="LCK55" s="14">
        <v>0</v>
      </c>
      <c r="LCL55" s="14">
        <v>0</v>
      </c>
      <c r="LCM55" s="14">
        <v>0</v>
      </c>
      <c r="LCN55" s="14">
        <v>0</v>
      </c>
      <c r="LCO55" s="14">
        <v>0</v>
      </c>
      <c r="LCP55" s="14">
        <v>0</v>
      </c>
      <c r="LCQ55" s="14">
        <v>0</v>
      </c>
      <c r="LCR55" s="14">
        <v>0</v>
      </c>
      <c r="LCS55" s="14">
        <v>0</v>
      </c>
      <c r="LCT55" s="14">
        <v>0</v>
      </c>
      <c r="LCU55" s="14">
        <v>0</v>
      </c>
      <c r="LCV55" s="14">
        <v>0</v>
      </c>
      <c r="LCW55" s="14">
        <v>0</v>
      </c>
      <c r="LCX55" s="14">
        <v>0</v>
      </c>
      <c r="LCY55" s="14">
        <v>0</v>
      </c>
      <c r="LCZ55" s="14">
        <v>0</v>
      </c>
      <c r="LDA55" s="14">
        <v>0</v>
      </c>
      <c r="LDB55" s="14">
        <v>0</v>
      </c>
      <c r="LDC55" s="14">
        <v>0</v>
      </c>
      <c r="LDD55" s="14">
        <v>0</v>
      </c>
      <c r="LDE55" s="14">
        <v>0</v>
      </c>
      <c r="LDF55" s="14">
        <v>0</v>
      </c>
      <c r="LDG55" s="14">
        <v>0</v>
      </c>
      <c r="LDH55" s="14">
        <v>0</v>
      </c>
      <c r="LDI55" s="14">
        <v>0</v>
      </c>
      <c r="LDJ55" s="14">
        <v>0</v>
      </c>
      <c r="LDK55" s="14">
        <v>0</v>
      </c>
      <c r="LDL55" s="14">
        <v>0</v>
      </c>
      <c r="LDM55" s="14">
        <v>0</v>
      </c>
      <c r="LDN55" s="14">
        <v>0</v>
      </c>
      <c r="LDO55" s="14">
        <v>0</v>
      </c>
      <c r="LDP55" s="14">
        <v>0</v>
      </c>
      <c r="LDQ55" s="14">
        <v>0</v>
      </c>
      <c r="LDR55" s="14">
        <v>0</v>
      </c>
      <c r="LDS55" s="14">
        <v>0</v>
      </c>
      <c r="LDT55" s="14">
        <v>0</v>
      </c>
      <c r="LDU55" s="14">
        <v>0</v>
      </c>
      <c r="LDV55" s="14">
        <v>0</v>
      </c>
      <c r="LDW55" s="14">
        <v>0</v>
      </c>
      <c r="LDX55" s="14">
        <v>0</v>
      </c>
      <c r="LDY55" s="14">
        <v>0</v>
      </c>
      <c r="LDZ55" s="14">
        <v>0</v>
      </c>
      <c r="LEA55" s="14">
        <v>0</v>
      </c>
      <c r="LEB55" s="14">
        <v>0</v>
      </c>
      <c r="LEC55" s="14">
        <v>0</v>
      </c>
      <c r="LED55" s="14">
        <v>0</v>
      </c>
      <c r="LEE55" s="14">
        <v>0</v>
      </c>
      <c r="LEF55" s="14">
        <v>0</v>
      </c>
      <c r="LEG55" s="14">
        <v>0</v>
      </c>
      <c r="LEH55" s="14">
        <v>0</v>
      </c>
      <c r="LEI55" s="14">
        <v>0</v>
      </c>
      <c r="LEJ55" s="14">
        <v>0</v>
      </c>
      <c r="LEK55" s="14">
        <v>0</v>
      </c>
      <c r="LEL55" s="14">
        <v>0</v>
      </c>
      <c r="LEM55" s="14">
        <v>0</v>
      </c>
      <c r="LEN55" s="14">
        <v>0</v>
      </c>
      <c r="LEO55" s="14">
        <v>0</v>
      </c>
      <c r="LEP55" s="14">
        <v>0</v>
      </c>
      <c r="LEQ55" s="14">
        <v>0</v>
      </c>
      <c r="LER55" s="14">
        <v>0</v>
      </c>
      <c r="LES55" s="14">
        <v>0</v>
      </c>
      <c r="LET55" s="14">
        <v>0</v>
      </c>
      <c r="LEU55" s="14">
        <v>0</v>
      </c>
      <c r="LEV55" s="14">
        <v>0</v>
      </c>
      <c r="LEW55" s="14">
        <v>0</v>
      </c>
      <c r="LEX55" s="14">
        <v>0</v>
      </c>
      <c r="LEY55" s="14">
        <v>0</v>
      </c>
      <c r="LEZ55" s="14">
        <v>0</v>
      </c>
      <c r="LFA55" s="14">
        <v>0</v>
      </c>
      <c r="LFB55" s="14">
        <v>0</v>
      </c>
      <c r="LFC55" s="14">
        <v>0</v>
      </c>
      <c r="LFD55" s="14">
        <v>0</v>
      </c>
      <c r="LFE55" s="14">
        <v>0</v>
      </c>
      <c r="LFF55" s="14">
        <v>0</v>
      </c>
      <c r="LFG55" s="14">
        <v>0</v>
      </c>
      <c r="LFH55" s="14">
        <v>0</v>
      </c>
      <c r="LFI55" s="14">
        <v>0</v>
      </c>
      <c r="LFJ55" s="14">
        <v>0</v>
      </c>
      <c r="LFK55" s="14">
        <v>0</v>
      </c>
      <c r="LFL55" s="14">
        <v>0</v>
      </c>
      <c r="LFM55" s="14">
        <v>0</v>
      </c>
      <c r="LFN55" s="14">
        <v>0</v>
      </c>
      <c r="LFO55" s="14">
        <v>0</v>
      </c>
      <c r="LFP55" s="14">
        <v>0</v>
      </c>
      <c r="LFQ55" s="14">
        <v>0</v>
      </c>
      <c r="LFR55" s="14">
        <v>0</v>
      </c>
      <c r="LFS55" s="14">
        <v>0</v>
      </c>
      <c r="LFT55" s="14">
        <v>0</v>
      </c>
      <c r="LFU55" s="14">
        <v>0</v>
      </c>
      <c r="LFV55" s="14">
        <v>0</v>
      </c>
      <c r="LFW55" s="14">
        <v>0</v>
      </c>
      <c r="LFX55" s="14">
        <v>0</v>
      </c>
      <c r="LFY55" s="14">
        <v>0</v>
      </c>
      <c r="LFZ55" s="14">
        <v>0</v>
      </c>
      <c r="LGA55" s="14">
        <v>0</v>
      </c>
      <c r="LGB55" s="14">
        <v>0</v>
      </c>
      <c r="LGC55" s="14">
        <v>0</v>
      </c>
      <c r="LGD55" s="14">
        <v>0</v>
      </c>
      <c r="LGE55" s="14">
        <v>0</v>
      </c>
      <c r="LGF55" s="14">
        <v>0</v>
      </c>
      <c r="LGG55" s="14">
        <v>0</v>
      </c>
      <c r="LGH55" s="14">
        <v>0</v>
      </c>
      <c r="LGI55" s="14">
        <v>0</v>
      </c>
      <c r="LGJ55" s="14">
        <v>0</v>
      </c>
      <c r="LGK55" s="14">
        <v>0</v>
      </c>
      <c r="LGL55" s="14">
        <v>0</v>
      </c>
      <c r="LGM55" s="14">
        <v>0</v>
      </c>
      <c r="LGN55" s="14">
        <v>0</v>
      </c>
      <c r="LGO55" s="14">
        <v>0</v>
      </c>
      <c r="LGP55" s="14">
        <v>0</v>
      </c>
      <c r="LGQ55" s="14">
        <v>0</v>
      </c>
      <c r="LGR55" s="14">
        <v>0</v>
      </c>
      <c r="LGS55" s="14">
        <v>0</v>
      </c>
      <c r="LGT55" s="14">
        <v>0</v>
      </c>
      <c r="LGU55" s="14">
        <v>0</v>
      </c>
      <c r="LGV55" s="14">
        <v>0</v>
      </c>
      <c r="LGW55" s="14">
        <v>0</v>
      </c>
      <c r="LGX55" s="14">
        <v>0</v>
      </c>
      <c r="LGY55" s="14">
        <v>0</v>
      </c>
      <c r="LGZ55" s="14">
        <v>0</v>
      </c>
      <c r="LHA55" s="14">
        <v>0</v>
      </c>
      <c r="LHB55" s="14">
        <v>0</v>
      </c>
      <c r="LHC55" s="14">
        <v>0</v>
      </c>
      <c r="LHD55" s="14">
        <v>0</v>
      </c>
      <c r="LHE55" s="14">
        <v>0</v>
      </c>
      <c r="LHF55" s="14">
        <v>0</v>
      </c>
      <c r="LHG55" s="14">
        <v>0</v>
      </c>
      <c r="LHH55" s="14">
        <v>0</v>
      </c>
      <c r="LHI55" s="14">
        <v>0</v>
      </c>
      <c r="LHJ55" s="14">
        <v>0</v>
      </c>
      <c r="LHK55" s="14">
        <v>0</v>
      </c>
      <c r="LHL55" s="14">
        <v>0</v>
      </c>
      <c r="LHM55" s="14">
        <v>0</v>
      </c>
      <c r="LHN55" s="14">
        <v>0</v>
      </c>
      <c r="LHO55" s="14">
        <v>0</v>
      </c>
      <c r="LHP55" s="14">
        <v>0</v>
      </c>
      <c r="LHQ55" s="14">
        <v>0</v>
      </c>
      <c r="LHR55" s="14">
        <v>0</v>
      </c>
      <c r="LHS55" s="14">
        <v>0</v>
      </c>
      <c r="LHT55" s="14">
        <v>0</v>
      </c>
      <c r="LHU55" s="14">
        <v>0</v>
      </c>
      <c r="LHV55" s="14">
        <v>0</v>
      </c>
      <c r="LHW55" s="14">
        <v>0</v>
      </c>
      <c r="LHX55" s="14">
        <v>0</v>
      </c>
      <c r="LHY55" s="14">
        <v>0</v>
      </c>
      <c r="LHZ55" s="14">
        <v>0</v>
      </c>
      <c r="LIA55" s="14">
        <v>0</v>
      </c>
      <c r="LIB55" s="14">
        <v>0</v>
      </c>
      <c r="LIC55" s="14">
        <v>0</v>
      </c>
      <c r="LID55" s="14">
        <v>0</v>
      </c>
      <c r="LIE55" s="14">
        <v>0</v>
      </c>
      <c r="LIF55" s="14">
        <v>0</v>
      </c>
      <c r="LIG55" s="14">
        <v>0</v>
      </c>
      <c r="LIH55" s="14">
        <v>0</v>
      </c>
      <c r="LII55" s="14">
        <v>0</v>
      </c>
      <c r="LIJ55" s="14">
        <v>0</v>
      </c>
      <c r="LIK55" s="14">
        <v>0</v>
      </c>
      <c r="LIL55" s="14">
        <v>0</v>
      </c>
      <c r="LIM55" s="14">
        <v>0</v>
      </c>
      <c r="LIN55" s="14">
        <v>0</v>
      </c>
      <c r="LIO55" s="14">
        <v>0</v>
      </c>
      <c r="LIP55" s="14">
        <v>0</v>
      </c>
      <c r="LIQ55" s="14">
        <v>0</v>
      </c>
      <c r="LIR55" s="14">
        <v>0</v>
      </c>
      <c r="LIS55" s="14">
        <v>0</v>
      </c>
      <c r="LIT55" s="14">
        <v>0</v>
      </c>
      <c r="LIU55" s="14">
        <v>0</v>
      </c>
      <c r="LIV55" s="14">
        <v>0</v>
      </c>
      <c r="LIW55" s="14">
        <v>0</v>
      </c>
      <c r="LIX55" s="14">
        <v>0</v>
      </c>
      <c r="LIY55" s="14">
        <v>0</v>
      </c>
      <c r="LIZ55" s="14">
        <v>0</v>
      </c>
      <c r="LJA55" s="14">
        <v>0</v>
      </c>
      <c r="LJB55" s="14">
        <v>0</v>
      </c>
      <c r="LJC55" s="14">
        <v>0</v>
      </c>
      <c r="LJD55" s="14">
        <v>0</v>
      </c>
      <c r="LJE55" s="14">
        <v>0</v>
      </c>
      <c r="LJF55" s="14">
        <v>0</v>
      </c>
      <c r="LJG55" s="14">
        <v>0</v>
      </c>
      <c r="LJH55" s="14">
        <v>0</v>
      </c>
      <c r="LJI55" s="14">
        <v>0</v>
      </c>
      <c r="LJJ55" s="14">
        <v>0</v>
      </c>
      <c r="LJK55" s="14">
        <v>0</v>
      </c>
      <c r="LJL55" s="14">
        <v>0</v>
      </c>
      <c r="LJM55" s="14">
        <v>0</v>
      </c>
      <c r="LJN55" s="14">
        <v>0</v>
      </c>
      <c r="LJO55" s="14">
        <v>0</v>
      </c>
      <c r="LJP55" s="14">
        <v>0</v>
      </c>
      <c r="LJQ55" s="14">
        <v>0</v>
      </c>
      <c r="LJR55" s="14">
        <v>0</v>
      </c>
      <c r="LJS55" s="14">
        <v>0</v>
      </c>
      <c r="LJT55" s="14">
        <v>0</v>
      </c>
      <c r="LJU55" s="14">
        <v>0</v>
      </c>
      <c r="LJV55" s="14">
        <v>0</v>
      </c>
      <c r="LJW55" s="14">
        <v>0</v>
      </c>
      <c r="LJX55" s="14">
        <v>0</v>
      </c>
      <c r="LJY55" s="14">
        <v>0</v>
      </c>
      <c r="LJZ55" s="14">
        <v>0</v>
      </c>
      <c r="LKA55" s="14">
        <v>0</v>
      </c>
      <c r="LKB55" s="14">
        <v>0</v>
      </c>
      <c r="LKC55" s="14">
        <v>0</v>
      </c>
      <c r="LKD55" s="14">
        <v>0</v>
      </c>
      <c r="LKE55" s="14">
        <v>0</v>
      </c>
      <c r="LKF55" s="14">
        <v>0</v>
      </c>
      <c r="LKG55" s="14">
        <v>0</v>
      </c>
      <c r="LKH55" s="14">
        <v>0</v>
      </c>
      <c r="LKI55" s="14">
        <v>0</v>
      </c>
      <c r="LKJ55" s="14">
        <v>0</v>
      </c>
      <c r="LKK55" s="14">
        <v>0</v>
      </c>
      <c r="LKL55" s="14">
        <v>0</v>
      </c>
      <c r="LKM55" s="14">
        <v>0</v>
      </c>
      <c r="LKN55" s="14">
        <v>0</v>
      </c>
      <c r="LKO55" s="14">
        <v>0</v>
      </c>
      <c r="LKP55" s="14">
        <v>0</v>
      </c>
      <c r="LKQ55" s="14">
        <v>0</v>
      </c>
      <c r="LKR55" s="14">
        <v>0</v>
      </c>
      <c r="LKS55" s="14">
        <v>0</v>
      </c>
      <c r="LKT55" s="14">
        <v>0</v>
      </c>
      <c r="LKU55" s="14">
        <v>0</v>
      </c>
      <c r="LKV55" s="14">
        <v>0</v>
      </c>
      <c r="LKW55" s="14">
        <v>0</v>
      </c>
      <c r="LKX55" s="14">
        <v>0</v>
      </c>
      <c r="LKY55" s="14">
        <v>0</v>
      </c>
      <c r="LKZ55" s="14">
        <v>0</v>
      </c>
      <c r="LLA55" s="14">
        <v>0</v>
      </c>
      <c r="LLB55" s="14">
        <v>0</v>
      </c>
      <c r="LLC55" s="14">
        <v>0</v>
      </c>
      <c r="LLD55" s="14">
        <v>0</v>
      </c>
      <c r="LLE55" s="14">
        <v>0</v>
      </c>
      <c r="LLF55" s="14">
        <v>0</v>
      </c>
      <c r="LLG55" s="14">
        <v>0</v>
      </c>
      <c r="LLH55" s="14">
        <v>0</v>
      </c>
      <c r="LLI55" s="14">
        <v>0</v>
      </c>
      <c r="LLJ55" s="14">
        <v>0</v>
      </c>
      <c r="LLK55" s="14">
        <v>0</v>
      </c>
      <c r="LLL55" s="14">
        <v>0</v>
      </c>
      <c r="LLM55" s="14">
        <v>0</v>
      </c>
      <c r="LLN55" s="14">
        <v>0</v>
      </c>
      <c r="LLO55" s="14">
        <v>0</v>
      </c>
      <c r="LLP55" s="14">
        <v>0</v>
      </c>
      <c r="LLQ55" s="14">
        <v>0</v>
      </c>
      <c r="LLR55" s="14">
        <v>0</v>
      </c>
      <c r="LLS55" s="14">
        <v>0</v>
      </c>
      <c r="LLT55" s="14">
        <v>0</v>
      </c>
      <c r="LLU55" s="14">
        <v>0</v>
      </c>
      <c r="LLV55" s="14">
        <v>0</v>
      </c>
      <c r="LLW55" s="14">
        <v>0</v>
      </c>
      <c r="LLX55" s="14">
        <v>0</v>
      </c>
      <c r="LLY55" s="14">
        <v>0</v>
      </c>
      <c r="LLZ55" s="14">
        <v>0</v>
      </c>
      <c r="LMA55" s="14">
        <v>0</v>
      </c>
      <c r="LMB55" s="14">
        <v>0</v>
      </c>
      <c r="LMC55" s="14">
        <v>0</v>
      </c>
      <c r="LMD55" s="14">
        <v>0</v>
      </c>
      <c r="LME55" s="14">
        <v>0</v>
      </c>
      <c r="LMF55" s="14">
        <v>0</v>
      </c>
      <c r="LMG55" s="14">
        <v>0</v>
      </c>
      <c r="LMH55" s="14">
        <v>0</v>
      </c>
      <c r="LMI55" s="14">
        <v>0</v>
      </c>
      <c r="LMJ55" s="14">
        <v>0</v>
      </c>
      <c r="LMK55" s="14">
        <v>0</v>
      </c>
      <c r="LML55" s="14">
        <v>0</v>
      </c>
      <c r="LMM55" s="14">
        <v>0</v>
      </c>
      <c r="LMN55" s="14">
        <v>0</v>
      </c>
      <c r="LMO55" s="14">
        <v>0</v>
      </c>
      <c r="LMP55" s="14">
        <v>0</v>
      </c>
      <c r="LMQ55" s="14">
        <v>0</v>
      </c>
      <c r="LMR55" s="14">
        <v>0</v>
      </c>
      <c r="LMS55" s="14">
        <v>0</v>
      </c>
      <c r="LMT55" s="14">
        <v>0</v>
      </c>
      <c r="LMU55" s="14">
        <v>0</v>
      </c>
      <c r="LMV55" s="14">
        <v>0</v>
      </c>
      <c r="LMW55" s="14">
        <v>0</v>
      </c>
      <c r="LMX55" s="14">
        <v>0</v>
      </c>
      <c r="LMY55" s="14">
        <v>0</v>
      </c>
      <c r="LMZ55" s="14">
        <v>0</v>
      </c>
      <c r="LNA55" s="14">
        <v>0</v>
      </c>
      <c r="LNB55" s="14">
        <v>0</v>
      </c>
      <c r="LNC55" s="14">
        <v>0</v>
      </c>
      <c r="LND55" s="14">
        <v>0</v>
      </c>
      <c r="LNE55" s="14">
        <v>0</v>
      </c>
      <c r="LNF55" s="14">
        <v>0</v>
      </c>
      <c r="LNG55" s="14">
        <v>0</v>
      </c>
      <c r="LNH55" s="14">
        <v>0</v>
      </c>
      <c r="LNI55" s="14">
        <v>0</v>
      </c>
      <c r="LNJ55" s="14">
        <v>0</v>
      </c>
      <c r="LNK55" s="14">
        <v>0</v>
      </c>
      <c r="LNL55" s="14">
        <v>0</v>
      </c>
      <c r="LNM55" s="14">
        <v>0</v>
      </c>
      <c r="LNN55" s="14">
        <v>0</v>
      </c>
      <c r="LNO55" s="14">
        <v>0</v>
      </c>
      <c r="LNP55" s="14">
        <v>0</v>
      </c>
      <c r="LNQ55" s="14">
        <v>0</v>
      </c>
      <c r="LNR55" s="14">
        <v>0</v>
      </c>
      <c r="LNS55" s="14">
        <v>0</v>
      </c>
      <c r="LNT55" s="14">
        <v>0</v>
      </c>
      <c r="LNU55" s="14">
        <v>0</v>
      </c>
      <c r="LNV55" s="14">
        <v>0</v>
      </c>
      <c r="LNW55" s="14">
        <v>0</v>
      </c>
      <c r="LNX55" s="14">
        <v>0</v>
      </c>
      <c r="LNY55" s="14">
        <v>0</v>
      </c>
      <c r="LNZ55" s="14">
        <v>0</v>
      </c>
      <c r="LOA55" s="14">
        <v>0</v>
      </c>
      <c r="LOB55" s="14">
        <v>0</v>
      </c>
      <c r="LOC55" s="14">
        <v>0</v>
      </c>
      <c r="LOD55" s="14">
        <v>0</v>
      </c>
      <c r="LOE55" s="14">
        <v>0</v>
      </c>
      <c r="LOF55" s="14">
        <v>0</v>
      </c>
      <c r="LOG55" s="14">
        <v>0</v>
      </c>
      <c r="LOH55" s="14">
        <v>0</v>
      </c>
      <c r="LOI55" s="14">
        <v>0</v>
      </c>
      <c r="LOJ55" s="14">
        <v>0</v>
      </c>
      <c r="LOK55" s="14">
        <v>0</v>
      </c>
      <c r="LOL55" s="14">
        <v>0</v>
      </c>
      <c r="LOM55" s="14">
        <v>0</v>
      </c>
      <c r="LON55" s="14">
        <v>0</v>
      </c>
      <c r="LOO55" s="14">
        <v>0</v>
      </c>
      <c r="LOP55" s="14">
        <v>0</v>
      </c>
      <c r="LOQ55" s="14">
        <v>0</v>
      </c>
      <c r="LOR55" s="14">
        <v>0</v>
      </c>
      <c r="LOS55" s="14">
        <v>0</v>
      </c>
      <c r="LOT55" s="14">
        <v>0</v>
      </c>
      <c r="LOU55" s="14">
        <v>0</v>
      </c>
      <c r="LOV55" s="14">
        <v>0</v>
      </c>
      <c r="LOW55" s="14">
        <v>0</v>
      </c>
      <c r="LOX55" s="14">
        <v>0</v>
      </c>
      <c r="LOY55" s="14">
        <v>0</v>
      </c>
      <c r="LOZ55" s="14">
        <v>0</v>
      </c>
      <c r="LPA55" s="14">
        <v>0</v>
      </c>
      <c r="LPB55" s="14">
        <v>0</v>
      </c>
      <c r="LPC55" s="14">
        <v>0</v>
      </c>
      <c r="LPD55" s="14">
        <v>0</v>
      </c>
      <c r="LPE55" s="14">
        <v>0</v>
      </c>
      <c r="LPF55" s="14">
        <v>0</v>
      </c>
      <c r="LPG55" s="14">
        <v>0</v>
      </c>
      <c r="LPH55" s="14">
        <v>0</v>
      </c>
      <c r="LPI55" s="14">
        <v>0</v>
      </c>
      <c r="LPJ55" s="14">
        <v>0</v>
      </c>
      <c r="LPK55" s="14">
        <v>0</v>
      </c>
      <c r="LPL55" s="14">
        <v>0</v>
      </c>
      <c r="LPM55" s="14">
        <v>0</v>
      </c>
      <c r="LPN55" s="14">
        <v>0</v>
      </c>
      <c r="LPO55" s="14">
        <v>0</v>
      </c>
      <c r="LPP55" s="14">
        <v>0</v>
      </c>
      <c r="LPQ55" s="14">
        <v>0</v>
      </c>
      <c r="LPR55" s="14">
        <v>0</v>
      </c>
      <c r="LPS55" s="14">
        <v>0</v>
      </c>
      <c r="LPT55" s="14">
        <v>0</v>
      </c>
      <c r="LPU55" s="14">
        <v>0</v>
      </c>
      <c r="LPV55" s="14">
        <v>0</v>
      </c>
      <c r="LPW55" s="14">
        <v>0</v>
      </c>
      <c r="LPX55" s="14">
        <v>0</v>
      </c>
      <c r="LPY55" s="14">
        <v>0</v>
      </c>
      <c r="LPZ55" s="14">
        <v>0</v>
      </c>
      <c r="LQA55" s="14">
        <v>0</v>
      </c>
      <c r="LQB55" s="14">
        <v>0</v>
      </c>
      <c r="LQC55" s="14">
        <v>0</v>
      </c>
      <c r="LQD55" s="14">
        <v>0</v>
      </c>
      <c r="LQE55" s="14">
        <v>0</v>
      </c>
      <c r="LQF55" s="14">
        <v>0</v>
      </c>
      <c r="LQG55" s="14">
        <v>0</v>
      </c>
      <c r="LQH55" s="14">
        <v>0</v>
      </c>
      <c r="LQI55" s="14">
        <v>0</v>
      </c>
      <c r="LQJ55" s="14">
        <v>0</v>
      </c>
      <c r="LQK55" s="14">
        <v>0</v>
      </c>
      <c r="LQL55" s="14">
        <v>0</v>
      </c>
      <c r="LQM55" s="14">
        <v>0</v>
      </c>
      <c r="LQN55" s="14">
        <v>0</v>
      </c>
      <c r="LQO55" s="14">
        <v>0</v>
      </c>
      <c r="LQP55" s="14">
        <v>0</v>
      </c>
      <c r="LQQ55" s="14">
        <v>0</v>
      </c>
      <c r="LQR55" s="14">
        <v>0</v>
      </c>
      <c r="LQS55" s="14">
        <v>0</v>
      </c>
      <c r="LQT55" s="14">
        <v>0</v>
      </c>
      <c r="LQU55" s="14">
        <v>0</v>
      </c>
      <c r="LQV55" s="14">
        <v>0</v>
      </c>
      <c r="LQW55" s="14">
        <v>0</v>
      </c>
      <c r="LQX55" s="14">
        <v>0</v>
      </c>
      <c r="LQY55" s="14">
        <v>0</v>
      </c>
      <c r="LQZ55" s="14">
        <v>0</v>
      </c>
      <c r="LRA55" s="14">
        <v>0</v>
      </c>
      <c r="LRB55" s="14">
        <v>0</v>
      </c>
      <c r="LRC55" s="14">
        <v>0</v>
      </c>
      <c r="LRD55" s="14">
        <v>0</v>
      </c>
      <c r="LRE55" s="14">
        <v>0</v>
      </c>
      <c r="LRF55" s="14">
        <v>0</v>
      </c>
      <c r="LRG55" s="14">
        <v>0</v>
      </c>
      <c r="LRH55" s="14">
        <v>0</v>
      </c>
      <c r="LRI55" s="14">
        <v>0</v>
      </c>
      <c r="LRJ55" s="14">
        <v>0</v>
      </c>
      <c r="LRK55" s="14">
        <v>0</v>
      </c>
      <c r="LRL55" s="14">
        <v>0</v>
      </c>
      <c r="LRM55" s="14">
        <v>0</v>
      </c>
      <c r="LRN55" s="14">
        <v>0</v>
      </c>
      <c r="LRO55" s="14">
        <v>0</v>
      </c>
      <c r="LRP55" s="14">
        <v>0</v>
      </c>
      <c r="LRQ55" s="14">
        <v>0</v>
      </c>
      <c r="LRR55" s="14">
        <v>0</v>
      </c>
      <c r="LRS55" s="14">
        <v>0</v>
      </c>
      <c r="LRT55" s="14">
        <v>0</v>
      </c>
      <c r="LRU55" s="14">
        <v>0</v>
      </c>
      <c r="LRV55" s="14">
        <v>0</v>
      </c>
      <c r="LRW55" s="14">
        <v>0</v>
      </c>
      <c r="LRX55" s="14">
        <v>0</v>
      </c>
      <c r="LRY55" s="14">
        <v>0</v>
      </c>
      <c r="LRZ55" s="14">
        <v>0</v>
      </c>
      <c r="LSA55" s="14">
        <v>0</v>
      </c>
      <c r="LSB55" s="14">
        <v>0</v>
      </c>
      <c r="LSC55" s="14">
        <v>0</v>
      </c>
      <c r="LSD55" s="14">
        <v>0</v>
      </c>
      <c r="LSE55" s="14">
        <v>0</v>
      </c>
      <c r="LSF55" s="14">
        <v>0</v>
      </c>
      <c r="LSG55" s="14">
        <v>0</v>
      </c>
      <c r="LSH55" s="14">
        <v>0</v>
      </c>
      <c r="LSI55" s="14">
        <v>0</v>
      </c>
      <c r="LSJ55" s="14">
        <v>0</v>
      </c>
      <c r="LSK55" s="14">
        <v>0</v>
      </c>
      <c r="LSL55" s="14">
        <v>0</v>
      </c>
      <c r="LSM55" s="14">
        <v>0</v>
      </c>
      <c r="LSN55" s="14">
        <v>0</v>
      </c>
      <c r="LSO55" s="14">
        <v>0</v>
      </c>
      <c r="LSP55" s="14">
        <v>0</v>
      </c>
      <c r="LSQ55" s="14">
        <v>0</v>
      </c>
      <c r="LSR55" s="14">
        <v>0</v>
      </c>
      <c r="LSS55" s="14">
        <v>0</v>
      </c>
      <c r="LST55" s="14">
        <v>0</v>
      </c>
      <c r="LSU55" s="14">
        <v>0</v>
      </c>
      <c r="LSV55" s="14">
        <v>0</v>
      </c>
      <c r="LSW55" s="14">
        <v>0</v>
      </c>
      <c r="LSX55" s="14">
        <v>0</v>
      </c>
      <c r="LSY55" s="14">
        <v>0</v>
      </c>
      <c r="LSZ55" s="14">
        <v>0</v>
      </c>
      <c r="LTA55" s="14">
        <v>0</v>
      </c>
      <c r="LTB55" s="14">
        <v>0</v>
      </c>
      <c r="LTC55" s="14">
        <v>0</v>
      </c>
      <c r="LTD55" s="14">
        <v>0</v>
      </c>
      <c r="LTE55" s="14">
        <v>0</v>
      </c>
      <c r="LTF55" s="14">
        <v>0</v>
      </c>
      <c r="LTG55" s="14">
        <v>0</v>
      </c>
      <c r="LTH55" s="14">
        <v>0</v>
      </c>
      <c r="LTI55" s="14">
        <v>0</v>
      </c>
      <c r="LTJ55" s="14">
        <v>0</v>
      </c>
      <c r="LTK55" s="14">
        <v>0</v>
      </c>
      <c r="LTL55" s="14">
        <v>0</v>
      </c>
      <c r="LTM55" s="14">
        <v>0</v>
      </c>
      <c r="LTN55" s="14">
        <v>0</v>
      </c>
      <c r="LTO55" s="14">
        <v>0</v>
      </c>
      <c r="LTP55" s="14">
        <v>0</v>
      </c>
      <c r="LTQ55" s="14">
        <v>0</v>
      </c>
      <c r="LTR55" s="14">
        <v>0</v>
      </c>
      <c r="LTS55" s="14">
        <v>0</v>
      </c>
      <c r="LTT55" s="14">
        <v>0</v>
      </c>
      <c r="LTU55" s="14">
        <v>0</v>
      </c>
      <c r="LTV55" s="14">
        <v>0</v>
      </c>
      <c r="LTW55" s="14">
        <v>0</v>
      </c>
      <c r="LTX55" s="14">
        <v>0</v>
      </c>
      <c r="LTY55" s="14">
        <v>0</v>
      </c>
      <c r="LTZ55" s="14">
        <v>0</v>
      </c>
      <c r="LUA55" s="14">
        <v>0</v>
      </c>
      <c r="LUB55" s="14">
        <v>0</v>
      </c>
      <c r="LUC55" s="14">
        <v>0</v>
      </c>
      <c r="LUD55" s="14">
        <v>0</v>
      </c>
      <c r="LUE55" s="14">
        <v>0</v>
      </c>
      <c r="LUF55" s="14">
        <v>0</v>
      </c>
      <c r="LUG55" s="14">
        <v>0</v>
      </c>
      <c r="LUH55" s="14">
        <v>0</v>
      </c>
      <c r="LUI55" s="14">
        <v>0</v>
      </c>
      <c r="LUJ55" s="14">
        <v>0</v>
      </c>
      <c r="LUK55" s="14">
        <v>0</v>
      </c>
      <c r="LUL55" s="14">
        <v>0</v>
      </c>
      <c r="LUM55" s="14">
        <v>0</v>
      </c>
      <c r="LUN55" s="14">
        <v>0</v>
      </c>
      <c r="LUO55" s="14">
        <v>0</v>
      </c>
      <c r="LUP55" s="14">
        <v>0</v>
      </c>
      <c r="LUQ55" s="14">
        <v>0</v>
      </c>
      <c r="LUR55" s="14">
        <v>0</v>
      </c>
      <c r="LUS55" s="14">
        <v>0</v>
      </c>
      <c r="LUT55" s="14">
        <v>0</v>
      </c>
      <c r="LUU55" s="14">
        <v>0</v>
      </c>
      <c r="LUV55" s="14">
        <v>0</v>
      </c>
      <c r="LUW55" s="14">
        <v>0</v>
      </c>
      <c r="LUX55" s="14">
        <v>0</v>
      </c>
      <c r="LUY55" s="14">
        <v>0</v>
      </c>
      <c r="LUZ55" s="14">
        <v>0</v>
      </c>
      <c r="LVA55" s="14">
        <v>0</v>
      </c>
      <c r="LVB55" s="14">
        <v>0</v>
      </c>
      <c r="LVC55" s="14">
        <v>0</v>
      </c>
      <c r="LVD55" s="14">
        <v>0</v>
      </c>
      <c r="LVE55" s="14">
        <v>0</v>
      </c>
      <c r="LVF55" s="14">
        <v>0</v>
      </c>
      <c r="LVG55" s="14">
        <v>0</v>
      </c>
      <c r="LVH55" s="14">
        <v>0</v>
      </c>
      <c r="LVI55" s="14">
        <v>0</v>
      </c>
      <c r="LVJ55" s="14">
        <v>0</v>
      </c>
      <c r="LVK55" s="14">
        <v>0</v>
      </c>
      <c r="LVL55" s="14">
        <v>0</v>
      </c>
      <c r="LVM55" s="14">
        <v>0</v>
      </c>
      <c r="LVN55" s="14">
        <v>0</v>
      </c>
      <c r="LVO55" s="14">
        <v>0</v>
      </c>
      <c r="LVP55" s="14">
        <v>0</v>
      </c>
      <c r="LVQ55" s="14">
        <v>0</v>
      </c>
      <c r="LVR55" s="14">
        <v>0</v>
      </c>
      <c r="LVS55" s="14">
        <v>0</v>
      </c>
      <c r="LVT55" s="14">
        <v>0</v>
      </c>
      <c r="LVU55" s="14">
        <v>0</v>
      </c>
      <c r="LVV55" s="14">
        <v>0</v>
      </c>
      <c r="LVW55" s="14">
        <v>0</v>
      </c>
      <c r="LVX55" s="14">
        <v>0</v>
      </c>
      <c r="LVY55" s="14">
        <v>0</v>
      </c>
      <c r="LVZ55" s="14">
        <v>0</v>
      </c>
      <c r="LWA55" s="14">
        <v>0</v>
      </c>
      <c r="LWB55" s="14">
        <v>0</v>
      </c>
      <c r="LWC55" s="14">
        <v>0</v>
      </c>
      <c r="LWD55" s="14">
        <v>0</v>
      </c>
      <c r="LWE55" s="14">
        <v>0</v>
      </c>
      <c r="LWF55" s="14">
        <v>0</v>
      </c>
      <c r="LWG55" s="14">
        <v>0</v>
      </c>
      <c r="LWH55" s="14">
        <v>0</v>
      </c>
      <c r="LWI55" s="14">
        <v>0</v>
      </c>
      <c r="LWJ55" s="14">
        <v>0</v>
      </c>
      <c r="LWK55" s="14">
        <v>0</v>
      </c>
      <c r="LWL55" s="14">
        <v>0</v>
      </c>
      <c r="LWM55" s="14">
        <v>0</v>
      </c>
      <c r="LWN55" s="14">
        <v>0</v>
      </c>
      <c r="LWO55" s="14">
        <v>0</v>
      </c>
      <c r="LWP55" s="14">
        <v>0</v>
      </c>
      <c r="LWQ55" s="14">
        <v>0</v>
      </c>
      <c r="LWR55" s="14">
        <v>0</v>
      </c>
      <c r="LWS55" s="14">
        <v>0</v>
      </c>
      <c r="LWT55" s="14">
        <v>0</v>
      </c>
      <c r="LWU55" s="14">
        <v>0</v>
      </c>
      <c r="LWV55" s="14">
        <v>0</v>
      </c>
      <c r="LWW55" s="14">
        <v>0</v>
      </c>
      <c r="LWX55" s="14">
        <v>0</v>
      </c>
      <c r="LWY55" s="14">
        <v>0</v>
      </c>
      <c r="LWZ55" s="14">
        <v>0</v>
      </c>
      <c r="LXA55" s="14">
        <v>0</v>
      </c>
      <c r="LXB55" s="14">
        <v>0</v>
      </c>
      <c r="LXC55" s="14">
        <v>0</v>
      </c>
      <c r="LXD55" s="14">
        <v>0</v>
      </c>
      <c r="LXE55" s="14">
        <v>0</v>
      </c>
      <c r="LXF55" s="14">
        <v>0</v>
      </c>
      <c r="LXG55" s="14">
        <v>0</v>
      </c>
      <c r="LXH55" s="14">
        <v>0</v>
      </c>
      <c r="LXI55" s="14">
        <v>0</v>
      </c>
      <c r="LXJ55" s="14">
        <v>0</v>
      </c>
      <c r="LXK55" s="14">
        <v>0</v>
      </c>
      <c r="LXL55" s="14">
        <v>0</v>
      </c>
      <c r="LXM55" s="14">
        <v>0</v>
      </c>
      <c r="LXN55" s="14">
        <v>0</v>
      </c>
      <c r="LXO55" s="14">
        <v>0</v>
      </c>
      <c r="LXP55" s="14">
        <v>0</v>
      </c>
      <c r="LXQ55" s="14">
        <v>0</v>
      </c>
      <c r="LXR55" s="14">
        <v>0</v>
      </c>
      <c r="LXS55" s="14">
        <v>0</v>
      </c>
      <c r="LXT55" s="14">
        <v>0</v>
      </c>
      <c r="LXU55" s="14">
        <v>0</v>
      </c>
      <c r="LXV55" s="14">
        <v>0</v>
      </c>
      <c r="LXW55" s="14">
        <v>0</v>
      </c>
      <c r="LXX55" s="14">
        <v>0</v>
      </c>
      <c r="LXY55" s="14">
        <v>0</v>
      </c>
      <c r="LXZ55" s="14">
        <v>0</v>
      </c>
      <c r="LYA55" s="14">
        <v>0</v>
      </c>
      <c r="LYB55" s="14">
        <v>0</v>
      </c>
      <c r="LYC55" s="14">
        <v>0</v>
      </c>
      <c r="LYD55" s="14">
        <v>0</v>
      </c>
      <c r="LYE55" s="14">
        <v>0</v>
      </c>
      <c r="LYF55" s="14">
        <v>0</v>
      </c>
      <c r="LYG55" s="14">
        <v>0</v>
      </c>
      <c r="LYH55" s="14">
        <v>0</v>
      </c>
      <c r="LYI55" s="14">
        <v>0</v>
      </c>
      <c r="LYJ55" s="14">
        <v>0</v>
      </c>
      <c r="LYK55" s="14">
        <v>0</v>
      </c>
      <c r="LYL55" s="14">
        <v>0</v>
      </c>
      <c r="LYM55" s="14">
        <v>0</v>
      </c>
      <c r="LYN55" s="14">
        <v>0</v>
      </c>
      <c r="LYO55" s="14">
        <v>0</v>
      </c>
      <c r="LYP55" s="14">
        <v>0</v>
      </c>
      <c r="LYQ55" s="14">
        <v>0</v>
      </c>
      <c r="LYR55" s="14">
        <v>0</v>
      </c>
      <c r="LYS55" s="14">
        <v>0</v>
      </c>
      <c r="LYT55" s="14">
        <v>0</v>
      </c>
      <c r="LYU55" s="14">
        <v>0</v>
      </c>
      <c r="LYV55" s="14">
        <v>0</v>
      </c>
      <c r="LYW55" s="14">
        <v>0</v>
      </c>
      <c r="LYX55" s="14">
        <v>0</v>
      </c>
      <c r="LYY55" s="14">
        <v>0</v>
      </c>
      <c r="LYZ55" s="14">
        <v>0</v>
      </c>
      <c r="LZA55" s="14">
        <v>0</v>
      </c>
      <c r="LZB55" s="14">
        <v>0</v>
      </c>
      <c r="LZC55" s="14">
        <v>0</v>
      </c>
      <c r="LZD55" s="14">
        <v>0</v>
      </c>
      <c r="LZE55" s="14">
        <v>0</v>
      </c>
      <c r="LZF55" s="14">
        <v>0</v>
      </c>
      <c r="LZG55" s="14">
        <v>0</v>
      </c>
      <c r="LZH55" s="14">
        <v>0</v>
      </c>
      <c r="LZI55" s="14">
        <v>0</v>
      </c>
      <c r="LZJ55" s="14">
        <v>0</v>
      </c>
      <c r="LZK55" s="14">
        <v>0</v>
      </c>
      <c r="LZL55" s="14">
        <v>0</v>
      </c>
      <c r="LZM55" s="14">
        <v>0</v>
      </c>
      <c r="LZN55" s="14">
        <v>0</v>
      </c>
      <c r="LZO55" s="14">
        <v>0</v>
      </c>
      <c r="LZP55" s="14">
        <v>0</v>
      </c>
      <c r="LZQ55" s="14">
        <v>0</v>
      </c>
      <c r="LZR55" s="14">
        <v>0</v>
      </c>
      <c r="LZS55" s="14">
        <v>0</v>
      </c>
      <c r="LZT55" s="14">
        <v>0</v>
      </c>
      <c r="LZU55" s="14">
        <v>0</v>
      </c>
      <c r="LZV55" s="14">
        <v>0</v>
      </c>
      <c r="LZW55" s="14">
        <v>0</v>
      </c>
      <c r="LZX55" s="14">
        <v>0</v>
      </c>
      <c r="LZY55" s="14">
        <v>0</v>
      </c>
      <c r="LZZ55" s="14">
        <v>0</v>
      </c>
      <c r="MAA55" s="14">
        <v>0</v>
      </c>
      <c r="MAB55" s="14">
        <v>0</v>
      </c>
      <c r="MAC55" s="14">
        <v>0</v>
      </c>
      <c r="MAD55" s="14">
        <v>0</v>
      </c>
      <c r="MAE55" s="14">
        <v>0</v>
      </c>
      <c r="MAF55" s="14">
        <v>0</v>
      </c>
      <c r="MAG55" s="14">
        <v>0</v>
      </c>
      <c r="MAH55" s="14">
        <v>0</v>
      </c>
      <c r="MAI55" s="14">
        <v>0</v>
      </c>
      <c r="MAJ55" s="14">
        <v>0</v>
      </c>
      <c r="MAK55" s="14">
        <v>0</v>
      </c>
      <c r="MAL55" s="14">
        <v>0</v>
      </c>
      <c r="MAM55" s="14">
        <v>0</v>
      </c>
      <c r="MAN55" s="14">
        <v>0</v>
      </c>
      <c r="MAO55" s="14">
        <v>0</v>
      </c>
      <c r="MAP55" s="14">
        <v>0</v>
      </c>
      <c r="MAQ55" s="14">
        <v>0</v>
      </c>
      <c r="MAR55" s="14">
        <v>0</v>
      </c>
      <c r="MAS55" s="14">
        <v>0</v>
      </c>
      <c r="MAT55" s="14">
        <v>0</v>
      </c>
      <c r="MAU55" s="14">
        <v>0</v>
      </c>
      <c r="MAV55" s="14">
        <v>0</v>
      </c>
      <c r="MAW55" s="14">
        <v>0</v>
      </c>
      <c r="MAX55" s="14">
        <v>0</v>
      </c>
      <c r="MAY55" s="14">
        <v>0</v>
      </c>
      <c r="MAZ55" s="14">
        <v>0</v>
      </c>
      <c r="MBA55" s="14">
        <v>0</v>
      </c>
      <c r="MBB55" s="14">
        <v>0</v>
      </c>
      <c r="MBC55" s="14">
        <v>0</v>
      </c>
      <c r="MBD55" s="14">
        <v>0</v>
      </c>
      <c r="MBE55" s="14">
        <v>0</v>
      </c>
      <c r="MBF55" s="14">
        <v>0</v>
      </c>
      <c r="MBG55" s="14">
        <v>0</v>
      </c>
      <c r="MBH55" s="14">
        <v>0</v>
      </c>
      <c r="MBI55" s="14">
        <v>0</v>
      </c>
      <c r="MBJ55" s="14">
        <v>0</v>
      </c>
      <c r="MBK55" s="14">
        <v>0</v>
      </c>
      <c r="MBL55" s="14">
        <v>0</v>
      </c>
      <c r="MBM55" s="14">
        <v>0</v>
      </c>
      <c r="MBN55" s="14">
        <v>0</v>
      </c>
      <c r="MBO55" s="14">
        <v>0</v>
      </c>
      <c r="MBP55" s="14">
        <v>0</v>
      </c>
      <c r="MBQ55" s="14">
        <v>0</v>
      </c>
      <c r="MBR55" s="14">
        <v>0</v>
      </c>
      <c r="MBS55" s="14">
        <v>0</v>
      </c>
      <c r="MBT55" s="14">
        <v>0</v>
      </c>
      <c r="MBU55" s="14">
        <v>0</v>
      </c>
      <c r="MBV55" s="14">
        <v>0</v>
      </c>
      <c r="MBW55" s="14">
        <v>0</v>
      </c>
      <c r="MBX55" s="14">
        <v>0</v>
      </c>
      <c r="MBY55" s="14">
        <v>0</v>
      </c>
      <c r="MBZ55" s="14">
        <v>0</v>
      </c>
      <c r="MCA55" s="14">
        <v>0</v>
      </c>
      <c r="MCB55" s="14">
        <v>0</v>
      </c>
      <c r="MCC55" s="14">
        <v>0</v>
      </c>
      <c r="MCD55" s="14">
        <v>0</v>
      </c>
      <c r="MCE55" s="14">
        <v>0</v>
      </c>
      <c r="MCF55" s="14">
        <v>0</v>
      </c>
      <c r="MCG55" s="14">
        <v>0</v>
      </c>
      <c r="MCH55" s="14">
        <v>0</v>
      </c>
      <c r="MCI55" s="14">
        <v>0</v>
      </c>
      <c r="MCJ55" s="14">
        <v>0</v>
      </c>
      <c r="MCK55" s="14">
        <v>0</v>
      </c>
      <c r="MCL55" s="14">
        <v>0</v>
      </c>
      <c r="MCM55" s="14">
        <v>0</v>
      </c>
      <c r="MCN55" s="14">
        <v>0</v>
      </c>
      <c r="MCO55" s="14">
        <v>0</v>
      </c>
      <c r="MCP55" s="14">
        <v>0</v>
      </c>
      <c r="MCQ55" s="14">
        <v>0</v>
      </c>
      <c r="MCR55" s="14">
        <v>0</v>
      </c>
      <c r="MCS55" s="14">
        <v>0</v>
      </c>
      <c r="MCT55" s="14">
        <v>0</v>
      </c>
      <c r="MCU55" s="14">
        <v>0</v>
      </c>
      <c r="MCV55" s="14">
        <v>0</v>
      </c>
      <c r="MCW55" s="14">
        <v>0</v>
      </c>
      <c r="MCX55" s="14">
        <v>0</v>
      </c>
      <c r="MCY55" s="14">
        <v>0</v>
      </c>
      <c r="MCZ55" s="14">
        <v>0</v>
      </c>
      <c r="MDA55" s="14">
        <v>0</v>
      </c>
      <c r="MDB55" s="14">
        <v>0</v>
      </c>
      <c r="MDC55" s="14">
        <v>0</v>
      </c>
      <c r="MDD55" s="14">
        <v>0</v>
      </c>
      <c r="MDE55" s="14">
        <v>0</v>
      </c>
      <c r="MDF55" s="14">
        <v>0</v>
      </c>
      <c r="MDG55" s="14">
        <v>0</v>
      </c>
      <c r="MDH55" s="14">
        <v>0</v>
      </c>
      <c r="MDI55" s="14">
        <v>0</v>
      </c>
      <c r="MDJ55" s="14">
        <v>0</v>
      </c>
      <c r="MDK55" s="14">
        <v>0</v>
      </c>
      <c r="MDL55" s="14">
        <v>0</v>
      </c>
      <c r="MDM55" s="14">
        <v>0</v>
      </c>
      <c r="MDN55" s="14">
        <v>0</v>
      </c>
      <c r="MDO55" s="14">
        <v>0</v>
      </c>
      <c r="MDP55" s="14">
        <v>0</v>
      </c>
      <c r="MDQ55" s="14">
        <v>0</v>
      </c>
      <c r="MDR55" s="14">
        <v>0</v>
      </c>
      <c r="MDS55" s="14">
        <v>0</v>
      </c>
      <c r="MDT55" s="14">
        <v>0</v>
      </c>
      <c r="MDU55" s="14">
        <v>0</v>
      </c>
      <c r="MDV55" s="14">
        <v>0</v>
      </c>
      <c r="MDW55" s="14">
        <v>0</v>
      </c>
      <c r="MDX55" s="14">
        <v>0</v>
      </c>
      <c r="MDY55" s="14">
        <v>0</v>
      </c>
      <c r="MDZ55" s="14">
        <v>0</v>
      </c>
      <c r="MEA55" s="14">
        <v>0</v>
      </c>
      <c r="MEB55" s="14">
        <v>0</v>
      </c>
      <c r="MEC55" s="14">
        <v>0</v>
      </c>
      <c r="MED55" s="14">
        <v>0</v>
      </c>
      <c r="MEE55" s="14">
        <v>0</v>
      </c>
      <c r="MEF55" s="14">
        <v>0</v>
      </c>
      <c r="MEG55" s="14">
        <v>0</v>
      </c>
      <c r="MEH55" s="14">
        <v>0</v>
      </c>
      <c r="MEI55" s="14">
        <v>0</v>
      </c>
      <c r="MEJ55" s="14">
        <v>0</v>
      </c>
      <c r="MEK55" s="14">
        <v>0</v>
      </c>
      <c r="MEL55" s="14">
        <v>0</v>
      </c>
      <c r="MEM55" s="14">
        <v>0</v>
      </c>
      <c r="MEN55" s="14">
        <v>0</v>
      </c>
      <c r="MEO55" s="14">
        <v>0</v>
      </c>
      <c r="MEP55" s="14">
        <v>0</v>
      </c>
      <c r="MEQ55" s="14">
        <v>0</v>
      </c>
      <c r="MER55" s="14">
        <v>0</v>
      </c>
      <c r="MES55" s="14">
        <v>0</v>
      </c>
      <c r="MET55" s="14">
        <v>0</v>
      </c>
      <c r="MEU55" s="14">
        <v>0</v>
      </c>
      <c r="MEV55" s="14">
        <v>0</v>
      </c>
      <c r="MEW55" s="14">
        <v>0</v>
      </c>
      <c r="MEX55" s="14">
        <v>0</v>
      </c>
      <c r="MEY55" s="14">
        <v>0</v>
      </c>
      <c r="MEZ55" s="14">
        <v>0</v>
      </c>
      <c r="MFA55" s="14">
        <v>0</v>
      </c>
      <c r="MFB55" s="14">
        <v>0</v>
      </c>
      <c r="MFC55" s="14">
        <v>0</v>
      </c>
      <c r="MFD55" s="14">
        <v>0</v>
      </c>
      <c r="MFE55" s="14">
        <v>0</v>
      </c>
      <c r="MFF55" s="14">
        <v>0</v>
      </c>
      <c r="MFG55" s="14">
        <v>0</v>
      </c>
      <c r="MFH55" s="14">
        <v>0</v>
      </c>
      <c r="MFI55" s="14">
        <v>0</v>
      </c>
      <c r="MFJ55" s="14">
        <v>0</v>
      </c>
      <c r="MFK55" s="14">
        <v>0</v>
      </c>
      <c r="MFL55" s="14">
        <v>0</v>
      </c>
      <c r="MFM55" s="14">
        <v>0</v>
      </c>
      <c r="MFN55" s="14">
        <v>0</v>
      </c>
      <c r="MFO55" s="14">
        <v>0</v>
      </c>
      <c r="MFP55" s="14">
        <v>0</v>
      </c>
      <c r="MFQ55" s="14">
        <v>0</v>
      </c>
      <c r="MFR55" s="14">
        <v>0</v>
      </c>
      <c r="MFS55" s="14">
        <v>0</v>
      </c>
      <c r="MFT55" s="14">
        <v>0</v>
      </c>
      <c r="MFU55" s="14">
        <v>0</v>
      </c>
      <c r="MFV55" s="14">
        <v>0</v>
      </c>
      <c r="MFW55" s="14">
        <v>0</v>
      </c>
      <c r="MFX55" s="14">
        <v>0</v>
      </c>
      <c r="MFY55" s="14">
        <v>0</v>
      </c>
      <c r="MFZ55" s="14">
        <v>0</v>
      </c>
      <c r="MGA55" s="14">
        <v>0</v>
      </c>
      <c r="MGB55" s="14">
        <v>0</v>
      </c>
      <c r="MGC55" s="14">
        <v>0</v>
      </c>
      <c r="MGD55" s="14">
        <v>0</v>
      </c>
      <c r="MGE55" s="14">
        <v>0</v>
      </c>
      <c r="MGF55" s="14">
        <v>0</v>
      </c>
      <c r="MGG55" s="14">
        <v>0</v>
      </c>
      <c r="MGH55" s="14">
        <v>0</v>
      </c>
      <c r="MGI55" s="14">
        <v>0</v>
      </c>
      <c r="MGJ55" s="14">
        <v>0</v>
      </c>
      <c r="MGK55" s="14">
        <v>0</v>
      </c>
      <c r="MGL55" s="14">
        <v>0</v>
      </c>
      <c r="MGM55" s="14">
        <v>0</v>
      </c>
      <c r="MGN55" s="14">
        <v>0</v>
      </c>
      <c r="MGO55" s="14">
        <v>0</v>
      </c>
      <c r="MGP55" s="14">
        <v>0</v>
      </c>
      <c r="MGQ55" s="14">
        <v>0</v>
      </c>
      <c r="MGR55" s="14">
        <v>0</v>
      </c>
      <c r="MGS55" s="14">
        <v>0</v>
      </c>
      <c r="MGT55" s="14">
        <v>0</v>
      </c>
      <c r="MGU55" s="14">
        <v>0</v>
      </c>
      <c r="MGV55" s="14">
        <v>0</v>
      </c>
      <c r="MGW55" s="14">
        <v>0</v>
      </c>
      <c r="MGX55" s="14">
        <v>0</v>
      </c>
      <c r="MGY55" s="14">
        <v>0</v>
      </c>
      <c r="MGZ55" s="14">
        <v>0</v>
      </c>
      <c r="MHA55" s="14">
        <v>0</v>
      </c>
      <c r="MHB55" s="14">
        <v>0</v>
      </c>
      <c r="MHC55" s="14">
        <v>0</v>
      </c>
      <c r="MHD55" s="14">
        <v>0</v>
      </c>
      <c r="MHE55" s="14">
        <v>0</v>
      </c>
      <c r="MHF55" s="14">
        <v>0</v>
      </c>
      <c r="MHG55" s="14">
        <v>0</v>
      </c>
      <c r="MHH55" s="14">
        <v>0</v>
      </c>
      <c r="MHI55" s="14">
        <v>0</v>
      </c>
      <c r="MHJ55" s="14">
        <v>0</v>
      </c>
      <c r="MHK55" s="14">
        <v>0</v>
      </c>
      <c r="MHL55" s="14">
        <v>0</v>
      </c>
      <c r="MHM55" s="14">
        <v>0</v>
      </c>
      <c r="MHN55" s="14">
        <v>0</v>
      </c>
      <c r="MHO55" s="14">
        <v>0</v>
      </c>
      <c r="MHP55" s="14">
        <v>0</v>
      </c>
      <c r="MHQ55" s="14">
        <v>0</v>
      </c>
      <c r="MHR55" s="14">
        <v>0</v>
      </c>
      <c r="MHS55" s="14">
        <v>0</v>
      </c>
      <c r="MHT55" s="14">
        <v>0</v>
      </c>
      <c r="MHU55" s="14">
        <v>0</v>
      </c>
      <c r="MHV55" s="14">
        <v>0</v>
      </c>
      <c r="MHW55" s="14">
        <v>0</v>
      </c>
      <c r="MHX55" s="14">
        <v>0</v>
      </c>
      <c r="MHY55" s="14">
        <v>0</v>
      </c>
      <c r="MHZ55" s="14">
        <v>0</v>
      </c>
      <c r="MIA55" s="14">
        <v>0</v>
      </c>
      <c r="MIB55" s="14">
        <v>0</v>
      </c>
      <c r="MIC55" s="14">
        <v>0</v>
      </c>
      <c r="MID55" s="14">
        <v>0</v>
      </c>
      <c r="MIE55" s="14">
        <v>0</v>
      </c>
      <c r="MIF55" s="14">
        <v>0</v>
      </c>
      <c r="MIG55" s="14">
        <v>0</v>
      </c>
      <c r="MIH55" s="14">
        <v>0</v>
      </c>
      <c r="MII55" s="14">
        <v>0</v>
      </c>
      <c r="MIJ55" s="14">
        <v>0</v>
      </c>
      <c r="MIK55" s="14">
        <v>0</v>
      </c>
      <c r="MIL55" s="14">
        <v>0</v>
      </c>
      <c r="MIM55" s="14">
        <v>0</v>
      </c>
      <c r="MIN55" s="14">
        <v>0</v>
      </c>
      <c r="MIO55" s="14">
        <v>0</v>
      </c>
      <c r="MIP55" s="14">
        <v>0</v>
      </c>
      <c r="MIQ55" s="14">
        <v>0</v>
      </c>
      <c r="MIR55" s="14">
        <v>0</v>
      </c>
      <c r="MIS55" s="14">
        <v>0</v>
      </c>
      <c r="MIT55" s="14">
        <v>0</v>
      </c>
      <c r="MIU55" s="14">
        <v>0</v>
      </c>
      <c r="MIV55" s="14">
        <v>0</v>
      </c>
      <c r="MIW55" s="14">
        <v>0</v>
      </c>
      <c r="MIX55" s="14">
        <v>0</v>
      </c>
      <c r="MIY55" s="14">
        <v>0</v>
      </c>
      <c r="MIZ55" s="14">
        <v>0</v>
      </c>
      <c r="MJA55" s="14">
        <v>0</v>
      </c>
      <c r="MJB55" s="14">
        <v>0</v>
      </c>
      <c r="MJC55" s="14">
        <v>0</v>
      </c>
      <c r="MJD55" s="14">
        <v>0</v>
      </c>
      <c r="MJE55" s="14">
        <v>0</v>
      </c>
      <c r="MJF55" s="14">
        <v>0</v>
      </c>
      <c r="MJG55" s="14">
        <v>0</v>
      </c>
      <c r="MJH55" s="14">
        <v>0</v>
      </c>
      <c r="MJI55" s="14">
        <v>0</v>
      </c>
      <c r="MJJ55" s="14">
        <v>0</v>
      </c>
      <c r="MJK55" s="14">
        <v>0</v>
      </c>
      <c r="MJL55" s="14">
        <v>0</v>
      </c>
      <c r="MJM55" s="14">
        <v>0</v>
      </c>
      <c r="MJN55" s="14">
        <v>0</v>
      </c>
      <c r="MJO55" s="14">
        <v>0</v>
      </c>
      <c r="MJP55" s="14">
        <v>0</v>
      </c>
      <c r="MJQ55" s="14">
        <v>0</v>
      </c>
      <c r="MJR55" s="14">
        <v>0</v>
      </c>
      <c r="MJS55" s="14">
        <v>0</v>
      </c>
      <c r="MJT55" s="14">
        <v>0</v>
      </c>
      <c r="MJU55" s="14">
        <v>0</v>
      </c>
      <c r="MJV55" s="14">
        <v>0</v>
      </c>
      <c r="MJW55" s="14">
        <v>0</v>
      </c>
      <c r="MJX55" s="14">
        <v>0</v>
      </c>
      <c r="MJY55" s="14">
        <v>0</v>
      </c>
      <c r="MJZ55" s="14">
        <v>0</v>
      </c>
      <c r="MKA55" s="14">
        <v>0</v>
      </c>
      <c r="MKB55" s="14">
        <v>0</v>
      </c>
      <c r="MKC55" s="14">
        <v>0</v>
      </c>
      <c r="MKD55" s="14">
        <v>0</v>
      </c>
      <c r="MKE55" s="14">
        <v>0</v>
      </c>
      <c r="MKF55" s="14">
        <v>0</v>
      </c>
      <c r="MKG55" s="14">
        <v>0</v>
      </c>
      <c r="MKH55" s="14">
        <v>0</v>
      </c>
      <c r="MKI55" s="14">
        <v>0</v>
      </c>
      <c r="MKJ55" s="14">
        <v>0</v>
      </c>
      <c r="MKK55" s="14">
        <v>0</v>
      </c>
      <c r="MKL55" s="14">
        <v>0</v>
      </c>
      <c r="MKM55" s="14">
        <v>0</v>
      </c>
      <c r="MKN55" s="14">
        <v>0</v>
      </c>
      <c r="MKO55" s="14">
        <v>0</v>
      </c>
      <c r="MKP55" s="14">
        <v>0</v>
      </c>
      <c r="MKQ55" s="14">
        <v>0</v>
      </c>
      <c r="MKR55" s="14">
        <v>0</v>
      </c>
      <c r="MKS55" s="14">
        <v>0</v>
      </c>
      <c r="MKT55" s="14">
        <v>0</v>
      </c>
      <c r="MKU55" s="14">
        <v>0</v>
      </c>
      <c r="MKV55" s="14">
        <v>0</v>
      </c>
      <c r="MKW55" s="14">
        <v>0</v>
      </c>
      <c r="MKX55" s="14">
        <v>0</v>
      </c>
      <c r="MKY55" s="14">
        <v>0</v>
      </c>
      <c r="MKZ55" s="14">
        <v>0</v>
      </c>
      <c r="MLA55" s="14">
        <v>0</v>
      </c>
      <c r="MLB55" s="14">
        <v>0</v>
      </c>
      <c r="MLC55" s="14">
        <v>0</v>
      </c>
      <c r="MLD55" s="14">
        <v>0</v>
      </c>
      <c r="MLE55" s="14">
        <v>0</v>
      </c>
      <c r="MLF55" s="14">
        <v>0</v>
      </c>
      <c r="MLG55" s="14">
        <v>0</v>
      </c>
      <c r="MLH55" s="14">
        <v>0</v>
      </c>
      <c r="MLI55" s="14">
        <v>0</v>
      </c>
      <c r="MLJ55" s="14">
        <v>0</v>
      </c>
      <c r="MLK55" s="14">
        <v>0</v>
      </c>
      <c r="MLL55" s="14">
        <v>0</v>
      </c>
      <c r="MLM55" s="14">
        <v>0</v>
      </c>
      <c r="MLN55" s="14">
        <v>0</v>
      </c>
      <c r="MLO55" s="14">
        <v>0</v>
      </c>
      <c r="MLP55" s="14">
        <v>0</v>
      </c>
      <c r="MLQ55" s="14">
        <v>0</v>
      </c>
      <c r="MLR55" s="14">
        <v>0</v>
      </c>
      <c r="MLS55" s="14">
        <v>0</v>
      </c>
      <c r="MLT55" s="14">
        <v>0</v>
      </c>
      <c r="MLU55" s="14">
        <v>0</v>
      </c>
      <c r="MLV55" s="14">
        <v>0</v>
      </c>
      <c r="MLW55" s="14">
        <v>0</v>
      </c>
      <c r="MLX55" s="14">
        <v>0</v>
      </c>
      <c r="MLY55" s="14">
        <v>0</v>
      </c>
      <c r="MLZ55" s="14">
        <v>0</v>
      </c>
      <c r="MMA55" s="14">
        <v>0</v>
      </c>
      <c r="MMB55" s="14">
        <v>0</v>
      </c>
      <c r="MMC55" s="14">
        <v>0</v>
      </c>
      <c r="MMD55" s="14">
        <v>0</v>
      </c>
      <c r="MME55" s="14">
        <v>0</v>
      </c>
      <c r="MMF55" s="14">
        <v>0</v>
      </c>
      <c r="MMG55" s="14">
        <v>0</v>
      </c>
      <c r="MMH55" s="14">
        <v>0</v>
      </c>
      <c r="MMI55" s="14">
        <v>0</v>
      </c>
      <c r="MMJ55" s="14">
        <v>0</v>
      </c>
      <c r="MMK55" s="14">
        <v>0</v>
      </c>
      <c r="MML55" s="14">
        <v>0</v>
      </c>
      <c r="MMM55" s="14">
        <v>0</v>
      </c>
      <c r="MMN55" s="14">
        <v>0</v>
      </c>
      <c r="MMO55" s="14">
        <v>0</v>
      </c>
      <c r="MMP55" s="14">
        <v>0</v>
      </c>
      <c r="MMQ55" s="14">
        <v>0</v>
      </c>
      <c r="MMR55" s="14">
        <v>0</v>
      </c>
      <c r="MMS55" s="14">
        <v>0</v>
      </c>
      <c r="MMT55" s="14">
        <v>0</v>
      </c>
      <c r="MMU55" s="14">
        <v>0</v>
      </c>
      <c r="MMV55" s="14">
        <v>0</v>
      </c>
      <c r="MMW55" s="14">
        <v>0</v>
      </c>
      <c r="MMX55" s="14">
        <v>0</v>
      </c>
      <c r="MMY55" s="14">
        <v>0</v>
      </c>
      <c r="MMZ55" s="14">
        <v>0</v>
      </c>
      <c r="MNA55" s="14">
        <v>0</v>
      </c>
      <c r="MNB55" s="14">
        <v>0</v>
      </c>
      <c r="MNC55" s="14">
        <v>0</v>
      </c>
      <c r="MND55" s="14">
        <v>0</v>
      </c>
      <c r="MNE55" s="14">
        <v>0</v>
      </c>
      <c r="MNF55" s="14">
        <v>0</v>
      </c>
      <c r="MNG55" s="14">
        <v>0</v>
      </c>
      <c r="MNH55" s="14">
        <v>0</v>
      </c>
      <c r="MNI55" s="14">
        <v>0</v>
      </c>
      <c r="MNJ55" s="14">
        <v>0</v>
      </c>
      <c r="MNK55" s="14">
        <v>0</v>
      </c>
      <c r="MNL55" s="14">
        <v>0</v>
      </c>
      <c r="MNM55" s="14">
        <v>0</v>
      </c>
      <c r="MNN55" s="14">
        <v>0</v>
      </c>
      <c r="MNO55" s="14">
        <v>0</v>
      </c>
      <c r="MNP55" s="14">
        <v>0</v>
      </c>
      <c r="MNQ55" s="14">
        <v>0</v>
      </c>
      <c r="MNR55" s="14">
        <v>0</v>
      </c>
      <c r="MNS55" s="14">
        <v>0</v>
      </c>
      <c r="MNT55" s="14">
        <v>0</v>
      </c>
      <c r="MNU55" s="14">
        <v>0</v>
      </c>
      <c r="MNV55" s="14">
        <v>0</v>
      </c>
      <c r="MNW55" s="14">
        <v>0</v>
      </c>
      <c r="MNX55" s="14">
        <v>0</v>
      </c>
      <c r="MNY55" s="14">
        <v>0</v>
      </c>
      <c r="MNZ55" s="14">
        <v>0</v>
      </c>
      <c r="MOA55" s="14">
        <v>0</v>
      </c>
      <c r="MOB55" s="14">
        <v>0</v>
      </c>
      <c r="MOC55" s="14">
        <v>0</v>
      </c>
      <c r="MOD55" s="14">
        <v>0</v>
      </c>
      <c r="MOE55" s="14">
        <v>0</v>
      </c>
      <c r="MOF55" s="14">
        <v>0</v>
      </c>
      <c r="MOG55" s="14">
        <v>0</v>
      </c>
      <c r="MOH55" s="14">
        <v>0</v>
      </c>
      <c r="MOI55" s="14">
        <v>0</v>
      </c>
      <c r="MOJ55" s="14">
        <v>0</v>
      </c>
      <c r="MOK55" s="14">
        <v>0</v>
      </c>
      <c r="MOL55" s="14">
        <v>0</v>
      </c>
      <c r="MOM55" s="14">
        <v>0</v>
      </c>
      <c r="MON55" s="14">
        <v>0</v>
      </c>
      <c r="MOO55" s="14">
        <v>0</v>
      </c>
      <c r="MOP55" s="14">
        <v>0</v>
      </c>
      <c r="MOQ55" s="14">
        <v>0</v>
      </c>
      <c r="MOR55" s="14">
        <v>0</v>
      </c>
      <c r="MOS55" s="14">
        <v>0</v>
      </c>
      <c r="MOT55" s="14">
        <v>0</v>
      </c>
      <c r="MOU55" s="14">
        <v>0</v>
      </c>
      <c r="MOV55" s="14">
        <v>0</v>
      </c>
      <c r="MOW55" s="14">
        <v>0</v>
      </c>
      <c r="MOX55" s="14">
        <v>0</v>
      </c>
      <c r="MOY55" s="14">
        <v>0</v>
      </c>
      <c r="MOZ55" s="14">
        <v>0</v>
      </c>
      <c r="MPA55" s="14">
        <v>0</v>
      </c>
      <c r="MPB55" s="14">
        <v>0</v>
      </c>
      <c r="MPC55" s="14">
        <v>0</v>
      </c>
      <c r="MPD55" s="14">
        <v>0</v>
      </c>
      <c r="MPE55" s="14">
        <v>0</v>
      </c>
      <c r="MPF55" s="14">
        <v>0</v>
      </c>
      <c r="MPG55" s="14">
        <v>0</v>
      </c>
      <c r="MPH55" s="14">
        <v>0</v>
      </c>
      <c r="MPI55" s="14">
        <v>0</v>
      </c>
      <c r="MPJ55" s="14">
        <v>0</v>
      </c>
      <c r="MPK55" s="14">
        <v>0</v>
      </c>
      <c r="MPL55" s="14">
        <v>0</v>
      </c>
      <c r="MPM55" s="14">
        <v>0</v>
      </c>
      <c r="MPN55" s="14">
        <v>0</v>
      </c>
      <c r="MPO55" s="14">
        <v>0</v>
      </c>
      <c r="MPP55" s="14">
        <v>0</v>
      </c>
      <c r="MPQ55" s="14">
        <v>0</v>
      </c>
      <c r="MPR55" s="14">
        <v>0</v>
      </c>
      <c r="MPS55" s="14">
        <v>0</v>
      </c>
      <c r="MPT55" s="14">
        <v>0</v>
      </c>
      <c r="MPU55" s="14">
        <v>0</v>
      </c>
      <c r="MPV55" s="14">
        <v>0</v>
      </c>
      <c r="MPW55" s="14">
        <v>0</v>
      </c>
      <c r="MPX55" s="14">
        <v>0</v>
      </c>
      <c r="MPY55" s="14">
        <v>0</v>
      </c>
      <c r="MPZ55" s="14">
        <v>0</v>
      </c>
      <c r="MQA55" s="14">
        <v>0</v>
      </c>
      <c r="MQB55" s="14">
        <v>0</v>
      </c>
      <c r="MQC55" s="14">
        <v>0</v>
      </c>
      <c r="MQD55" s="14">
        <v>0</v>
      </c>
      <c r="MQE55" s="14">
        <v>0</v>
      </c>
      <c r="MQF55" s="14">
        <v>0</v>
      </c>
      <c r="MQG55" s="14">
        <v>0</v>
      </c>
      <c r="MQH55" s="14">
        <v>0</v>
      </c>
      <c r="MQI55" s="14">
        <v>0</v>
      </c>
      <c r="MQJ55" s="14">
        <v>0</v>
      </c>
      <c r="MQK55" s="14">
        <v>0</v>
      </c>
      <c r="MQL55" s="14">
        <v>0</v>
      </c>
      <c r="MQM55" s="14">
        <v>0</v>
      </c>
      <c r="MQN55" s="14">
        <v>0</v>
      </c>
      <c r="MQO55" s="14">
        <v>0</v>
      </c>
      <c r="MQP55" s="14">
        <v>0</v>
      </c>
      <c r="MQQ55" s="14">
        <v>0</v>
      </c>
      <c r="MQR55" s="14">
        <v>0</v>
      </c>
      <c r="MQS55" s="14">
        <v>0</v>
      </c>
      <c r="MQT55" s="14">
        <v>0</v>
      </c>
      <c r="MQU55" s="14">
        <v>0</v>
      </c>
      <c r="MQV55" s="14">
        <v>0</v>
      </c>
      <c r="MQW55" s="14">
        <v>0</v>
      </c>
      <c r="MQX55" s="14">
        <v>0</v>
      </c>
      <c r="MQY55" s="14">
        <v>0</v>
      </c>
      <c r="MQZ55" s="14">
        <v>0</v>
      </c>
      <c r="MRA55" s="14">
        <v>0</v>
      </c>
      <c r="MRB55" s="14">
        <v>0</v>
      </c>
      <c r="MRC55" s="14">
        <v>0</v>
      </c>
      <c r="MRD55" s="14">
        <v>0</v>
      </c>
      <c r="MRE55" s="14">
        <v>0</v>
      </c>
      <c r="MRF55" s="14">
        <v>0</v>
      </c>
      <c r="MRG55" s="14">
        <v>0</v>
      </c>
      <c r="MRH55" s="14">
        <v>0</v>
      </c>
      <c r="MRI55" s="14">
        <v>0</v>
      </c>
      <c r="MRJ55" s="14">
        <v>0</v>
      </c>
      <c r="MRK55" s="14">
        <v>0</v>
      </c>
      <c r="MRL55" s="14">
        <v>0</v>
      </c>
      <c r="MRM55" s="14">
        <v>0</v>
      </c>
      <c r="MRN55" s="14">
        <v>0</v>
      </c>
      <c r="MRO55" s="14">
        <v>0</v>
      </c>
      <c r="MRP55" s="14">
        <v>0</v>
      </c>
      <c r="MRQ55" s="14">
        <v>0</v>
      </c>
      <c r="MRR55" s="14">
        <v>0</v>
      </c>
      <c r="MRS55" s="14">
        <v>0</v>
      </c>
      <c r="MRT55" s="14">
        <v>0</v>
      </c>
      <c r="MRU55" s="14">
        <v>0</v>
      </c>
      <c r="MRV55" s="14">
        <v>0</v>
      </c>
      <c r="MRW55" s="14">
        <v>0</v>
      </c>
      <c r="MRX55" s="14">
        <v>0</v>
      </c>
      <c r="MRY55" s="14">
        <v>0</v>
      </c>
      <c r="MRZ55" s="14">
        <v>0</v>
      </c>
      <c r="MSA55" s="14">
        <v>0</v>
      </c>
      <c r="MSB55" s="14">
        <v>0</v>
      </c>
      <c r="MSC55" s="14">
        <v>0</v>
      </c>
      <c r="MSD55" s="14">
        <v>0</v>
      </c>
      <c r="MSE55" s="14">
        <v>0</v>
      </c>
      <c r="MSF55" s="14">
        <v>0</v>
      </c>
      <c r="MSG55" s="14">
        <v>0</v>
      </c>
      <c r="MSH55" s="14">
        <v>0</v>
      </c>
      <c r="MSI55" s="14">
        <v>0</v>
      </c>
      <c r="MSJ55" s="14">
        <v>0</v>
      </c>
      <c r="MSK55" s="14">
        <v>0</v>
      </c>
      <c r="MSL55" s="14">
        <v>0</v>
      </c>
      <c r="MSM55" s="14">
        <v>0</v>
      </c>
      <c r="MSN55" s="14">
        <v>0</v>
      </c>
      <c r="MSO55" s="14">
        <v>0</v>
      </c>
      <c r="MSP55" s="14">
        <v>0</v>
      </c>
      <c r="MSQ55" s="14">
        <v>0</v>
      </c>
      <c r="MSR55" s="14">
        <v>0</v>
      </c>
      <c r="MSS55" s="14">
        <v>0</v>
      </c>
      <c r="MST55" s="14">
        <v>0</v>
      </c>
      <c r="MSU55" s="14">
        <v>0</v>
      </c>
      <c r="MSV55" s="14">
        <v>0</v>
      </c>
      <c r="MSW55" s="14">
        <v>0</v>
      </c>
      <c r="MSX55" s="14">
        <v>0</v>
      </c>
      <c r="MSY55" s="14">
        <v>0</v>
      </c>
      <c r="MSZ55" s="14">
        <v>0</v>
      </c>
      <c r="MTA55" s="14">
        <v>0</v>
      </c>
      <c r="MTB55" s="14">
        <v>0</v>
      </c>
      <c r="MTC55" s="14">
        <v>0</v>
      </c>
      <c r="MTD55" s="14">
        <v>0</v>
      </c>
      <c r="MTE55" s="14">
        <v>0</v>
      </c>
      <c r="MTF55" s="14">
        <v>0</v>
      </c>
      <c r="MTG55" s="14">
        <v>0</v>
      </c>
      <c r="MTH55" s="14">
        <v>0</v>
      </c>
      <c r="MTI55" s="14">
        <v>0</v>
      </c>
      <c r="MTJ55" s="14">
        <v>0</v>
      </c>
      <c r="MTK55" s="14">
        <v>0</v>
      </c>
      <c r="MTL55" s="14">
        <v>0</v>
      </c>
      <c r="MTM55" s="14">
        <v>0</v>
      </c>
      <c r="MTN55" s="14">
        <v>0</v>
      </c>
      <c r="MTO55" s="14">
        <v>0</v>
      </c>
      <c r="MTP55" s="14">
        <v>0</v>
      </c>
      <c r="MTQ55" s="14">
        <v>0</v>
      </c>
      <c r="MTR55" s="14">
        <v>0</v>
      </c>
      <c r="MTS55" s="14">
        <v>0</v>
      </c>
      <c r="MTT55" s="14">
        <v>0</v>
      </c>
      <c r="MTU55" s="14">
        <v>0</v>
      </c>
      <c r="MTV55" s="14">
        <v>0</v>
      </c>
      <c r="MTW55" s="14">
        <v>0</v>
      </c>
      <c r="MTX55" s="14">
        <v>0</v>
      </c>
      <c r="MTY55" s="14">
        <v>0</v>
      </c>
      <c r="MTZ55" s="14">
        <v>0</v>
      </c>
      <c r="MUA55" s="14">
        <v>0</v>
      </c>
      <c r="MUB55" s="14">
        <v>0</v>
      </c>
      <c r="MUC55" s="14">
        <v>0</v>
      </c>
      <c r="MUD55" s="14">
        <v>0</v>
      </c>
      <c r="MUE55" s="14">
        <v>0</v>
      </c>
      <c r="MUF55" s="14">
        <v>0</v>
      </c>
      <c r="MUG55" s="14">
        <v>0</v>
      </c>
      <c r="MUH55" s="14">
        <v>0</v>
      </c>
      <c r="MUI55" s="14">
        <v>0</v>
      </c>
      <c r="MUJ55" s="14">
        <v>0</v>
      </c>
      <c r="MUK55" s="14">
        <v>0</v>
      </c>
      <c r="MUL55" s="14">
        <v>0</v>
      </c>
      <c r="MUM55" s="14">
        <v>0</v>
      </c>
      <c r="MUN55" s="14">
        <v>0</v>
      </c>
      <c r="MUO55" s="14">
        <v>0</v>
      </c>
      <c r="MUP55" s="14">
        <v>0</v>
      </c>
      <c r="MUQ55" s="14">
        <v>0</v>
      </c>
      <c r="MUR55" s="14">
        <v>0</v>
      </c>
      <c r="MUS55" s="14">
        <v>0</v>
      </c>
      <c r="MUT55" s="14">
        <v>0</v>
      </c>
      <c r="MUU55" s="14">
        <v>0</v>
      </c>
      <c r="MUV55" s="14">
        <v>0</v>
      </c>
      <c r="MUW55" s="14">
        <v>0</v>
      </c>
      <c r="MUX55" s="14">
        <v>0</v>
      </c>
      <c r="MUY55" s="14">
        <v>0</v>
      </c>
      <c r="MUZ55" s="14">
        <v>0</v>
      </c>
      <c r="MVA55" s="14">
        <v>0</v>
      </c>
      <c r="MVB55" s="14">
        <v>0</v>
      </c>
      <c r="MVC55" s="14">
        <v>0</v>
      </c>
      <c r="MVD55" s="14">
        <v>0</v>
      </c>
      <c r="MVE55" s="14">
        <v>0</v>
      </c>
      <c r="MVF55" s="14">
        <v>0</v>
      </c>
      <c r="MVG55" s="14">
        <v>0</v>
      </c>
      <c r="MVH55" s="14">
        <v>0</v>
      </c>
      <c r="MVI55" s="14">
        <v>0</v>
      </c>
      <c r="MVJ55" s="14">
        <v>0</v>
      </c>
      <c r="MVK55" s="14">
        <v>0</v>
      </c>
      <c r="MVL55" s="14">
        <v>0</v>
      </c>
      <c r="MVM55" s="14">
        <v>0</v>
      </c>
      <c r="MVN55" s="14">
        <v>0</v>
      </c>
      <c r="MVO55" s="14">
        <v>0</v>
      </c>
      <c r="MVP55" s="14">
        <v>0</v>
      </c>
      <c r="MVQ55" s="14">
        <v>0</v>
      </c>
      <c r="MVR55" s="14">
        <v>0</v>
      </c>
      <c r="MVS55" s="14">
        <v>0</v>
      </c>
      <c r="MVT55" s="14">
        <v>0</v>
      </c>
      <c r="MVU55" s="14">
        <v>0</v>
      </c>
      <c r="MVV55" s="14">
        <v>0</v>
      </c>
      <c r="MVW55" s="14">
        <v>0</v>
      </c>
      <c r="MVX55" s="14">
        <v>0</v>
      </c>
      <c r="MVY55" s="14">
        <v>0</v>
      </c>
      <c r="MVZ55" s="14">
        <v>0</v>
      </c>
      <c r="MWA55" s="14">
        <v>0</v>
      </c>
      <c r="MWB55" s="14">
        <v>0</v>
      </c>
      <c r="MWC55" s="14">
        <v>0</v>
      </c>
      <c r="MWD55" s="14">
        <v>0</v>
      </c>
      <c r="MWE55" s="14">
        <v>0</v>
      </c>
      <c r="MWF55" s="14">
        <v>0</v>
      </c>
      <c r="MWG55" s="14">
        <v>0</v>
      </c>
      <c r="MWH55" s="14">
        <v>0</v>
      </c>
      <c r="MWI55" s="14">
        <v>0</v>
      </c>
      <c r="MWJ55" s="14">
        <v>0</v>
      </c>
      <c r="MWK55" s="14">
        <v>0</v>
      </c>
      <c r="MWL55" s="14">
        <v>0</v>
      </c>
      <c r="MWM55" s="14">
        <v>0</v>
      </c>
      <c r="MWN55" s="14">
        <v>0</v>
      </c>
      <c r="MWO55" s="14">
        <v>0</v>
      </c>
      <c r="MWP55" s="14">
        <v>0</v>
      </c>
      <c r="MWQ55" s="14">
        <v>0</v>
      </c>
      <c r="MWR55" s="14">
        <v>0</v>
      </c>
      <c r="MWS55" s="14">
        <v>0</v>
      </c>
      <c r="MWT55" s="14">
        <v>0</v>
      </c>
      <c r="MWU55" s="14">
        <v>0</v>
      </c>
      <c r="MWV55" s="14">
        <v>0</v>
      </c>
      <c r="MWW55" s="14">
        <v>0</v>
      </c>
      <c r="MWX55" s="14">
        <v>0</v>
      </c>
      <c r="MWY55" s="14">
        <v>0</v>
      </c>
      <c r="MWZ55" s="14">
        <v>0</v>
      </c>
      <c r="MXA55" s="14">
        <v>0</v>
      </c>
      <c r="MXB55" s="14">
        <v>0</v>
      </c>
      <c r="MXC55" s="14">
        <v>0</v>
      </c>
      <c r="MXD55" s="14">
        <v>0</v>
      </c>
      <c r="MXE55" s="14">
        <v>0</v>
      </c>
      <c r="MXF55" s="14">
        <v>0</v>
      </c>
      <c r="MXG55" s="14">
        <v>0</v>
      </c>
      <c r="MXH55" s="14">
        <v>0</v>
      </c>
      <c r="MXI55" s="14">
        <v>0</v>
      </c>
      <c r="MXJ55" s="14">
        <v>0</v>
      </c>
      <c r="MXK55" s="14">
        <v>0</v>
      </c>
      <c r="MXL55" s="14">
        <v>0</v>
      </c>
      <c r="MXM55" s="14">
        <v>0</v>
      </c>
      <c r="MXN55" s="14">
        <v>0</v>
      </c>
      <c r="MXO55" s="14">
        <v>0</v>
      </c>
      <c r="MXP55" s="14">
        <v>0</v>
      </c>
      <c r="MXQ55" s="14">
        <v>0</v>
      </c>
      <c r="MXR55" s="14">
        <v>0</v>
      </c>
      <c r="MXS55" s="14">
        <v>0</v>
      </c>
      <c r="MXT55" s="14">
        <v>0</v>
      </c>
      <c r="MXU55" s="14">
        <v>0</v>
      </c>
      <c r="MXV55" s="14">
        <v>0</v>
      </c>
      <c r="MXW55" s="14">
        <v>0</v>
      </c>
      <c r="MXX55" s="14">
        <v>0</v>
      </c>
      <c r="MXY55" s="14">
        <v>0</v>
      </c>
      <c r="MXZ55" s="14">
        <v>0</v>
      </c>
      <c r="MYA55" s="14">
        <v>0</v>
      </c>
      <c r="MYB55" s="14">
        <v>0</v>
      </c>
      <c r="MYC55" s="14">
        <v>0</v>
      </c>
      <c r="MYD55" s="14">
        <v>0</v>
      </c>
      <c r="MYE55" s="14">
        <v>0</v>
      </c>
      <c r="MYF55" s="14">
        <v>0</v>
      </c>
      <c r="MYG55" s="14">
        <v>0</v>
      </c>
      <c r="MYH55" s="14">
        <v>0</v>
      </c>
      <c r="MYI55" s="14">
        <v>0</v>
      </c>
      <c r="MYJ55" s="14">
        <v>0</v>
      </c>
      <c r="MYK55" s="14">
        <v>0</v>
      </c>
      <c r="MYL55" s="14">
        <v>0</v>
      </c>
      <c r="MYM55" s="14">
        <v>0</v>
      </c>
      <c r="MYN55" s="14">
        <v>0</v>
      </c>
      <c r="MYO55" s="14">
        <v>0</v>
      </c>
      <c r="MYP55" s="14">
        <v>0</v>
      </c>
      <c r="MYQ55" s="14">
        <v>0</v>
      </c>
      <c r="MYR55" s="14">
        <v>0</v>
      </c>
      <c r="MYS55" s="14">
        <v>0</v>
      </c>
      <c r="MYT55" s="14">
        <v>0</v>
      </c>
      <c r="MYU55" s="14">
        <v>0</v>
      </c>
      <c r="MYV55" s="14">
        <v>0</v>
      </c>
      <c r="MYW55" s="14">
        <v>0</v>
      </c>
      <c r="MYX55" s="14">
        <v>0</v>
      </c>
      <c r="MYY55" s="14">
        <v>0</v>
      </c>
      <c r="MYZ55" s="14">
        <v>0</v>
      </c>
      <c r="MZA55" s="14">
        <v>0</v>
      </c>
      <c r="MZB55" s="14">
        <v>0</v>
      </c>
      <c r="MZC55" s="14">
        <v>0</v>
      </c>
      <c r="MZD55" s="14">
        <v>0</v>
      </c>
      <c r="MZE55" s="14">
        <v>0</v>
      </c>
      <c r="MZF55" s="14">
        <v>0</v>
      </c>
      <c r="MZG55" s="14">
        <v>0</v>
      </c>
      <c r="MZH55" s="14">
        <v>0</v>
      </c>
      <c r="MZI55" s="14">
        <v>0</v>
      </c>
      <c r="MZJ55" s="14">
        <v>0</v>
      </c>
      <c r="MZK55" s="14">
        <v>0</v>
      </c>
      <c r="MZL55" s="14">
        <v>0</v>
      </c>
      <c r="MZM55" s="14">
        <v>0</v>
      </c>
      <c r="MZN55" s="14">
        <v>0</v>
      </c>
      <c r="MZO55" s="14">
        <v>0</v>
      </c>
      <c r="MZP55" s="14">
        <v>0</v>
      </c>
      <c r="MZQ55" s="14">
        <v>0</v>
      </c>
      <c r="MZR55" s="14">
        <v>0</v>
      </c>
      <c r="MZS55" s="14">
        <v>0</v>
      </c>
      <c r="MZT55" s="14">
        <v>0</v>
      </c>
      <c r="MZU55" s="14">
        <v>0</v>
      </c>
      <c r="MZV55" s="14">
        <v>0</v>
      </c>
      <c r="MZW55" s="14">
        <v>0</v>
      </c>
      <c r="MZX55" s="14">
        <v>0</v>
      </c>
      <c r="MZY55" s="14">
        <v>0</v>
      </c>
      <c r="MZZ55" s="14">
        <v>0</v>
      </c>
      <c r="NAA55" s="14">
        <v>0</v>
      </c>
      <c r="NAB55" s="14">
        <v>0</v>
      </c>
      <c r="NAC55" s="14">
        <v>0</v>
      </c>
      <c r="NAD55" s="14">
        <v>0</v>
      </c>
      <c r="NAE55" s="14">
        <v>0</v>
      </c>
      <c r="NAF55" s="14">
        <v>0</v>
      </c>
      <c r="NAG55" s="14">
        <v>0</v>
      </c>
      <c r="NAH55" s="14">
        <v>0</v>
      </c>
      <c r="NAI55" s="14">
        <v>0</v>
      </c>
      <c r="NAJ55" s="14">
        <v>0</v>
      </c>
      <c r="NAK55" s="14">
        <v>0</v>
      </c>
      <c r="NAL55" s="14">
        <v>0</v>
      </c>
      <c r="NAM55" s="14">
        <v>0</v>
      </c>
      <c r="NAN55" s="14">
        <v>0</v>
      </c>
      <c r="NAO55" s="14">
        <v>0</v>
      </c>
      <c r="NAP55" s="14">
        <v>0</v>
      </c>
      <c r="NAQ55" s="14">
        <v>0</v>
      </c>
      <c r="NAR55" s="14">
        <v>0</v>
      </c>
      <c r="NAS55" s="14">
        <v>0</v>
      </c>
      <c r="NAT55" s="14">
        <v>0</v>
      </c>
      <c r="NAU55" s="14">
        <v>0</v>
      </c>
      <c r="NAV55" s="14">
        <v>0</v>
      </c>
      <c r="NAW55" s="14">
        <v>0</v>
      </c>
      <c r="NAX55" s="14">
        <v>0</v>
      </c>
      <c r="NAY55" s="14">
        <v>0</v>
      </c>
      <c r="NAZ55" s="14">
        <v>0</v>
      </c>
      <c r="NBA55" s="14">
        <v>0</v>
      </c>
      <c r="NBB55" s="14">
        <v>0</v>
      </c>
      <c r="NBC55" s="14">
        <v>0</v>
      </c>
      <c r="NBD55" s="14">
        <v>0</v>
      </c>
      <c r="NBE55" s="14">
        <v>0</v>
      </c>
      <c r="NBF55" s="14">
        <v>0</v>
      </c>
      <c r="NBG55" s="14">
        <v>0</v>
      </c>
      <c r="NBH55" s="14">
        <v>0</v>
      </c>
      <c r="NBI55" s="14">
        <v>0</v>
      </c>
      <c r="NBJ55" s="14">
        <v>0</v>
      </c>
      <c r="NBK55" s="14">
        <v>0</v>
      </c>
      <c r="NBL55" s="14">
        <v>0</v>
      </c>
      <c r="NBM55" s="14">
        <v>0</v>
      </c>
      <c r="NBN55" s="14">
        <v>0</v>
      </c>
      <c r="NBO55" s="14">
        <v>0</v>
      </c>
      <c r="NBP55" s="14">
        <v>0</v>
      </c>
      <c r="NBQ55" s="14">
        <v>0</v>
      </c>
      <c r="NBR55" s="14">
        <v>0</v>
      </c>
      <c r="NBS55" s="14">
        <v>0</v>
      </c>
      <c r="NBT55" s="14">
        <v>0</v>
      </c>
      <c r="NBU55" s="14">
        <v>0</v>
      </c>
      <c r="NBV55" s="14">
        <v>0</v>
      </c>
      <c r="NBW55" s="14">
        <v>0</v>
      </c>
      <c r="NBX55" s="14">
        <v>0</v>
      </c>
      <c r="NBY55" s="14">
        <v>0</v>
      </c>
      <c r="NBZ55" s="14">
        <v>0</v>
      </c>
      <c r="NCA55" s="14">
        <v>0</v>
      </c>
      <c r="NCB55" s="14">
        <v>0</v>
      </c>
      <c r="NCC55" s="14">
        <v>0</v>
      </c>
      <c r="NCD55" s="14">
        <v>0</v>
      </c>
      <c r="NCE55" s="14">
        <v>0</v>
      </c>
      <c r="NCF55" s="14">
        <v>0</v>
      </c>
      <c r="NCG55" s="14">
        <v>0</v>
      </c>
      <c r="NCH55" s="14">
        <v>0</v>
      </c>
      <c r="NCI55" s="14">
        <v>0</v>
      </c>
      <c r="NCJ55" s="14">
        <v>0</v>
      </c>
      <c r="NCK55" s="14">
        <v>0</v>
      </c>
      <c r="NCL55" s="14">
        <v>0</v>
      </c>
      <c r="NCM55" s="14">
        <v>0</v>
      </c>
      <c r="NCN55" s="14">
        <v>0</v>
      </c>
      <c r="NCO55" s="14">
        <v>0</v>
      </c>
      <c r="NCP55" s="14">
        <v>0</v>
      </c>
      <c r="NCQ55" s="14">
        <v>0</v>
      </c>
      <c r="NCR55" s="14">
        <v>0</v>
      </c>
      <c r="NCS55" s="14">
        <v>0</v>
      </c>
      <c r="NCT55" s="14">
        <v>0</v>
      </c>
      <c r="NCU55" s="14">
        <v>0</v>
      </c>
      <c r="NCV55" s="14">
        <v>0</v>
      </c>
      <c r="NCW55" s="14">
        <v>0</v>
      </c>
      <c r="NCX55" s="14">
        <v>0</v>
      </c>
      <c r="NCY55" s="14">
        <v>0</v>
      </c>
      <c r="NCZ55" s="14">
        <v>0</v>
      </c>
      <c r="NDA55" s="14">
        <v>0</v>
      </c>
      <c r="NDB55" s="14">
        <v>0</v>
      </c>
      <c r="NDC55" s="14">
        <v>0</v>
      </c>
      <c r="NDD55" s="14">
        <v>0</v>
      </c>
      <c r="NDE55" s="14">
        <v>0</v>
      </c>
      <c r="NDF55" s="14">
        <v>0</v>
      </c>
      <c r="NDG55" s="14">
        <v>0</v>
      </c>
      <c r="NDH55" s="14">
        <v>0</v>
      </c>
      <c r="NDI55" s="14">
        <v>0</v>
      </c>
      <c r="NDJ55" s="14">
        <v>0</v>
      </c>
      <c r="NDK55" s="14">
        <v>0</v>
      </c>
      <c r="NDL55" s="14">
        <v>0</v>
      </c>
      <c r="NDM55" s="14">
        <v>0</v>
      </c>
      <c r="NDN55" s="14">
        <v>0</v>
      </c>
      <c r="NDO55" s="14">
        <v>0</v>
      </c>
      <c r="NDP55" s="14">
        <v>0</v>
      </c>
      <c r="NDQ55" s="14">
        <v>0</v>
      </c>
      <c r="NDR55" s="14">
        <v>0</v>
      </c>
      <c r="NDS55" s="14">
        <v>0</v>
      </c>
      <c r="NDT55" s="14">
        <v>0</v>
      </c>
      <c r="NDU55" s="14">
        <v>0</v>
      </c>
      <c r="NDV55" s="14">
        <v>0</v>
      </c>
      <c r="NDW55" s="14">
        <v>0</v>
      </c>
      <c r="NDX55" s="14">
        <v>0</v>
      </c>
      <c r="NDY55" s="14">
        <v>0</v>
      </c>
      <c r="NDZ55" s="14">
        <v>0</v>
      </c>
      <c r="NEA55" s="14">
        <v>0</v>
      </c>
      <c r="NEB55" s="14">
        <v>0</v>
      </c>
      <c r="NEC55" s="14">
        <v>0</v>
      </c>
      <c r="NED55" s="14">
        <v>0</v>
      </c>
      <c r="NEE55" s="14">
        <v>0</v>
      </c>
      <c r="NEF55" s="14">
        <v>0</v>
      </c>
      <c r="NEG55" s="14">
        <v>0</v>
      </c>
      <c r="NEH55" s="14">
        <v>0</v>
      </c>
      <c r="NEI55" s="14">
        <v>0</v>
      </c>
      <c r="NEJ55" s="14">
        <v>0</v>
      </c>
      <c r="NEK55" s="14">
        <v>0</v>
      </c>
      <c r="NEL55" s="14">
        <v>0</v>
      </c>
      <c r="NEM55" s="14">
        <v>0</v>
      </c>
      <c r="NEN55" s="14">
        <v>0</v>
      </c>
      <c r="NEO55" s="14">
        <v>0</v>
      </c>
      <c r="NEP55" s="14">
        <v>0</v>
      </c>
      <c r="NEQ55" s="14">
        <v>0</v>
      </c>
      <c r="NER55" s="14">
        <v>0</v>
      </c>
      <c r="NES55" s="14">
        <v>0</v>
      </c>
      <c r="NET55" s="14">
        <v>0</v>
      </c>
      <c r="NEU55" s="14">
        <v>0</v>
      </c>
      <c r="NEV55" s="14">
        <v>0</v>
      </c>
      <c r="NEW55" s="14">
        <v>0</v>
      </c>
      <c r="NEX55" s="14">
        <v>0</v>
      </c>
      <c r="NEY55" s="14">
        <v>0</v>
      </c>
      <c r="NEZ55" s="14">
        <v>0</v>
      </c>
      <c r="NFA55" s="14">
        <v>0</v>
      </c>
      <c r="NFB55" s="14">
        <v>0</v>
      </c>
      <c r="NFC55" s="14">
        <v>0</v>
      </c>
      <c r="NFD55" s="14">
        <v>0</v>
      </c>
      <c r="NFE55" s="14">
        <v>0</v>
      </c>
      <c r="NFF55" s="14">
        <v>0</v>
      </c>
      <c r="NFG55" s="14">
        <v>0</v>
      </c>
      <c r="NFH55" s="14">
        <v>0</v>
      </c>
      <c r="NFI55" s="14">
        <v>0</v>
      </c>
      <c r="NFJ55" s="14">
        <v>0</v>
      </c>
      <c r="NFK55" s="14">
        <v>0</v>
      </c>
      <c r="NFL55" s="14">
        <v>0</v>
      </c>
      <c r="NFM55" s="14">
        <v>0</v>
      </c>
      <c r="NFN55" s="14">
        <v>0</v>
      </c>
      <c r="NFO55" s="14">
        <v>0</v>
      </c>
      <c r="NFP55" s="14">
        <v>0</v>
      </c>
      <c r="NFQ55" s="14">
        <v>0</v>
      </c>
      <c r="NFR55" s="14">
        <v>0</v>
      </c>
      <c r="NFS55" s="14">
        <v>0</v>
      </c>
      <c r="NFT55" s="14">
        <v>0</v>
      </c>
      <c r="NFU55" s="14">
        <v>0</v>
      </c>
      <c r="NFV55" s="14">
        <v>0</v>
      </c>
      <c r="NFW55" s="14">
        <v>0</v>
      </c>
      <c r="NFX55" s="14">
        <v>0</v>
      </c>
      <c r="NFY55" s="14">
        <v>0</v>
      </c>
      <c r="NFZ55" s="14">
        <v>0</v>
      </c>
      <c r="NGA55" s="14">
        <v>0</v>
      </c>
      <c r="NGB55" s="14">
        <v>0</v>
      </c>
      <c r="NGC55" s="14">
        <v>0</v>
      </c>
      <c r="NGD55" s="14">
        <v>0</v>
      </c>
      <c r="NGE55" s="14">
        <v>0</v>
      </c>
      <c r="NGF55" s="14">
        <v>0</v>
      </c>
      <c r="NGG55" s="14">
        <v>0</v>
      </c>
      <c r="NGH55" s="14">
        <v>0</v>
      </c>
      <c r="NGI55" s="14">
        <v>0</v>
      </c>
      <c r="NGJ55" s="14">
        <v>0</v>
      </c>
      <c r="NGK55" s="14">
        <v>0</v>
      </c>
      <c r="NGL55" s="14">
        <v>0</v>
      </c>
      <c r="NGM55" s="14">
        <v>0</v>
      </c>
      <c r="NGN55" s="14">
        <v>0</v>
      </c>
      <c r="NGO55" s="14">
        <v>0</v>
      </c>
      <c r="NGP55" s="14">
        <v>0</v>
      </c>
      <c r="NGQ55" s="14">
        <v>0</v>
      </c>
      <c r="NGR55" s="14">
        <v>0</v>
      </c>
      <c r="NGS55" s="14">
        <v>0</v>
      </c>
      <c r="NGT55" s="14">
        <v>0</v>
      </c>
      <c r="NGU55" s="14">
        <v>0</v>
      </c>
      <c r="NGV55" s="14">
        <v>0</v>
      </c>
      <c r="NGW55" s="14">
        <v>0</v>
      </c>
      <c r="NGX55" s="14">
        <v>0</v>
      </c>
      <c r="NGY55" s="14">
        <v>0</v>
      </c>
      <c r="NGZ55" s="14">
        <v>0</v>
      </c>
      <c r="NHA55" s="14">
        <v>0</v>
      </c>
      <c r="NHB55" s="14">
        <v>0</v>
      </c>
      <c r="NHC55" s="14">
        <v>0</v>
      </c>
      <c r="NHD55" s="14">
        <v>0</v>
      </c>
      <c r="NHE55" s="14">
        <v>0</v>
      </c>
      <c r="NHF55" s="14">
        <v>0</v>
      </c>
      <c r="NHG55" s="14">
        <v>0</v>
      </c>
      <c r="NHH55" s="14">
        <v>0</v>
      </c>
      <c r="NHI55" s="14">
        <v>0</v>
      </c>
      <c r="NHJ55" s="14">
        <v>0</v>
      </c>
      <c r="NHK55" s="14">
        <v>0</v>
      </c>
      <c r="NHL55" s="14">
        <v>0</v>
      </c>
      <c r="NHM55" s="14">
        <v>0</v>
      </c>
      <c r="NHN55" s="14">
        <v>0</v>
      </c>
      <c r="NHO55" s="14">
        <v>0</v>
      </c>
      <c r="NHP55" s="14">
        <v>0</v>
      </c>
      <c r="NHQ55" s="14">
        <v>0</v>
      </c>
      <c r="NHR55" s="14">
        <v>0</v>
      </c>
      <c r="NHS55" s="14">
        <v>0</v>
      </c>
      <c r="NHT55" s="14">
        <v>0</v>
      </c>
      <c r="NHU55" s="14">
        <v>0</v>
      </c>
      <c r="NHV55" s="14">
        <v>0</v>
      </c>
      <c r="NHW55" s="14">
        <v>0</v>
      </c>
      <c r="NHX55" s="14">
        <v>0</v>
      </c>
      <c r="NHY55" s="14">
        <v>0</v>
      </c>
      <c r="NHZ55" s="14">
        <v>0</v>
      </c>
      <c r="NIA55" s="14">
        <v>0</v>
      </c>
      <c r="NIB55" s="14">
        <v>0</v>
      </c>
      <c r="NIC55" s="14">
        <v>0</v>
      </c>
      <c r="NID55" s="14">
        <v>0</v>
      </c>
      <c r="NIE55" s="14">
        <v>0</v>
      </c>
      <c r="NIF55" s="14">
        <v>0</v>
      </c>
      <c r="NIG55" s="14">
        <v>0</v>
      </c>
      <c r="NIH55" s="14">
        <v>0</v>
      </c>
      <c r="NII55" s="14">
        <v>0</v>
      </c>
      <c r="NIJ55" s="14">
        <v>0</v>
      </c>
      <c r="NIK55" s="14">
        <v>0</v>
      </c>
      <c r="NIL55" s="14">
        <v>0</v>
      </c>
      <c r="NIM55" s="14">
        <v>0</v>
      </c>
      <c r="NIN55" s="14">
        <v>0</v>
      </c>
      <c r="NIO55" s="14">
        <v>0</v>
      </c>
      <c r="NIP55" s="14">
        <v>0</v>
      </c>
      <c r="NIQ55" s="14">
        <v>0</v>
      </c>
      <c r="NIR55" s="14">
        <v>0</v>
      </c>
      <c r="NIS55" s="14">
        <v>0</v>
      </c>
      <c r="NIT55" s="14">
        <v>0</v>
      </c>
      <c r="NIU55" s="14">
        <v>0</v>
      </c>
      <c r="NIV55" s="14">
        <v>0</v>
      </c>
      <c r="NIW55" s="14">
        <v>0</v>
      </c>
      <c r="NIX55" s="14">
        <v>0</v>
      </c>
      <c r="NIY55" s="14">
        <v>0</v>
      </c>
      <c r="NIZ55" s="14">
        <v>0</v>
      </c>
      <c r="NJA55" s="14">
        <v>0</v>
      </c>
      <c r="NJB55" s="14">
        <v>0</v>
      </c>
      <c r="NJC55" s="14">
        <v>0</v>
      </c>
      <c r="NJD55" s="14">
        <v>0</v>
      </c>
      <c r="NJE55" s="14">
        <v>0</v>
      </c>
      <c r="NJF55" s="14">
        <v>0</v>
      </c>
      <c r="NJG55" s="14">
        <v>0</v>
      </c>
      <c r="NJH55" s="14">
        <v>0</v>
      </c>
      <c r="NJI55" s="14">
        <v>0</v>
      </c>
      <c r="NJJ55" s="14">
        <v>0</v>
      </c>
      <c r="NJK55" s="14">
        <v>0</v>
      </c>
      <c r="NJL55" s="14">
        <v>0</v>
      </c>
      <c r="NJM55" s="14">
        <v>0</v>
      </c>
      <c r="NJN55" s="14">
        <v>0</v>
      </c>
      <c r="NJO55" s="14">
        <v>0</v>
      </c>
      <c r="NJP55" s="14">
        <v>0</v>
      </c>
      <c r="NJQ55" s="14">
        <v>0</v>
      </c>
      <c r="NJR55" s="14">
        <v>0</v>
      </c>
      <c r="NJS55" s="14">
        <v>0</v>
      </c>
      <c r="NJT55" s="14">
        <v>0</v>
      </c>
      <c r="NJU55" s="14">
        <v>0</v>
      </c>
      <c r="NJV55" s="14">
        <v>0</v>
      </c>
      <c r="NJW55" s="14">
        <v>0</v>
      </c>
      <c r="NJX55" s="14">
        <v>0</v>
      </c>
      <c r="NJY55" s="14">
        <v>0</v>
      </c>
      <c r="NJZ55" s="14">
        <v>0</v>
      </c>
      <c r="NKA55" s="14">
        <v>0</v>
      </c>
      <c r="NKB55" s="14">
        <v>0</v>
      </c>
      <c r="NKC55" s="14">
        <v>0</v>
      </c>
      <c r="NKD55" s="14">
        <v>0</v>
      </c>
      <c r="NKE55" s="14">
        <v>0</v>
      </c>
      <c r="NKF55" s="14">
        <v>0</v>
      </c>
      <c r="NKG55" s="14">
        <v>0</v>
      </c>
      <c r="NKH55" s="14">
        <v>0</v>
      </c>
      <c r="NKI55" s="14">
        <v>0</v>
      </c>
      <c r="NKJ55" s="14">
        <v>0</v>
      </c>
      <c r="NKK55" s="14">
        <v>0</v>
      </c>
      <c r="NKL55" s="14">
        <v>0</v>
      </c>
      <c r="NKM55" s="14">
        <v>0</v>
      </c>
      <c r="NKN55" s="14">
        <v>0</v>
      </c>
      <c r="NKO55" s="14">
        <v>0</v>
      </c>
      <c r="NKP55" s="14">
        <v>0</v>
      </c>
      <c r="NKQ55" s="14">
        <v>0</v>
      </c>
      <c r="NKR55" s="14">
        <v>0</v>
      </c>
      <c r="NKS55" s="14">
        <v>0</v>
      </c>
      <c r="NKT55" s="14">
        <v>0</v>
      </c>
      <c r="NKU55" s="14">
        <v>0</v>
      </c>
      <c r="NKV55" s="14">
        <v>0</v>
      </c>
      <c r="NKW55" s="14">
        <v>0</v>
      </c>
      <c r="NKX55" s="14">
        <v>0</v>
      </c>
      <c r="NKY55" s="14">
        <v>0</v>
      </c>
      <c r="NKZ55" s="14">
        <v>0</v>
      </c>
      <c r="NLA55" s="14">
        <v>0</v>
      </c>
      <c r="NLB55" s="14">
        <v>0</v>
      </c>
      <c r="NLC55" s="14">
        <v>0</v>
      </c>
      <c r="NLD55" s="14">
        <v>0</v>
      </c>
      <c r="NLE55" s="14">
        <v>0</v>
      </c>
      <c r="NLF55" s="14">
        <v>0</v>
      </c>
      <c r="NLG55" s="14">
        <v>0</v>
      </c>
      <c r="NLH55" s="14">
        <v>0</v>
      </c>
      <c r="NLI55" s="14">
        <v>0</v>
      </c>
      <c r="NLJ55" s="14">
        <v>0</v>
      </c>
      <c r="NLK55" s="14">
        <v>0</v>
      </c>
      <c r="NLL55" s="14">
        <v>0</v>
      </c>
      <c r="NLM55" s="14">
        <v>0</v>
      </c>
      <c r="NLN55" s="14">
        <v>0</v>
      </c>
      <c r="NLO55" s="14">
        <v>0</v>
      </c>
      <c r="NLP55" s="14">
        <v>0</v>
      </c>
      <c r="NLQ55" s="14">
        <v>0</v>
      </c>
      <c r="NLR55" s="14">
        <v>0</v>
      </c>
      <c r="NLS55" s="14">
        <v>0</v>
      </c>
      <c r="NLT55" s="14">
        <v>0</v>
      </c>
      <c r="NLU55" s="14">
        <v>0</v>
      </c>
      <c r="NLV55" s="14">
        <v>0</v>
      </c>
      <c r="NLW55" s="14">
        <v>0</v>
      </c>
      <c r="NLX55" s="14">
        <v>0</v>
      </c>
      <c r="NLY55" s="14">
        <v>0</v>
      </c>
      <c r="NLZ55" s="14">
        <v>0</v>
      </c>
      <c r="NMA55" s="14">
        <v>0</v>
      </c>
      <c r="NMB55" s="14">
        <v>0</v>
      </c>
      <c r="NMC55" s="14">
        <v>0</v>
      </c>
      <c r="NMD55" s="14">
        <v>0</v>
      </c>
      <c r="NME55" s="14">
        <v>0</v>
      </c>
      <c r="NMF55" s="14">
        <v>0</v>
      </c>
      <c r="NMG55" s="14">
        <v>0</v>
      </c>
      <c r="NMH55" s="14">
        <v>0</v>
      </c>
      <c r="NMI55" s="14">
        <v>0</v>
      </c>
      <c r="NMJ55" s="14">
        <v>0</v>
      </c>
      <c r="NMK55" s="14">
        <v>0</v>
      </c>
      <c r="NML55" s="14">
        <v>0</v>
      </c>
      <c r="NMM55" s="14">
        <v>0</v>
      </c>
      <c r="NMN55" s="14">
        <v>0</v>
      </c>
      <c r="NMO55" s="14">
        <v>0</v>
      </c>
      <c r="NMP55" s="14">
        <v>0</v>
      </c>
      <c r="NMQ55" s="14">
        <v>0</v>
      </c>
      <c r="NMR55" s="14">
        <v>0</v>
      </c>
      <c r="NMS55" s="14">
        <v>0</v>
      </c>
      <c r="NMT55" s="14">
        <v>0</v>
      </c>
      <c r="NMU55" s="14">
        <v>0</v>
      </c>
      <c r="NMV55" s="14">
        <v>0</v>
      </c>
      <c r="NMW55" s="14">
        <v>0</v>
      </c>
      <c r="NMX55" s="14">
        <v>0</v>
      </c>
      <c r="NMY55" s="14">
        <v>0</v>
      </c>
      <c r="NMZ55" s="14">
        <v>0</v>
      </c>
      <c r="NNA55" s="14">
        <v>0</v>
      </c>
      <c r="NNB55" s="14">
        <v>0</v>
      </c>
      <c r="NNC55" s="14">
        <v>0</v>
      </c>
      <c r="NND55" s="14">
        <v>0</v>
      </c>
      <c r="NNE55" s="14">
        <v>0</v>
      </c>
      <c r="NNF55" s="14">
        <v>0</v>
      </c>
      <c r="NNG55" s="14">
        <v>0</v>
      </c>
      <c r="NNH55" s="14">
        <v>0</v>
      </c>
      <c r="NNI55" s="14">
        <v>0</v>
      </c>
      <c r="NNJ55" s="14">
        <v>0</v>
      </c>
      <c r="NNK55" s="14">
        <v>0</v>
      </c>
      <c r="NNL55" s="14">
        <v>0</v>
      </c>
      <c r="NNM55" s="14">
        <v>0</v>
      </c>
      <c r="NNN55" s="14">
        <v>0</v>
      </c>
      <c r="NNO55" s="14">
        <v>0</v>
      </c>
      <c r="NNP55" s="14">
        <v>0</v>
      </c>
      <c r="NNQ55" s="14">
        <v>0</v>
      </c>
      <c r="NNR55" s="14">
        <v>0</v>
      </c>
      <c r="NNS55" s="14">
        <v>0</v>
      </c>
      <c r="NNT55" s="14">
        <v>0</v>
      </c>
      <c r="NNU55" s="14">
        <v>0</v>
      </c>
      <c r="NNV55" s="14">
        <v>0</v>
      </c>
      <c r="NNW55" s="14">
        <v>0</v>
      </c>
      <c r="NNX55" s="14">
        <v>0</v>
      </c>
      <c r="NNY55" s="14">
        <v>0</v>
      </c>
      <c r="NNZ55" s="14">
        <v>0</v>
      </c>
      <c r="NOA55" s="14">
        <v>0</v>
      </c>
      <c r="NOB55" s="14">
        <v>0</v>
      </c>
      <c r="NOC55" s="14">
        <v>0</v>
      </c>
      <c r="NOD55" s="14">
        <v>0</v>
      </c>
      <c r="NOE55" s="14">
        <v>0</v>
      </c>
      <c r="NOF55" s="14">
        <v>0</v>
      </c>
      <c r="NOG55" s="14">
        <v>0</v>
      </c>
      <c r="NOH55" s="14">
        <v>0</v>
      </c>
      <c r="NOI55" s="14">
        <v>0</v>
      </c>
      <c r="NOJ55" s="14">
        <v>0</v>
      </c>
      <c r="NOK55" s="14">
        <v>0</v>
      </c>
      <c r="NOL55" s="14">
        <v>0</v>
      </c>
      <c r="NOM55" s="14">
        <v>0</v>
      </c>
      <c r="NON55" s="14">
        <v>0</v>
      </c>
      <c r="NOO55" s="14">
        <v>0</v>
      </c>
      <c r="NOP55" s="14">
        <v>0</v>
      </c>
      <c r="NOQ55" s="14">
        <v>0</v>
      </c>
      <c r="NOR55" s="14">
        <v>0</v>
      </c>
      <c r="NOS55" s="14">
        <v>0</v>
      </c>
      <c r="NOT55" s="14">
        <v>0</v>
      </c>
      <c r="NOU55" s="14">
        <v>0</v>
      </c>
      <c r="NOV55" s="14">
        <v>0</v>
      </c>
      <c r="NOW55" s="14">
        <v>0</v>
      </c>
      <c r="NOX55" s="14">
        <v>0</v>
      </c>
      <c r="NOY55" s="14">
        <v>0</v>
      </c>
      <c r="NOZ55" s="14">
        <v>0</v>
      </c>
      <c r="NPA55" s="14">
        <v>0</v>
      </c>
      <c r="NPB55" s="14">
        <v>0</v>
      </c>
      <c r="NPC55" s="14">
        <v>0</v>
      </c>
      <c r="NPD55" s="14">
        <v>0</v>
      </c>
      <c r="NPE55" s="14">
        <v>0</v>
      </c>
      <c r="NPF55" s="14">
        <v>0</v>
      </c>
      <c r="NPG55" s="14">
        <v>0</v>
      </c>
      <c r="NPH55" s="14">
        <v>0</v>
      </c>
      <c r="NPI55" s="14">
        <v>0</v>
      </c>
      <c r="NPJ55" s="14">
        <v>0</v>
      </c>
      <c r="NPK55" s="14">
        <v>0</v>
      </c>
      <c r="NPL55" s="14">
        <v>0</v>
      </c>
      <c r="NPM55" s="14">
        <v>0</v>
      </c>
      <c r="NPN55" s="14">
        <v>0</v>
      </c>
      <c r="NPO55" s="14">
        <v>0</v>
      </c>
      <c r="NPP55" s="14">
        <v>0</v>
      </c>
      <c r="NPQ55" s="14">
        <v>0</v>
      </c>
      <c r="NPR55" s="14">
        <v>0</v>
      </c>
      <c r="NPS55" s="14">
        <v>0</v>
      </c>
      <c r="NPT55" s="14">
        <v>0</v>
      </c>
      <c r="NPU55" s="14">
        <v>0</v>
      </c>
      <c r="NPV55" s="14">
        <v>0</v>
      </c>
      <c r="NPW55" s="14">
        <v>0</v>
      </c>
      <c r="NPX55" s="14">
        <v>0</v>
      </c>
      <c r="NPY55" s="14">
        <v>0</v>
      </c>
      <c r="NPZ55" s="14">
        <v>0</v>
      </c>
      <c r="NQA55" s="14">
        <v>0</v>
      </c>
      <c r="NQB55" s="14">
        <v>0</v>
      </c>
      <c r="NQC55" s="14">
        <v>0</v>
      </c>
      <c r="NQD55" s="14">
        <v>0</v>
      </c>
      <c r="NQE55" s="14">
        <v>0</v>
      </c>
      <c r="NQF55" s="14">
        <v>0</v>
      </c>
      <c r="NQG55" s="14">
        <v>0</v>
      </c>
      <c r="NQH55" s="14">
        <v>0</v>
      </c>
      <c r="NQI55" s="14">
        <v>0</v>
      </c>
      <c r="NQJ55" s="14">
        <v>0</v>
      </c>
      <c r="NQK55" s="14">
        <v>0</v>
      </c>
      <c r="NQL55" s="14">
        <v>0</v>
      </c>
      <c r="NQM55" s="14">
        <v>0</v>
      </c>
      <c r="NQN55" s="14">
        <v>0</v>
      </c>
      <c r="NQO55" s="14">
        <v>0</v>
      </c>
      <c r="NQP55" s="14">
        <v>0</v>
      </c>
      <c r="NQQ55" s="14">
        <v>0</v>
      </c>
      <c r="NQR55" s="14">
        <v>0</v>
      </c>
      <c r="NQS55" s="14">
        <v>0</v>
      </c>
      <c r="NQT55" s="14">
        <v>0</v>
      </c>
      <c r="NQU55" s="14">
        <v>0</v>
      </c>
      <c r="NQV55" s="14">
        <v>0</v>
      </c>
      <c r="NQW55" s="14">
        <v>0</v>
      </c>
      <c r="NQX55" s="14">
        <v>0</v>
      </c>
      <c r="NQY55" s="14">
        <v>0</v>
      </c>
      <c r="NQZ55" s="14">
        <v>0</v>
      </c>
      <c r="NRA55" s="14">
        <v>0</v>
      </c>
      <c r="NRB55" s="14">
        <v>0</v>
      </c>
      <c r="NRC55" s="14">
        <v>0</v>
      </c>
      <c r="NRD55" s="14">
        <v>0</v>
      </c>
      <c r="NRE55" s="14">
        <v>0</v>
      </c>
      <c r="NRF55" s="14">
        <v>0</v>
      </c>
      <c r="NRG55" s="14">
        <v>0</v>
      </c>
      <c r="NRH55" s="14">
        <v>0</v>
      </c>
      <c r="NRI55" s="14">
        <v>0</v>
      </c>
      <c r="NRJ55" s="14">
        <v>0</v>
      </c>
      <c r="NRK55" s="14">
        <v>0</v>
      </c>
      <c r="NRL55" s="14">
        <v>0</v>
      </c>
      <c r="NRM55" s="14">
        <v>0</v>
      </c>
      <c r="NRN55" s="14">
        <v>0</v>
      </c>
      <c r="NRO55" s="14">
        <v>0</v>
      </c>
      <c r="NRP55" s="14">
        <v>0</v>
      </c>
      <c r="NRQ55" s="14">
        <v>0</v>
      </c>
      <c r="NRR55" s="14">
        <v>0</v>
      </c>
      <c r="NRS55" s="14">
        <v>0</v>
      </c>
      <c r="NRT55" s="14">
        <v>0</v>
      </c>
      <c r="NRU55" s="14">
        <v>0</v>
      </c>
      <c r="NRV55" s="14">
        <v>0</v>
      </c>
      <c r="NRW55" s="14">
        <v>0</v>
      </c>
      <c r="NRX55" s="14">
        <v>0</v>
      </c>
      <c r="NRY55" s="14">
        <v>0</v>
      </c>
      <c r="NRZ55" s="14">
        <v>0</v>
      </c>
      <c r="NSA55" s="14">
        <v>0</v>
      </c>
      <c r="NSB55" s="14">
        <v>0</v>
      </c>
      <c r="NSC55" s="14">
        <v>0</v>
      </c>
      <c r="NSD55" s="14">
        <v>0</v>
      </c>
      <c r="NSE55" s="14">
        <v>0</v>
      </c>
      <c r="NSF55" s="14">
        <v>0</v>
      </c>
      <c r="NSG55" s="14">
        <v>0</v>
      </c>
      <c r="NSH55" s="14">
        <v>0</v>
      </c>
      <c r="NSI55" s="14">
        <v>0</v>
      </c>
      <c r="NSJ55" s="14">
        <v>0</v>
      </c>
      <c r="NSK55" s="14">
        <v>0</v>
      </c>
      <c r="NSL55" s="14">
        <v>0</v>
      </c>
      <c r="NSM55" s="14">
        <v>0</v>
      </c>
      <c r="NSN55" s="14">
        <v>0</v>
      </c>
      <c r="NSO55" s="14">
        <v>0</v>
      </c>
      <c r="NSP55" s="14">
        <v>0</v>
      </c>
      <c r="NSQ55" s="14">
        <v>0</v>
      </c>
      <c r="NSR55" s="14">
        <v>0</v>
      </c>
      <c r="NSS55" s="14">
        <v>0</v>
      </c>
      <c r="NST55" s="14">
        <v>0</v>
      </c>
      <c r="NSU55" s="14">
        <v>0</v>
      </c>
      <c r="NSV55" s="14">
        <v>0</v>
      </c>
      <c r="NSW55" s="14">
        <v>0</v>
      </c>
      <c r="NSX55" s="14">
        <v>0</v>
      </c>
      <c r="NSY55" s="14">
        <v>0</v>
      </c>
      <c r="NSZ55" s="14">
        <v>0</v>
      </c>
      <c r="NTA55" s="14">
        <v>0</v>
      </c>
      <c r="NTB55" s="14">
        <v>0</v>
      </c>
      <c r="NTC55" s="14">
        <v>0</v>
      </c>
      <c r="NTD55" s="14">
        <v>0</v>
      </c>
      <c r="NTE55" s="14">
        <v>0</v>
      </c>
      <c r="NTF55" s="14">
        <v>0</v>
      </c>
      <c r="NTG55" s="14">
        <v>0</v>
      </c>
      <c r="NTH55" s="14">
        <v>0</v>
      </c>
      <c r="NTI55" s="14">
        <v>0</v>
      </c>
      <c r="NTJ55" s="14">
        <v>0</v>
      </c>
      <c r="NTK55" s="14">
        <v>0</v>
      </c>
      <c r="NTL55" s="14">
        <v>0</v>
      </c>
      <c r="NTM55" s="14">
        <v>0</v>
      </c>
      <c r="NTN55" s="14">
        <v>0</v>
      </c>
      <c r="NTO55" s="14">
        <v>0</v>
      </c>
      <c r="NTP55" s="14">
        <v>0</v>
      </c>
      <c r="NTQ55" s="14">
        <v>0</v>
      </c>
      <c r="NTR55" s="14">
        <v>0</v>
      </c>
      <c r="NTS55" s="14">
        <v>0</v>
      </c>
      <c r="NTT55" s="14">
        <v>0</v>
      </c>
      <c r="NTU55" s="14">
        <v>0</v>
      </c>
      <c r="NTV55" s="14">
        <v>0</v>
      </c>
      <c r="NTW55" s="14">
        <v>0</v>
      </c>
      <c r="NTX55" s="14">
        <v>0</v>
      </c>
      <c r="NTY55" s="14">
        <v>0</v>
      </c>
      <c r="NTZ55" s="14">
        <v>0</v>
      </c>
      <c r="NUA55" s="14">
        <v>0</v>
      </c>
      <c r="NUB55" s="14">
        <v>0</v>
      </c>
      <c r="NUC55" s="14">
        <v>0</v>
      </c>
      <c r="NUD55" s="14">
        <v>0</v>
      </c>
      <c r="NUE55" s="14">
        <v>0</v>
      </c>
      <c r="NUF55" s="14">
        <v>0</v>
      </c>
      <c r="NUG55" s="14">
        <v>0</v>
      </c>
      <c r="NUH55" s="14">
        <v>0</v>
      </c>
      <c r="NUI55" s="14">
        <v>0</v>
      </c>
      <c r="NUJ55" s="14">
        <v>0</v>
      </c>
      <c r="NUK55" s="14">
        <v>0</v>
      </c>
      <c r="NUL55" s="14">
        <v>0</v>
      </c>
      <c r="NUM55" s="14">
        <v>0</v>
      </c>
      <c r="NUN55" s="14">
        <v>0</v>
      </c>
      <c r="NUO55" s="14">
        <v>0</v>
      </c>
      <c r="NUP55" s="14">
        <v>0</v>
      </c>
      <c r="NUQ55" s="14">
        <v>0</v>
      </c>
      <c r="NUR55" s="14">
        <v>0</v>
      </c>
      <c r="NUS55" s="14">
        <v>0</v>
      </c>
      <c r="NUT55" s="14">
        <v>0</v>
      </c>
      <c r="NUU55" s="14">
        <v>0</v>
      </c>
      <c r="NUV55" s="14">
        <v>0</v>
      </c>
      <c r="NUW55" s="14">
        <v>0</v>
      </c>
      <c r="NUX55" s="14">
        <v>0</v>
      </c>
      <c r="NUY55" s="14">
        <v>0</v>
      </c>
      <c r="NUZ55" s="14">
        <v>0</v>
      </c>
      <c r="NVA55" s="14">
        <v>0</v>
      </c>
      <c r="NVB55" s="14">
        <v>0</v>
      </c>
      <c r="NVC55" s="14">
        <v>0</v>
      </c>
      <c r="NVD55" s="14">
        <v>0</v>
      </c>
      <c r="NVE55" s="14">
        <v>0</v>
      </c>
      <c r="NVF55" s="14">
        <v>0</v>
      </c>
      <c r="NVG55" s="14">
        <v>0</v>
      </c>
      <c r="NVH55" s="14">
        <v>0</v>
      </c>
      <c r="NVI55" s="14">
        <v>0</v>
      </c>
      <c r="NVJ55" s="14">
        <v>0</v>
      </c>
      <c r="NVK55" s="14">
        <v>0</v>
      </c>
      <c r="NVL55" s="14">
        <v>0</v>
      </c>
      <c r="NVM55" s="14">
        <v>0</v>
      </c>
      <c r="NVN55" s="14">
        <v>0</v>
      </c>
      <c r="NVO55" s="14">
        <v>0</v>
      </c>
      <c r="NVP55" s="14">
        <v>0</v>
      </c>
      <c r="NVQ55" s="14">
        <v>0</v>
      </c>
      <c r="NVR55" s="14">
        <v>0</v>
      </c>
      <c r="NVS55" s="14">
        <v>0</v>
      </c>
      <c r="NVT55" s="14">
        <v>0</v>
      </c>
      <c r="NVU55" s="14">
        <v>0</v>
      </c>
      <c r="NVV55" s="14">
        <v>0</v>
      </c>
      <c r="NVW55" s="14">
        <v>0</v>
      </c>
      <c r="NVX55" s="14">
        <v>0</v>
      </c>
      <c r="NVY55" s="14">
        <v>0</v>
      </c>
      <c r="NVZ55" s="14">
        <v>0</v>
      </c>
      <c r="NWA55" s="14">
        <v>0</v>
      </c>
      <c r="NWB55" s="14">
        <v>0</v>
      </c>
      <c r="NWC55" s="14">
        <v>0</v>
      </c>
      <c r="NWD55" s="14">
        <v>0</v>
      </c>
      <c r="NWE55" s="14">
        <v>0</v>
      </c>
      <c r="NWF55" s="14">
        <v>0</v>
      </c>
      <c r="NWG55" s="14">
        <v>0</v>
      </c>
      <c r="NWH55" s="14">
        <v>0</v>
      </c>
      <c r="NWI55" s="14">
        <v>0</v>
      </c>
      <c r="NWJ55" s="14">
        <v>0</v>
      </c>
      <c r="NWK55" s="14">
        <v>0</v>
      </c>
      <c r="NWL55" s="14">
        <v>0</v>
      </c>
      <c r="NWM55" s="14">
        <v>0</v>
      </c>
      <c r="NWN55" s="14">
        <v>0</v>
      </c>
      <c r="NWO55" s="14">
        <v>0</v>
      </c>
      <c r="NWP55" s="14">
        <v>0</v>
      </c>
      <c r="NWQ55" s="14">
        <v>0</v>
      </c>
      <c r="NWR55" s="14">
        <v>0</v>
      </c>
      <c r="NWS55" s="14">
        <v>0</v>
      </c>
      <c r="NWT55" s="14">
        <v>0</v>
      </c>
      <c r="NWU55" s="14">
        <v>0</v>
      </c>
      <c r="NWV55" s="14">
        <v>0</v>
      </c>
      <c r="NWW55" s="14">
        <v>0</v>
      </c>
      <c r="NWX55" s="14">
        <v>0</v>
      </c>
      <c r="NWY55" s="14">
        <v>0</v>
      </c>
      <c r="NWZ55" s="14">
        <v>0</v>
      </c>
      <c r="NXA55" s="14">
        <v>0</v>
      </c>
      <c r="NXB55" s="14">
        <v>0</v>
      </c>
      <c r="NXC55" s="14">
        <v>0</v>
      </c>
      <c r="NXD55" s="14">
        <v>0</v>
      </c>
      <c r="NXE55" s="14">
        <v>0</v>
      </c>
      <c r="NXF55" s="14">
        <v>0</v>
      </c>
      <c r="NXG55" s="14">
        <v>0</v>
      </c>
      <c r="NXH55" s="14">
        <v>0</v>
      </c>
      <c r="NXI55" s="14">
        <v>0</v>
      </c>
      <c r="NXJ55" s="14">
        <v>0</v>
      </c>
      <c r="NXK55" s="14">
        <v>0</v>
      </c>
      <c r="NXL55" s="14">
        <v>0</v>
      </c>
      <c r="NXM55" s="14">
        <v>0</v>
      </c>
      <c r="NXN55" s="14">
        <v>0</v>
      </c>
      <c r="NXO55" s="14">
        <v>0</v>
      </c>
      <c r="NXP55" s="14">
        <v>0</v>
      </c>
      <c r="NXQ55" s="14">
        <v>0</v>
      </c>
      <c r="NXR55" s="14">
        <v>0</v>
      </c>
      <c r="NXS55" s="14">
        <v>0</v>
      </c>
      <c r="NXT55" s="14">
        <v>0</v>
      </c>
      <c r="NXU55" s="14">
        <v>0</v>
      </c>
      <c r="NXV55" s="14">
        <v>0</v>
      </c>
      <c r="NXW55" s="14">
        <v>0</v>
      </c>
      <c r="NXX55" s="14">
        <v>0</v>
      </c>
      <c r="NXY55" s="14">
        <v>0</v>
      </c>
      <c r="NXZ55" s="14">
        <v>0</v>
      </c>
      <c r="NYA55" s="14">
        <v>0</v>
      </c>
      <c r="NYB55" s="14">
        <v>0</v>
      </c>
      <c r="NYC55" s="14">
        <v>0</v>
      </c>
      <c r="NYD55" s="14">
        <v>0</v>
      </c>
      <c r="NYE55" s="14">
        <v>0</v>
      </c>
      <c r="NYF55" s="14">
        <v>0</v>
      </c>
      <c r="NYG55" s="14">
        <v>0</v>
      </c>
      <c r="NYH55" s="14">
        <v>0</v>
      </c>
      <c r="NYI55" s="14">
        <v>0</v>
      </c>
      <c r="NYJ55" s="14">
        <v>0</v>
      </c>
      <c r="NYK55" s="14">
        <v>0</v>
      </c>
      <c r="NYL55" s="14">
        <v>0</v>
      </c>
      <c r="NYM55" s="14">
        <v>0</v>
      </c>
      <c r="NYN55" s="14">
        <v>0</v>
      </c>
      <c r="NYO55" s="14">
        <v>0</v>
      </c>
      <c r="NYP55" s="14">
        <v>0</v>
      </c>
      <c r="NYQ55" s="14">
        <v>0</v>
      </c>
      <c r="NYR55" s="14">
        <v>0</v>
      </c>
      <c r="NYS55" s="14">
        <v>0</v>
      </c>
      <c r="NYT55" s="14">
        <v>0</v>
      </c>
      <c r="NYU55" s="14">
        <v>0</v>
      </c>
      <c r="NYV55" s="14">
        <v>0</v>
      </c>
      <c r="NYW55" s="14">
        <v>0</v>
      </c>
      <c r="NYX55" s="14">
        <v>0</v>
      </c>
      <c r="NYY55" s="14">
        <v>0</v>
      </c>
      <c r="NYZ55" s="14">
        <v>0</v>
      </c>
      <c r="NZA55" s="14">
        <v>0</v>
      </c>
      <c r="NZB55" s="14">
        <v>0</v>
      </c>
      <c r="NZC55" s="14">
        <v>0</v>
      </c>
      <c r="NZD55" s="14">
        <v>0</v>
      </c>
      <c r="NZE55" s="14">
        <v>0</v>
      </c>
      <c r="NZF55" s="14">
        <v>0</v>
      </c>
      <c r="NZG55" s="14">
        <v>0</v>
      </c>
      <c r="NZH55" s="14">
        <v>0</v>
      </c>
      <c r="NZI55" s="14">
        <v>0</v>
      </c>
      <c r="NZJ55" s="14">
        <v>0</v>
      </c>
      <c r="NZK55" s="14">
        <v>0</v>
      </c>
      <c r="NZL55" s="14">
        <v>0</v>
      </c>
      <c r="NZM55" s="14">
        <v>0</v>
      </c>
      <c r="NZN55" s="14">
        <v>0</v>
      </c>
      <c r="NZO55" s="14">
        <v>0</v>
      </c>
      <c r="NZP55" s="14">
        <v>0</v>
      </c>
      <c r="NZQ55" s="14">
        <v>0</v>
      </c>
      <c r="NZR55" s="14">
        <v>0</v>
      </c>
      <c r="NZS55" s="14">
        <v>0</v>
      </c>
      <c r="NZT55" s="14">
        <v>0</v>
      </c>
      <c r="NZU55" s="14">
        <v>0</v>
      </c>
      <c r="NZV55" s="14">
        <v>0</v>
      </c>
      <c r="NZW55" s="14">
        <v>0</v>
      </c>
      <c r="NZX55" s="14">
        <v>0</v>
      </c>
      <c r="NZY55" s="14">
        <v>0</v>
      </c>
      <c r="NZZ55" s="14">
        <v>0</v>
      </c>
      <c r="OAA55" s="14">
        <v>0</v>
      </c>
      <c r="OAB55" s="14">
        <v>0</v>
      </c>
      <c r="OAC55" s="14">
        <v>0</v>
      </c>
      <c r="OAD55" s="14">
        <v>0</v>
      </c>
      <c r="OAE55" s="14">
        <v>0</v>
      </c>
      <c r="OAF55" s="14">
        <v>0</v>
      </c>
      <c r="OAG55" s="14">
        <v>0</v>
      </c>
      <c r="OAH55" s="14">
        <v>0</v>
      </c>
      <c r="OAI55" s="14">
        <v>0</v>
      </c>
      <c r="OAJ55" s="14">
        <v>0</v>
      </c>
      <c r="OAK55" s="14">
        <v>0</v>
      </c>
      <c r="OAL55" s="14">
        <v>0</v>
      </c>
      <c r="OAM55" s="14">
        <v>0</v>
      </c>
      <c r="OAN55" s="14">
        <v>0</v>
      </c>
      <c r="OAO55" s="14">
        <v>0</v>
      </c>
      <c r="OAP55" s="14">
        <v>0</v>
      </c>
      <c r="OAQ55" s="14">
        <v>0</v>
      </c>
      <c r="OAR55" s="14">
        <v>0</v>
      </c>
      <c r="OAS55" s="14">
        <v>0</v>
      </c>
      <c r="OAT55" s="14">
        <v>0</v>
      </c>
      <c r="OAU55" s="14">
        <v>0</v>
      </c>
      <c r="OAV55" s="14">
        <v>0</v>
      </c>
      <c r="OAW55" s="14">
        <v>0</v>
      </c>
      <c r="OAX55" s="14">
        <v>0</v>
      </c>
      <c r="OAY55" s="14">
        <v>0</v>
      </c>
      <c r="OAZ55" s="14">
        <v>0</v>
      </c>
      <c r="OBA55" s="14">
        <v>0</v>
      </c>
      <c r="OBB55" s="14">
        <v>0</v>
      </c>
      <c r="OBC55" s="14">
        <v>0</v>
      </c>
      <c r="OBD55" s="14">
        <v>0</v>
      </c>
      <c r="OBE55" s="14">
        <v>0</v>
      </c>
      <c r="OBF55" s="14">
        <v>0</v>
      </c>
      <c r="OBG55" s="14">
        <v>0</v>
      </c>
      <c r="OBH55" s="14">
        <v>0</v>
      </c>
      <c r="OBI55" s="14">
        <v>0</v>
      </c>
      <c r="OBJ55" s="14">
        <v>0</v>
      </c>
      <c r="OBK55" s="14">
        <v>0</v>
      </c>
      <c r="OBL55" s="14">
        <v>0</v>
      </c>
      <c r="OBM55" s="14">
        <v>0</v>
      </c>
      <c r="OBN55" s="14">
        <v>0</v>
      </c>
      <c r="OBO55" s="14">
        <v>0</v>
      </c>
      <c r="OBP55" s="14">
        <v>0</v>
      </c>
      <c r="OBQ55" s="14">
        <v>0</v>
      </c>
      <c r="OBR55" s="14">
        <v>0</v>
      </c>
      <c r="OBS55" s="14">
        <v>0</v>
      </c>
      <c r="OBT55" s="14">
        <v>0</v>
      </c>
      <c r="OBU55" s="14">
        <v>0</v>
      </c>
      <c r="OBV55" s="14">
        <v>0</v>
      </c>
      <c r="OBW55" s="14">
        <v>0</v>
      </c>
      <c r="OBX55" s="14">
        <v>0</v>
      </c>
      <c r="OBY55" s="14">
        <v>0</v>
      </c>
      <c r="OBZ55" s="14">
        <v>0</v>
      </c>
      <c r="OCA55" s="14">
        <v>0</v>
      </c>
      <c r="OCB55" s="14">
        <v>0</v>
      </c>
      <c r="OCC55" s="14">
        <v>0</v>
      </c>
      <c r="OCD55" s="14">
        <v>0</v>
      </c>
      <c r="OCE55" s="14">
        <v>0</v>
      </c>
      <c r="OCF55" s="14">
        <v>0</v>
      </c>
      <c r="OCG55" s="14">
        <v>0</v>
      </c>
      <c r="OCH55" s="14">
        <v>0</v>
      </c>
      <c r="OCI55" s="14">
        <v>0</v>
      </c>
      <c r="OCJ55" s="14">
        <v>0</v>
      </c>
      <c r="OCK55" s="14">
        <v>0</v>
      </c>
      <c r="OCL55" s="14">
        <v>0</v>
      </c>
      <c r="OCM55" s="14">
        <v>0</v>
      </c>
      <c r="OCN55" s="14">
        <v>0</v>
      </c>
      <c r="OCO55" s="14">
        <v>0</v>
      </c>
      <c r="OCP55" s="14">
        <v>0</v>
      </c>
      <c r="OCQ55" s="14">
        <v>0</v>
      </c>
      <c r="OCR55" s="14">
        <v>0</v>
      </c>
      <c r="OCS55" s="14">
        <v>0</v>
      </c>
      <c r="OCT55" s="14">
        <v>0</v>
      </c>
      <c r="OCU55" s="14">
        <v>0</v>
      </c>
      <c r="OCV55" s="14">
        <v>0</v>
      </c>
      <c r="OCW55" s="14">
        <v>0</v>
      </c>
      <c r="OCX55" s="14">
        <v>0</v>
      </c>
      <c r="OCY55" s="14">
        <v>0</v>
      </c>
      <c r="OCZ55" s="14">
        <v>0</v>
      </c>
      <c r="ODA55" s="14">
        <v>0</v>
      </c>
      <c r="ODB55" s="14">
        <v>0</v>
      </c>
      <c r="ODC55" s="14">
        <v>0</v>
      </c>
      <c r="ODD55" s="14">
        <v>0</v>
      </c>
      <c r="ODE55" s="14">
        <v>0</v>
      </c>
      <c r="ODF55" s="14">
        <v>0</v>
      </c>
      <c r="ODG55" s="14">
        <v>0</v>
      </c>
      <c r="ODH55" s="14">
        <v>0</v>
      </c>
      <c r="ODI55" s="14">
        <v>0</v>
      </c>
      <c r="ODJ55" s="14">
        <v>0</v>
      </c>
      <c r="ODK55" s="14">
        <v>0</v>
      </c>
      <c r="ODL55" s="14">
        <v>0</v>
      </c>
      <c r="ODM55" s="14">
        <v>0</v>
      </c>
      <c r="ODN55" s="14">
        <v>0</v>
      </c>
      <c r="ODO55" s="14">
        <v>0</v>
      </c>
      <c r="ODP55" s="14">
        <v>0</v>
      </c>
      <c r="ODQ55" s="14">
        <v>0</v>
      </c>
      <c r="ODR55" s="14">
        <v>0</v>
      </c>
      <c r="ODS55" s="14">
        <v>0</v>
      </c>
      <c r="ODT55" s="14">
        <v>0</v>
      </c>
      <c r="ODU55" s="14">
        <v>0</v>
      </c>
      <c r="ODV55" s="14">
        <v>0</v>
      </c>
      <c r="ODW55" s="14">
        <v>0</v>
      </c>
      <c r="ODX55" s="14">
        <v>0</v>
      </c>
      <c r="ODY55" s="14">
        <v>0</v>
      </c>
      <c r="ODZ55" s="14">
        <v>0</v>
      </c>
      <c r="OEA55" s="14">
        <v>0</v>
      </c>
      <c r="OEB55" s="14">
        <v>0</v>
      </c>
      <c r="OEC55" s="14">
        <v>0</v>
      </c>
      <c r="OED55" s="14">
        <v>0</v>
      </c>
      <c r="OEE55" s="14">
        <v>0</v>
      </c>
      <c r="OEF55" s="14">
        <v>0</v>
      </c>
      <c r="OEG55" s="14">
        <v>0</v>
      </c>
      <c r="OEH55" s="14">
        <v>0</v>
      </c>
      <c r="OEI55" s="14">
        <v>0</v>
      </c>
      <c r="OEJ55" s="14">
        <v>0</v>
      </c>
      <c r="OEK55" s="14">
        <v>0</v>
      </c>
      <c r="OEL55" s="14">
        <v>0</v>
      </c>
      <c r="OEM55" s="14">
        <v>0</v>
      </c>
      <c r="OEN55" s="14">
        <v>0</v>
      </c>
      <c r="OEO55" s="14">
        <v>0</v>
      </c>
      <c r="OEP55" s="14">
        <v>0</v>
      </c>
      <c r="OEQ55" s="14">
        <v>0</v>
      </c>
      <c r="OER55" s="14">
        <v>0</v>
      </c>
      <c r="OES55" s="14">
        <v>0</v>
      </c>
      <c r="OET55" s="14">
        <v>0</v>
      </c>
      <c r="OEU55" s="14">
        <v>0</v>
      </c>
      <c r="OEV55" s="14">
        <v>0</v>
      </c>
      <c r="OEW55" s="14">
        <v>0</v>
      </c>
      <c r="OEX55" s="14">
        <v>0</v>
      </c>
      <c r="OEY55" s="14">
        <v>0</v>
      </c>
      <c r="OEZ55" s="14">
        <v>0</v>
      </c>
      <c r="OFA55" s="14">
        <v>0</v>
      </c>
      <c r="OFB55" s="14">
        <v>0</v>
      </c>
      <c r="OFC55" s="14">
        <v>0</v>
      </c>
      <c r="OFD55" s="14">
        <v>0</v>
      </c>
      <c r="OFE55" s="14">
        <v>0</v>
      </c>
      <c r="OFF55" s="14">
        <v>0</v>
      </c>
      <c r="OFG55" s="14">
        <v>0</v>
      </c>
      <c r="OFH55" s="14">
        <v>0</v>
      </c>
      <c r="OFI55" s="14">
        <v>0</v>
      </c>
      <c r="OFJ55" s="14">
        <v>0</v>
      </c>
      <c r="OFK55" s="14">
        <v>0</v>
      </c>
      <c r="OFL55" s="14">
        <v>0</v>
      </c>
      <c r="OFM55" s="14">
        <v>0</v>
      </c>
      <c r="OFN55" s="14">
        <v>0</v>
      </c>
      <c r="OFO55" s="14">
        <v>0</v>
      </c>
      <c r="OFP55" s="14">
        <v>0</v>
      </c>
      <c r="OFQ55" s="14">
        <v>0</v>
      </c>
      <c r="OFR55" s="14">
        <v>0</v>
      </c>
      <c r="OFS55" s="14">
        <v>0</v>
      </c>
      <c r="OFT55" s="14">
        <v>0</v>
      </c>
      <c r="OFU55" s="14">
        <v>0</v>
      </c>
      <c r="OFV55" s="14">
        <v>0</v>
      </c>
      <c r="OFW55" s="14">
        <v>0</v>
      </c>
      <c r="OFX55" s="14">
        <v>0</v>
      </c>
      <c r="OFY55" s="14">
        <v>0</v>
      </c>
      <c r="OFZ55" s="14">
        <v>0</v>
      </c>
      <c r="OGA55" s="14">
        <v>0</v>
      </c>
      <c r="OGB55" s="14">
        <v>0</v>
      </c>
      <c r="OGC55" s="14">
        <v>0</v>
      </c>
      <c r="OGD55" s="14">
        <v>0</v>
      </c>
      <c r="OGE55" s="14">
        <v>0</v>
      </c>
      <c r="OGF55" s="14">
        <v>0</v>
      </c>
      <c r="OGG55" s="14">
        <v>0</v>
      </c>
      <c r="OGH55" s="14">
        <v>0</v>
      </c>
      <c r="OGI55" s="14">
        <v>0</v>
      </c>
      <c r="OGJ55" s="14">
        <v>0</v>
      </c>
      <c r="OGK55" s="14">
        <v>0</v>
      </c>
      <c r="OGL55" s="14">
        <v>0</v>
      </c>
      <c r="OGM55" s="14">
        <v>0</v>
      </c>
      <c r="OGN55" s="14">
        <v>0</v>
      </c>
      <c r="OGO55" s="14">
        <v>0</v>
      </c>
      <c r="OGP55" s="14">
        <v>0</v>
      </c>
      <c r="OGQ55" s="14">
        <v>0</v>
      </c>
      <c r="OGR55" s="14">
        <v>0</v>
      </c>
      <c r="OGS55" s="14">
        <v>0</v>
      </c>
      <c r="OGT55" s="14">
        <v>0</v>
      </c>
      <c r="OGU55" s="14">
        <v>0</v>
      </c>
      <c r="OGV55" s="14">
        <v>0</v>
      </c>
      <c r="OGW55" s="14">
        <v>0</v>
      </c>
      <c r="OGX55" s="14">
        <v>0</v>
      </c>
      <c r="OGY55" s="14">
        <v>0</v>
      </c>
      <c r="OGZ55" s="14">
        <v>0</v>
      </c>
      <c r="OHA55" s="14">
        <v>0</v>
      </c>
      <c r="OHB55" s="14">
        <v>0</v>
      </c>
      <c r="OHC55" s="14">
        <v>0</v>
      </c>
      <c r="OHD55" s="14">
        <v>0</v>
      </c>
      <c r="OHE55" s="14">
        <v>0</v>
      </c>
      <c r="OHF55" s="14">
        <v>0</v>
      </c>
      <c r="OHG55" s="14">
        <v>0</v>
      </c>
      <c r="OHH55" s="14">
        <v>0</v>
      </c>
      <c r="OHI55" s="14">
        <v>0</v>
      </c>
      <c r="OHJ55" s="14">
        <v>0</v>
      </c>
      <c r="OHK55" s="14">
        <v>0</v>
      </c>
      <c r="OHL55" s="14">
        <v>0</v>
      </c>
      <c r="OHM55" s="14">
        <v>0</v>
      </c>
      <c r="OHN55" s="14">
        <v>0</v>
      </c>
      <c r="OHO55" s="14">
        <v>0</v>
      </c>
      <c r="OHP55" s="14">
        <v>0</v>
      </c>
      <c r="OHQ55" s="14">
        <v>0</v>
      </c>
      <c r="OHR55" s="14">
        <v>0</v>
      </c>
      <c r="OHS55" s="14">
        <v>0</v>
      </c>
      <c r="OHT55" s="14">
        <v>0</v>
      </c>
      <c r="OHU55" s="14">
        <v>0</v>
      </c>
      <c r="OHV55" s="14">
        <v>0</v>
      </c>
      <c r="OHW55" s="14">
        <v>0</v>
      </c>
      <c r="OHX55" s="14">
        <v>0</v>
      </c>
      <c r="OHY55" s="14">
        <v>0</v>
      </c>
      <c r="OHZ55" s="14">
        <v>0</v>
      </c>
      <c r="OIA55" s="14">
        <v>0</v>
      </c>
      <c r="OIB55" s="14">
        <v>0</v>
      </c>
      <c r="OIC55" s="14">
        <v>0</v>
      </c>
      <c r="OID55" s="14">
        <v>0</v>
      </c>
      <c r="OIE55" s="14">
        <v>0</v>
      </c>
      <c r="OIF55" s="14">
        <v>0</v>
      </c>
      <c r="OIG55" s="14">
        <v>0</v>
      </c>
      <c r="OIH55" s="14">
        <v>0</v>
      </c>
      <c r="OII55" s="14">
        <v>0</v>
      </c>
      <c r="OIJ55" s="14">
        <v>0</v>
      </c>
      <c r="OIK55" s="14">
        <v>0</v>
      </c>
      <c r="OIL55" s="14">
        <v>0</v>
      </c>
      <c r="OIM55" s="14">
        <v>0</v>
      </c>
      <c r="OIN55" s="14">
        <v>0</v>
      </c>
      <c r="OIO55" s="14">
        <v>0</v>
      </c>
      <c r="OIP55" s="14">
        <v>0</v>
      </c>
      <c r="OIQ55" s="14">
        <v>0</v>
      </c>
      <c r="OIR55" s="14">
        <v>0</v>
      </c>
      <c r="OIS55" s="14">
        <v>0</v>
      </c>
      <c r="OIT55" s="14">
        <v>0</v>
      </c>
      <c r="OIU55" s="14">
        <v>0</v>
      </c>
      <c r="OIV55" s="14">
        <v>0</v>
      </c>
      <c r="OIW55" s="14">
        <v>0</v>
      </c>
      <c r="OIX55" s="14">
        <v>0</v>
      </c>
      <c r="OIY55" s="14">
        <v>0</v>
      </c>
      <c r="OIZ55" s="14">
        <v>0</v>
      </c>
      <c r="OJA55" s="14">
        <v>0</v>
      </c>
      <c r="OJB55" s="14">
        <v>0</v>
      </c>
      <c r="OJC55" s="14">
        <v>0</v>
      </c>
      <c r="OJD55" s="14">
        <v>0</v>
      </c>
      <c r="OJE55" s="14">
        <v>0</v>
      </c>
      <c r="OJF55" s="14">
        <v>0</v>
      </c>
      <c r="OJG55" s="14">
        <v>0</v>
      </c>
      <c r="OJH55" s="14">
        <v>0</v>
      </c>
      <c r="OJI55" s="14">
        <v>0</v>
      </c>
      <c r="OJJ55" s="14">
        <v>0</v>
      </c>
      <c r="OJK55" s="14">
        <v>0</v>
      </c>
      <c r="OJL55" s="14">
        <v>0</v>
      </c>
      <c r="OJM55" s="14">
        <v>0</v>
      </c>
      <c r="OJN55" s="14">
        <v>0</v>
      </c>
      <c r="OJO55" s="14">
        <v>0</v>
      </c>
      <c r="OJP55" s="14">
        <v>0</v>
      </c>
      <c r="OJQ55" s="14">
        <v>0</v>
      </c>
      <c r="OJR55" s="14">
        <v>0</v>
      </c>
      <c r="OJS55" s="14">
        <v>0</v>
      </c>
      <c r="OJT55" s="14">
        <v>0</v>
      </c>
      <c r="OJU55" s="14">
        <v>0</v>
      </c>
      <c r="OJV55" s="14">
        <v>0</v>
      </c>
      <c r="OJW55" s="14">
        <v>0</v>
      </c>
      <c r="OJX55" s="14">
        <v>0</v>
      </c>
      <c r="OJY55" s="14">
        <v>0</v>
      </c>
      <c r="OJZ55" s="14">
        <v>0</v>
      </c>
      <c r="OKA55" s="14">
        <v>0</v>
      </c>
      <c r="OKB55" s="14">
        <v>0</v>
      </c>
      <c r="OKC55" s="14">
        <v>0</v>
      </c>
      <c r="OKD55" s="14">
        <v>0</v>
      </c>
      <c r="OKE55" s="14">
        <v>0</v>
      </c>
      <c r="OKF55" s="14">
        <v>0</v>
      </c>
      <c r="OKG55" s="14">
        <v>0</v>
      </c>
      <c r="OKH55" s="14">
        <v>0</v>
      </c>
      <c r="OKI55" s="14">
        <v>0</v>
      </c>
      <c r="OKJ55" s="14">
        <v>0</v>
      </c>
      <c r="OKK55" s="14">
        <v>0</v>
      </c>
      <c r="OKL55" s="14">
        <v>0</v>
      </c>
      <c r="OKM55" s="14">
        <v>0</v>
      </c>
      <c r="OKN55" s="14">
        <v>0</v>
      </c>
      <c r="OKO55" s="14">
        <v>0</v>
      </c>
      <c r="OKP55" s="14">
        <v>0</v>
      </c>
      <c r="OKQ55" s="14">
        <v>0</v>
      </c>
      <c r="OKR55" s="14">
        <v>0</v>
      </c>
      <c r="OKS55" s="14">
        <v>0</v>
      </c>
      <c r="OKT55" s="14">
        <v>0</v>
      </c>
      <c r="OKU55" s="14">
        <v>0</v>
      </c>
      <c r="OKV55" s="14">
        <v>0</v>
      </c>
      <c r="OKW55" s="14">
        <v>0</v>
      </c>
      <c r="OKX55" s="14">
        <v>0</v>
      </c>
      <c r="OKY55" s="14">
        <v>0</v>
      </c>
      <c r="OKZ55" s="14">
        <v>0</v>
      </c>
      <c r="OLA55" s="14">
        <v>0</v>
      </c>
      <c r="OLB55" s="14">
        <v>0</v>
      </c>
      <c r="OLC55" s="14">
        <v>0</v>
      </c>
      <c r="OLD55" s="14">
        <v>0</v>
      </c>
      <c r="OLE55" s="14">
        <v>0</v>
      </c>
      <c r="OLF55" s="14">
        <v>0</v>
      </c>
      <c r="OLG55" s="14">
        <v>0</v>
      </c>
      <c r="OLH55" s="14">
        <v>0</v>
      </c>
      <c r="OLI55" s="14">
        <v>0</v>
      </c>
      <c r="OLJ55" s="14">
        <v>0</v>
      </c>
      <c r="OLK55" s="14">
        <v>0</v>
      </c>
      <c r="OLL55" s="14">
        <v>0</v>
      </c>
      <c r="OLM55" s="14">
        <v>0</v>
      </c>
      <c r="OLN55" s="14">
        <v>0</v>
      </c>
      <c r="OLO55" s="14">
        <v>0</v>
      </c>
      <c r="OLP55" s="14">
        <v>0</v>
      </c>
      <c r="OLQ55" s="14">
        <v>0</v>
      </c>
      <c r="OLR55" s="14">
        <v>0</v>
      </c>
      <c r="OLS55" s="14">
        <v>0</v>
      </c>
      <c r="OLT55" s="14">
        <v>0</v>
      </c>
      <c r="OLU55" s="14">
        <v>0</v>
      </c>
      <c r="OLV55" s="14">
        <v>0</v>
      </c>
      <c r="OLW55" s="14">
        <v>0</v>
      </c>
      <c r="OLX55" s="14">
        <v>0</v>
      </c>
      <c r="OLY55" s="14">
        <v>0</v>
      </c>
      <c r="OLZ55" s="14">
        <v>0</v>
      </c>
      <c r="OMA55" s="14">
        <v>0</v>
      </c>
      <c r="OMB55" s="14">
        <v>0</v>
      </c>
      <c r="OMC55" s="14">
        <v>0</v>
      </c>
      <c r="OMD55" s="14">
        <v>0</v>
      </c>
      <c r="OME55" s="14">
        <v>0</v>
      </c>
      <c r="OMF55" s="14">
        <v>0</v>
      </c>
      <c r="OMG55" s="14">
        <v>0</v>
      </c>
      <c r="OMH55" s="14">
        <v>0</v>
      </c>
      <c r="OMI55" s="14">
        <v>0</v>
      </c>
      <c r="OMJ55" s="14">
        <v>0</v>
      </c>
      <c r="OMK55" s="14">
        <v>0</v>
      </c>
      <c r="OML55" s="14">
        <v>0</v>
      </c>
      <c r="OMM55" s="14">
        <v>0</v>
      </c>
      <c r="OMN55" s="14">
        <v>0</v>
      </c>
      <c r="OMO55" s="14">
        <v>0</v>
      </c>
      <c r="OMP55" s="14">
        <v>0</v>
      </c>
      <c r="OMQ55" s="14">
        <v>0</v>
      </c>
      <c r="OMR55" s="14">
        <v>0</v>
      </c>
      <c r="OMS55" s="14">
        <v>0</v>
      </c>
      <c r="OMT55" s="14">
        <v>0</v>
      </c>
      <c r="OMU55" s="14">
        <v>0</v>
      </c>
      <c r="OMV55" s="14">
        <v>0</v>
      </c>
      <c r="OMW55" s="14">
        <v>0</v>
      </c>
      <c r="OMX55" s="14">
        <v>0</v>
      </c>
      <c r="OMY55" s="14">
        <v>0</v>
      </c>
      <c r="OMZ55" s="14">
        <v>0</v>
      </c>
      <c r="ONA55" s="14">
        <v>0</v>
      </c>
      <c r="ONB55" s="14">
        <v>0</v>
      </c>
      <c r="ONC55" s="14">
        <v>0</v>
      </c>
      <c r="OND55" s="14">
        <v>0</v>
      </c>
      <c r="ONE55" s="14">
        <v>0</v>
      </c>
      <c r="ONF55" s="14">
        <v>0</v>
      </c>
      <c r="ONG55" s="14">
        <v>0</v>
      </c>
      <c r="ONH55" s="14">
        <v>0</v>
      </c>
      <c r="ONI55" s="14">
        <v>0</v>
      </c>
      <c r="ONJ55" s="14">
        <v>0</v>
      </c>
      <c r="ONK55" s="14">
        <v>0</v>
      </c>
      <c r="ONL55" s="14">
        <v>0</v>
      </c>
      <c r="ONM55" s="14">
        <v>0</v>
      </c>
      <c r="ONN55" s="14">
        <v>0</v>
      </c>
      <c r="ONO55" s="14">
        <v>0</v>
      </c>
      <c r="ONP55" s="14">
        <v>0</v>
      </c>
      <c r="ONQ55" s="14">
        <v>0</v>
      </c>
      <c r="ONR55" s="14">
        <v>0</v>
      </c>
      <c r="ONS55" s="14">
        <v>0</v>
      </c>
      <c r="ONT55" s="14">
        <v>0</v>
      </c>
      <c r="ONU55" s="14">
        <v>0</v>
      </c>
      <c r="ONV55" s="14">
        <v>0</v>
      </c>
      <c r="ONW55" s="14">
        <v>0</v>
      </c>
      <c r="ONX55" s="14">
        <v>0</v>
      </c>
      <c r="ONY55" s="14">
        <v>0</v>
      </c>
      <c r="ONZ55" s="14">
        <v>0</v>
      </c>
      <c r="OOA55" s="14">
        <v>0</v>
      </c>
      <c r="OOB55" s="14">
        <v>0</v>
      </c>
      <c r="OOC55" s="14">
        <v>0</v>
      </c>
      <c r="OOD55" s="14">
        <v>0</v>
      </c>
      <c r="OOE55" s="14">
        <v>0</v>
      </c>
      <c r="OOF55" s="14">
        <v>0</v>
      </c>
      <c r="OOG55" s="14">
        <v>0</v>
      </c>
      <c r="OOH55" s="14">
        <v>0</v>
      </c>
      <c r="OOI55" s="14">
        <v>0</v>
      </c>
      <c r="OOJ55" s="14">
        <v>0</v>
      </c>
      <c r="OOK55" s="14">
        <v>0</v>
      </c>
      <c r="OOL55" s="14">
        <v>0</v>
      </c>
      <c r="OOM55" s="14">
        <v>0</v>
      </c>
      <c r="OON55" s="14">
        <v>0</v>
      </c>
      <c r="OOO55" s="14">
        <v>0</v>
      </c>
      <c r="OOP55" s="14">
        <v>0</v>
      </c>
      <c r="OOQ55" s="14">
        <v>0</v>
      </c>
      <c r="OOR55" s="14">
        <v>0</v>
      </c>
      <c r="OOS55" s="14">
        <v>0</v>
      </c>
      <c r="OOT55" s="14">
        <v>0</v>
      </c>
      <c r="OOU55" s="14">
        <v>0</v>
      </c>
      <c r="OOV55" s="14">
        <v>0</v>
      </c>
      <c r="OOW55" s="14">
        <v>0</v>
      </c>
      <c r="OOX55" s="14">
        <v>0</v>
      </c>
      <c r="OOY55" s="14">
        <v>0</v>
      </c>
      <c r="OOZ55" s="14">
        <v>0</v>
      </c>
      <c r="OPA55" s="14">
        <v>0</v>
      </c>
      <c r="OPB55" s="14">
        <v>0</v>
      </c>
      <c r="OPC55" s="14">
        <v>0</v>
      </c>
      <c r="OPD55" s="14">
        <v>0</v>
      </c>
      <c r="OPE55" s="14">
        <v>0</v>
      </c>
      <c r="OPF55" s="14">
        <v>0</v>
      </c>
      <c r="OPG55" s="14">
        <v>0</v>
      </c>
      <c r="OPH55" s="14">
        <v>0</v>
      </c>
      <c r="OPI55" s="14">
        <v>0</v>
      </c>
      <c r="OPJ55" s="14">
        <v>0</v>
      </c>
      <c r="OPK55" s="14">
        <v>0</v>
      </c>
      <c r="OPL55" s="14">
        <v>0</v>
      </c>
      <c r="OPM55" s="14">
        <v>0</v>
      </c>
      <c r="OPN55" s="14">
        <v>0</v>
      </c>
      <c r="OPO55" s="14">
        <v>0</v>
      </c>
      <c r="OPP55" s="14">
        <v>0</v>
      </c>
      <c r="OPQ55" s="14">
        <v>0</v>
      </c>
      <c r="OPR55" s="14">
        <v>0</v>
      </c>
      <c r="OPS55" s="14">
        <v>0</v>
      </c>
      <c r="OPT55" s="14">
        <v>0</v>
      </c>
      <c r="OPU55" s="14">
        <v>0</v>
      </c>
      <c r="OPV55" s="14">
        <v>0</v>
      </c>
      <c r="OPW55" s="14">
        <v>0</v>
      </c>
      <c r="OPX55" s="14">
        <v>0</v>
      </c>
      <c r="OPY55" s="14">
        <v>0</v>
      </c>
      <c r="OPZ55" s="14">
        <v>0</v>
      </c>
      <c r="OQA55" s="14">
        <v>0</v>
      </c>
      <c r="OQB55" s="14">
        <v>0</v>
      </c>
      <c r="OQC55" s="14">
        <v>0</v>
      </c>
      <c r="OQD55" s="14">
        <v>0</v>
      </c>
      <c r="OQE55" s="14">
        <v>0</v>
      </c>
      <c r="OQF55" s="14">
        <v>0</v>
      </c>
      <c r="OQG55" s="14">
        <v>0</v>
      </c>
      <c r="OQH55" s="14">
        <v>0</v>
      </c>
      <c r="OQI55" s="14">
        <v>0</v>
      </c>
      <c r="OQJ55" s="14">
        <v>0</v>
      </c>
      <c r="OQK55" s="14">
        <v>0</v>
      </c>
      <c r="OQL55" s="14">
        <v>0</v>
      </c>
      <c r="OQM55" s="14">
        <v>0</v>
      </c>
      <c r="OQN55" s="14">
        <v>0</v>
      </c>
      <c r="OQO55" s="14">
        <v>0</v>
      </c>
      <c r="OQP55" s="14">
        <v>0</v>
      </c>
      <c r="OQQ55" s="14">
        <v>0</v>
      </c>
      <c r="OQR55" s="14">
        <v>0</v>
      </c>
      <c r="OQS55" s="14">
        <v>0</v>
      </c>
      <c r="OQT55" s="14">
        <v>0</v>
      </c>
      <c r="OQU55" s="14">
        <v>0</v>
      </c>
      <c r="OQV55" s="14">
        <v>0</v>
      </c>
      <c r="OQW55" s="14">
        <v>0</v>
      </c>
      <c r="OQX55" s="14">
        <v>0</v>
      </c>
      <c r="OQY55" s="14">
        <v>0</v>
      </c>
      <c r="OQZ55" s="14">
        <v>0</v>
      </c>
      <c r="ORA55" s="14">
        <v>0</v>
      </c>
      <c r="ORB55" s="14">
        <v>0</v>
      </c>
      <c r="ORC55" s="14">
        <v>0</v>
      </c>
      <c r="ORD55" s="14">
        <v>0</v>
      </c>
      <c r="ORE55" s="14">
        <v>0</v>
      </c>
      <c r="ORF55" s="14">
        <v>0</v>
      </c>
      <c r="ORG55" s="14">
        <v>0</v>
      </c>
      <c r="ORH55" s="14">
        <v>0</v>
      </c>
      <c r="ORI55" s="14">
        <v>0</v>
      </c>
      <c r="ORJ55" s="14">
        <v>0</v>
      </c>
      <c r="ORK55" s="14">
        <v>0</v>
      </c>
      <c r="ORL55" s="14">
        <v>0</v>
      </c>
      <c r="ORM55" s="14">
        <v>0</v>
      </c>
      <c r="ORN55" s="14">
        <v>0</v>
      </c>
      <c r="ORO55" s="14">
        <v>0</v>
      </c>
      <c r="ORP55" s="14">
        <v>0</v>
      </c>
      <c r="ORQ55" s="14">
        <v>0</v>
      </c>
      <c r="ORR55" s="14">
        <v>0</v>
      </c>
      <c r="ORS55" s="14">
        <v>0</v>
      </c>
      <c r="ORT55" s="14">
        <v>0</v>
      </c>
      <c r="ORU55" s="14">
        <v>0</v>
      </c>
      <c r="ORV55" s="14">
        <v>0</v>
      </c>
      <c r="ORW55" s="14">
        <v>0</v>
      </c>
      <c r="ORX55" s="14">
        <v>0</v>
      </c>
      <c r="ORY55" s="14">
        <v>0</v>
      </c>
      <c r="ORZ55" s="14">
        <v>0</v>
      </c>
      <c r="OSA55" s="14">
        <v>0</v>
      </c>
      <c r="OSB55" s="14">
        <v>0</v>
      </c>
      <c r="OSC55" s="14">
        <v>0</v>
      </c>
      <c r="OSD55" s="14">
        <v>0</v>
      </c>
      <c r="OSE55" s="14">
        <v>0</v>
      </c>
      <c r="OSF55" s="14">
        <v>0</v>
      </c>
      <c r="OSG55" s="14">
        <v>0</v>
      </c>
      <c r="OSH55" s="14">
        <v>0</v>
      </c>
      <c r="OSI55" s="14">
        <v>0</v>
      </c>
      <c r="OSJ55" s="14">
        <v>0</v>
      </c>
      <c r="OSK55" s="14">
        <v>0</v>
      </c>
      <c r="OSL55" s="14">
        <v>0</v>
      </c>
      <c r="OSM55" s="14">
        <v>0</v>
      </c>
      <c r="OSN55" s="14">
        <v>0</v>
      </c>
      <c r="OSO55" s="14">
        <v>0</v>
      </c>
      <c r="OSP55" s="14">
        <v>0</v>
      </c>
      <c r="OSQ55" s="14">
        <v>0</v>
      </c>
      <c r="OSR55" s="14">
        <v>0</v>
      </c>
      <c r="OSS55" s="14">
        <v>0</v>
      </c>
      <c r="OST55" s="14">
        <v>0</v>
      </c>
      <c r="OSU55" s="14">
        <v>0</v>
      </c>
      <c r="OSV55" s="14">
        <v>0</v>
      </c>
      <c r="OSW55" s="14">
        <v>0</v>
      </c>
      <c r="OSX55" s="14">
        <v>0</v>
      </c>
      <c r="OSY55" s="14">
        <v>0</v>
      </c>
      <c r="OSZ55" s="14">
        <v>0</v>
      </c>
      <c r="OTA55" s="14">
        <v>0</v>
      </c>
      <c r="OTB55" s="14">
        <v>0</v>
      </c>
      <c r="OTC55" s="14">
        <v>0</v>
      </c>
      <c r="OTD55" s="14">
        <v>0</v>
      </c>
      <c r="OTE55" s="14">
        <v>0</v>
      </c>
      <c r="OTF55" s="14">
        <v>0</v>
      </c>
      <c r="OTG55" s="14">
        <v>0</v>
      </c>
      <c r="OTH55" s="14">
        <v>0</v>
      </c>
      <c r="OTI55" s="14">
        <v>0</v>
      </c>
      <c r="OTJ55" s="14">
        <v>0</v>
      </c>
      <c r="OTK55" s="14">
        <v>0</v>
      </c>
      <c r="OTL55" s="14">
        <v>0</v>
      </c>
      <c r="OTM55" s="14">
        <v>0</v>
      </c>
      <c r="OTN55" s="14">
        <v>0</v>
      </c>
      <c r="OTO55" s="14">
        <v>0</v>
      </c>
      <c r="OTP55" s="14">
        <v>0</v>
      </c>
      <c r="OTQ55" s="14">
        <v>0</v>
      </c>
      <c r="OTR55" s="14">
        <v>0</v>
      </c>
      <c r="OTS55" s="14">
        <v>0</v>
      </c>
      <c r="OTT55" s="14">
        <v>0</v>
      </c>
      <c r="OTU55" s="14">
        <v>0</v>
      </c>
      <c r="OTV55" s="14">
        <v>0</v>
      </c>
      <c r="OTW55" s="14">
        <v>0</v>
      </c>
      <c r="OTX55" s="14">
        <v>0</v>
      </c>
      <c r="OTY55" s="14">
        <v>0</v>
      </c>
      <c r="OTZ55" s="14">
        <v>0</v>
      </c>
      <c r="OUA55" s="14">
        <v>0</v>
      </c>
      <c r="OUB55" s="14">
        <v>0</v>
      </c>
      <c r="OUC55" s="14">
        <v>0</v>
      </c>
      <c r="OUD55" s="14">
        <v>0</v>
      </c>
      <c r="OUE55" s="14">
        <v>0</v>
      </c>
      <c r="OUF55" s="14">
        <v>0</v>
      </c>
      <c r="OUG55" s="14">
        <v>0</v>
      </c>
      <c r="OUH55" s="14">
        <v>0</v>
      </c>
      <c r="OUI55" s="14">
        <v>0</v>
      </c>
      <c r="OUJ55" s="14">
        <v>0</v>
      </c>
      <c r="OUK55" s="14">
        <v>0</v>
      </c>
      <c r="OUL55" s="14">
        <v>0</v>
      </c>
      <c r="OUM55" s="14">
        <v>0</v>
      </c>
      <c r="OUN55" s="14">
        <v>0</v>
      </c>
      <c r="OUO55" s="14">
        <v>0</v>
      </c>
      <c r="OUP55" s="14">
        <v>0</v>
      </c>
      <c r="OUQ55" s="14">
        <v>0</v>
      </c>
      <c r="OUR55" s="14">
        <v>0</v>
      </c>
      <c r="OUS55" s="14">
        <v>0</v>
      </c>
      <c r="OUT55" s="14">
        <v>0</v>
      </c>
      <c r="OUU55" s="14">
        <v>0</v>
      </c>
      <c r="OUV55" s="14">
        <v>0</v>
      </c>
      <c r="OUW55" s="14">
        <v>0</v>
      </c>
      <c r="OUX55" s="14">
        <v>0</v>
      </c>
      <c r="OUY55" s="14">
        <v>0</v>
      </c>
      <c r="OUZ55" s="14">
        <v>0</v>
      </c>
      <c r="OVA55" s="14">
        <v>0</v>
      </c>
      <c r="OVB55" s="14">
        <v>0</v>
      </c>
      <c r="OVC55" s="14">
        <v>0</v>
      </c>
      <c r="OVD55" s="14">
        <v>0</v>
      </c>
      <c r="OVE55" s="14">
        <v>0</v>
      </c>
      <c r="OVF55" s="14">
        <v>0</v>
      </c>
      <c r="OVG55" s="14">
        <v>0</v>
      </c>
      <c r="OVH55" s="14">
        <v>0</v>
      </c>
      <c r="OVI55" s="14">
        <v>0</v>
      </c>
      <c r="OVJ55" s="14">
        <v>0</v>
      </c>
      <c r="OVK55" s="14">
        <v>0</v>
      </c>
      <c r="OVL55" s="14">
        <v>0</v>
      </c>
      <c r="OVM55" s="14">
        <v>0</v>
      </c>
      <c r="OVN55" s="14">
        <v>0</v>
      </c>
      <c r="OVO55" s="14">
        <v>0</v>
      </c>
      <c r="OVP55" s="14">
        <v>0</v>
      </c>
      <c r="OVQ55" s="14">
        <v>0</v>
      </c>
      <c r="OVR55" s="14">
        <v>0</v>
      </c>
      <c r="OVS55" s="14">
        <v>0</v>
      </c>
      <c r="OVT55" s="14">
        <v>0</v>
      </c>
      <c r="OVU55" s="14">
        <v>0</v>
      </c>
      <c r="OVV55" s="14">
        <v>0</v>
      </c>
      <c r="OVW55" s="14">
        <v>0</v>
      </c>
      <c r="OVX55" s="14">
        <v>0</v>
      </c>
      <c r="OVY55" s="14">
        <v>0</v>
      </c>
      <c r="OVZ55" s="14">
        <v>0</v>
      </c>
      <c r="OWA55" s="14">
        <v>0</v>
      </c>
      <c r="OWB55" s="14">
        <v>0</v>
      </c>
      <c r="OWC55" s="14">
        <v>0</v>
      </c>
      <c r="OWD55" s="14">
        <v>0</v>
      </c>
      <c r="OWE55" s="14">
        <v>0</v>
      </c>
      <c r="OWF55" s="14">
        <v>0</v>
      </c>
      <c r="OWG55" s="14">
        <v>0</v>
      </c>
      <c r="OWH55" s="14">
        <v>0</v>
      </c>
      <c r="OWI55" s="14">
        <v>0</v>
      </c>
      <c r="OWJ55" s="14">
        <v>0</v>
      </c>
      <c r="OWK55" s="14">
        <v>0</v>
      </c>
      <c r="OWL55" s="14">
        <v>0</v>
      </c>
      <c r="OWM55" s="14">
        <v>0</v>
      </c>
      <c r="OWN55" s="14">
        <v>0</v>
      </c>
      <c r="OWO55" s="14">
        <v>0</v>
      </c>
      <c r="OWP55" s="14">
        <v>0</v>
      </c>
      <c r="OWQ55" s="14">
        <v>0</v>
      </c>
      <c r="OWR55" s="14">
        <v>0</v>
      </c>
      <c r="OWS55" s="14">
        <v>0</v>
      </c>
      <c r="OWT55" s="14">
        <v>0</v>
      </c>
      <c r="OWU55" s="14">
        <v>0</v>
      </c>
      <c r="OWV55" s="14">
        <v>0</v>
      </c>
      <c r="OWW55" s="14">
        <v>0</v>
      </c>
      <c r="OWX55" s="14">
        <v>0</v>
      </c>
      <c r="OWY55" s="14">
        <v>0</v>
      </c>
      <c r="OWZ55" s="14">
        <v>0</v>
      </c>
      <c r="OXA55" s="14">
        <v>0</v>
      </c>
      <c r="OXB55" s="14">
        <v>0</v>
      </c>
      <c r="OXC55" s="14">
        <v>0</v>
      </c>
      <c r="OXD55" s="14">
        <v>0</v>
      </c>
      <c r="OXE55" s="14">
        <v>0</v>
      </c>
      <c r="OXF55" s="14">
        <v>0</v>
      </c>
      <c r="OXG55" s="14">
        <v>0</v>
      </c>
      <c r="OXH55" s="14">
        <v>0</v>
      </c>
      <c r="OXI55" s="14">
        <v>0</v>
      </c>
      <c r="OXJ55" s="14">
        <v>0</v>
      </c>
      <c r="OXK55" s="14">
        <v>0</v>
      </c>
      <c r="OXL55" s="14">
        <v>0</v>
      </c>
      <c r="OXM55" s="14">
        <v>0</v>
      </c>
      <c r="OXN55" s="14">
        <v>0</v>
      </c>
      <c r="OXO55" s="14">
        <v>0</v>
      </c>
      <c r="OXP55" s="14">
        <v>0</v>
      </c>
      <c r="OXQ55" s="14">
        <v>0</v>
      </c>
      <c r="OXR55" s="14">
        <v>0</v>
      </c>
      <c r="OXS55" s="14">
        <v>0</v>
      </c>
      <c r="OXT55" s="14">
        <v>0</v>
      </c>
      <c r="OXU55" s="14">
        <v>0</v>
      </c>
      <c r="OXV55" s="14">
        <v>0</v>
      </c>
      <c r="OXW55" s="14">
        <v>0</v>
      </c>
      <c r="OXX55" s="14">
        <v>0</v>
      </c>
      <c r="OXY55" s="14">
        <v>0</v>
      </c>
      <c r="OXZ55" s="14">
        <v>0</v>
      </c>
      <c r="OYA55" s="14">
        <v>0</v>
      </c>
      <c r="OYB55" s="14">
        <v>0</v>
      </c>
      <c r="OYC55" s="14">
        <v>0</v>
      </c>
      <c r="OYD55" s="14">
        <v>0</v>
      </c>
      <c r="OYE55" s="14">
        <v>0</v>
      </c>
      <c r="OYF55" s="14">
        <v>0</v>
      </c>
      <c r="OYG55" s="14">
        <v>0</v>
      </c>
      <c r="OYH55" s="14">
        <v>0</v>
      </c>
      <c r="OYI55" s="14">
        <v>0</v>
      </c>
      <c r="OYJ55" s="14">
        <v>0</v>
      </c>
      <c r="OYK55" s="14">
        <v>0</v>
      </c>
      <c r="OYL55" s="14">
        <v>0</v>
      </c>
      <c r="OYM55" s="14">
        <v>0</v>
      </c>
      <c r="OYN55" s="14">
        <v>0</v>
      </c>
      <c r="OYO55" s="14">
        <v>0</v>
      </c>
      <c r="OYP55" s="14">
        <v>0</v>
      </c>
      <c r="OYQ55" s="14">
        <v>0</v>
      </c>
      <c r="OYR55" s="14">
        <v>0</v>
      </c>
      <c r="OYS55" s="14">
        <v>0</v>
      </c>
      <c r="OYT55" s="14">
        <v>0</v>
      </c>
      <c r="OYU55" s="14">
        <v>0</v>
      </c>
      <c r="OYV55" s="14">
        <v>0</v>
      </c>
      <c r="OYW55" s="14">
        <v>0</v>
      </c>
      <c r="OYX55" s="14">
        <v>0</v>
      </c>
      <c r="OYY55" s="14">
        <v>0</v>
      </c>
      <c r="OYZ55" s="14">
        <v>0</v>
      </c>
      <c r="OZA55" s="14">
        <v>0</v>
      </c>
      <c r="OZB55" s="14">
        <v>0</v>
      </c>
      <c r="OZC55" s="14">
        <v>0</v>
      </c>
      <c r="OZD55" s="14">
        <v>0</v>
      </c>
      <c r="OZE55" s="14">
        <v>0</v>
      </c>
      <c r="OZF55" s="14">
        <v>0</v>
      </c>
      <c r="OZG55" s="14">
        <v>0</v>
      </c>
      <c r="OZH55" s="14">
        <v>0</v>
      </c>
      <c r="OZI55" s="14">
        <v>0</v>
      </c>
      <c r="OZJ55" s="14">
        <v>0</v>
      </c>
      <c r="OZK55" s="14">
        <v>0</v>
      </c>
      <c r="OZL55" s="14">
        <v>0</v>
      </c>
      <c r="OZM55" s="14">
        <v>0</v>
      </c>
      <c r="OZN55" s="14">
        <v>0</v>
      </c>
      <c r="OZO55" s="14">
        <v>0</v>
      </c>
      <c r="OZP55" s="14">
        <v>0</v>
      </c>
      <c r="OZQ55" s="14">
        <v>0</v>
      </c>
      <c r="OZR55" s="14">
        <v>0</v>
      </c>
      <c r="OZS55" s="14">
        <v>0</v>
      </c>
      <c r="OZT55" s="14">
        <v>0</v>
      </c>
      <c r="OZU55" s="14">
        <v>0</v>
      </c>
      <c r="OZV55" s="14">
        <v>0</v>
      </c>
      <c r="OZW55" s="14">
        <v>0</v>
      </c>
      <c r="OZX55" s="14">
        <v>0</v>
      </c>
      <c r="OZY55" s="14">
        <v>0</v>
      </c>
      <c r="OZZ55" s="14">
        <v>0</v>
      </c>
      <c r="PAA55" s="14">
        <v>0</v>
      </c>
      <c r="PAB55" s="14">
        <v>0</v>
      </c>
      <c r="PAC55" s="14">
        <v>0</v>
      </c>
      <c r="PAD55" s="14">
        <v>0</v>
      </c>
      <c r="PAE55" s="14">
        <v>0</v>
      </c>
      <c r="PAF55" s="14">
        <v>0</v>
      </c>
      <c r="PAG55" s="14">
        <v>0</v>
      </c>
      <c r="PAH55" s="14">
        <v>0</v>
      </c>
      <c r="PAI55" s="14">
        <v>0</v>
      </c>
      <c r="PAJ55" s="14">
        <v>0</v>
      </c>
      <c r="PAK55" s="14">
        <v>0</v>
      </c>
      <c r="PAL55" s="14">
        <v>0</v>
      </c>
      <c r="PAM55" s="14">
        <v>0</v>
      </c>
      <c r="PAN55" s="14">
        <v>0</v>
      </c>
      <c r="PAO55" s="14">
        <v>0</v>
      </c>
      <c r="PAP55" s="14">
        <v>0</v>
      </c>
      <c r="PAQ55" s="14">
        <v>0</v>
      </c>
      <c r="PAR55" s="14">
        <v>0</v>
      </c>
      <c r="PAS55" s="14">
        <v>0</v>
      </c>
      <c r="PAT55" s="14">
        <v>0</v>
      </c>
      <c r="PAU55" s="14">
        <v>0</v>
      </c>
      <c r="PAV55" s="14">
        <v>0</v>
      </c>
      <c r="PAW55" s="14">
        <v>0</v>
      </c>
      <c r="PAX55" s="14">
        <v>0</v>
      </c>
      <c r="PAY55" s="14">
        <v>0</v>
      </c>
      <c r="PAZ55" s="14">
        <v>0</v>
      </c>
      <c r="PBA55" s="14">
        <v>0</v>
      </c>
      <c r="PBB55" s="14">
        <v>0</v>
      </c>
      <c r="PBC55" s="14">
        <v>0</v>
      </c>
      <c r="PBD55" s="14">
        <v>0</v>
      </c>
      <c r="PBE55" s="14">
        <v>0</v>
      </c>
      <c r="PBF55" s="14">
        <v>0</v>
      </c>
      <c r="PBG55" s="14">
        <v>0</v>
      </c>
      <c r="PBH55" s="14">
        <v>0</v>
      </c>
      <c r="PBI55" s="14">
        <v>0</v>
      </c>
      <c r="PBJ55" s="14">
        <v>0</v>
      </c>
      <c r="PBK55" s="14">
        <v>0</v>
      </c>
      <c r="PBL55" s="14">
        <v>0</v>
      </c>
      <c r="PBM55" s="14">
        <v>0</v>
      </c>
      <c r="PBN55" s="14">
        <v>0</v>
      </c>
      <c r="PBO55" s="14">
        <v>0</v>
      </c>
      <c r="PBP55" s="14">
        <v>0</v>
      </c>
      <c r="PBQ55" s="14">
        <v>0</v>
      </c>
      <c r="PBR55" s="14">
        <v>0</v>
      </c>
      <c r="PBS55" s="14">
        <v>0</v>
      </c>
      <c r="PBT55" s="14">
        <v>0</v>
      </c>
      <c r="PBU55" s="14">
        <v>0</v>
      </c>
      <c r="PBV55" s="14">
        <v>0</v>
      </c>
      <c r="PBW55" s="14">
        <v>0</v>
      </c>
      <c r="PBX55" s="14">
        <v>0</v>
      </c>
      <c r="PBY55" s="14">
        <v>0</v>
      </c>
      <c r="PBZ55" s="14">
        <v>0</v>
      </c>
      <c r="PCA55" s="14">
        <v>0</v>
      </c>
      <c r="PCB55" s="14">
        <v>0</v>
      </c>
      <c r="PCC55" s="14">
        <v>0</v>
      </c>
      <c r="PCD55" s="14">
        <v>0</v>
      </c>
      <c r="PCE55" s="14">
        <v>0</v>
      </c>
      <c r="PCF55" s="14">
        <v>0</v>
      </c>
      <c r="PCG55" s="14">
        <v>0</v>
      </c>
      <c r="PCH55" s="14">
        <v>0</v>
      </c>
      <c r="PCI55" s="14">
        <v>0</v>
      </c>
      <c r="PCJ55" s="14">
        <v>0</v>
      </c>
      <c r="PCK55" s="14">
        <v>0</v>
      </c>
      <c r="PCL55" s="14">
        <v>0</v>
      </c>
      <c r="PCM55" s="14">
        <v>0</v>
      </c>
      <c r="PCN55" s="14">
        <v>0</v>
      </c>
      <c r="PCO55" s="14">
        <v>0</v>
      </c>
      <c r="PCP55" s="14">
        <v>0</v>
      </c>
      <c r="PCQ55" s="14">
        <v>0</v>
      </c>
      <c r="PCR55" s="14">
        <v>0</v>
      </c>
      <c r="PCS55" s="14">
        <v>0</v>
      </c>
      <c r="PCT55" s="14">
        <v>0</v>
      </c>
      <c r="PCU55" s="14">
        <v>0</v>
      </c>
      <c r="PCV55" s="14">
        <v>0</v>
      </c>
      <c r="PCW55" s="14">
        <v>0</v>
      </c>
      <c r="PCX55" s="14">
        <v>0</v>
      </c>
      <c r="PCY55" s="14">
        <v>0</v>
      </c>
      <c r="PCZ55" s="14">
        <v>0</v>
      </c>
      <c r="PDA55" s="14">
        <v>0</v>
      </c>
      <c r="PDB55" s="14">
        <v>0</v>
      </c>
      <c r="PDC55" s="14">
        <v>0</v>
      </c>
      <c r="PDD55" s="14">
        <v>0</v>
      </c>
      <c r="PDE55" s="14">
        <v>0</v>
      </c>
      <c r="PDF55" s="14">
        <v>0</v>
      </c>
      <c r="PDG55" s="14">
        <v>0</v>
      </c>
      <c r="PDH55" s="14">
        <v>0</v>
      </c>
      <c r="PDI55" s="14">
        <v>0</v>
      </c>
      <c r="PDJ55" s="14">
        <v>0</v>
      </c>
      <c r="PDK55" s="14">
        <v>0</v>
      </c>
      <c r="PDL55" s="14">
        <v>0</v>
      </c>
      <c r="PDM55" s="14">
        <v>0</v>
      </c>
      <c r="PDN55" s="14">
        <v>0</v>
      </c>
      <c r="PDO55" s="14">
        <v>0</v>
      </c>
      <c r="PDP55" s="14">
        <v>0</v>
      </c>
      <c r="PDQ55" s="14">
        <v>0</v>
      </c>
      <c r="PDR55" s="14">
        <v>0</v>
      </c>
      <c r="PDS55" s="14">
        <v>0</v>
      </c>
      <c r="PDT55" s="14">
        <v>0</v>
      </c>
      <c r="PDU55" s="14">
        <v>0</v>
      </c>
      <c r="PDV55" s="14">
        <v>0</v>
      </c>
      <c r="PDW55" s="14">
        <v>0</v>
      </c>
      <c r="PDX55" s="14">
        <v>0</v>
      </c>
      <c r="PDY55" s="14">
        <v>0</v>
      </c>
      <c r="PDZ55" s="14">
        <v>0</v>
      </c>
      <c r="PEA55" s="14">
        <v>0</v>
      </c>
      <c r="PEB55" s="14">
        <v>0</v>
      </c>
      <c r="PEC55" s="14">
        <v>0</v>
      </c>
      <c r="PED55" s="14">
        <v>0</v>
      </c>
      <c r="PEE55" s="14">
        <v>0</v>
      </c>
      <c r="PEF55" s="14">
        <v>0</v>
      </c>
      <c r="PEG55" s="14">
        <v>0</v>
      </c>
      <c r="PEH55" s="14">
        <v>0</v>
      </c>
      <c r="PEI55" s="14">
        <v>0</v>
      </c>
      <c r="PEJ55" s="14">
        <v>0</v>
      </c>
      <c r="PEK55" s="14">
        <v>0</v>
      </c>
      <c r="PEL55" s="14">
        <v>0</v>
      </c>
      <c r="PEM55" s="14">
        <v>0</v>
      </c>
      <c r="PEN55" s="14">
        <v>0</v>
      </c>
      <c r="PEO55" s="14">
        <v>0</v>
      </c>
      <c r="PEP55" s="14">
        <v>0</v>
      </c>
      <c r="PEQ55" s="14">
        <v>0</v>
      </c>
      <c r="PER55" s="14">
        <v>0</v>
      </c>
      <c r="PES55" s="14">
        <v>0</v>
      </c>
      <c r="PET55" s="14">
        <v>0</v>
      </c>
      <c r="PEU55" s="14">
        <v>0</v>
      </c>
      <c r="PEV55" s="14">
        <v>0</v>
      </c>
      <c r="PEW55" s="14">
        <v>0</v>
      </c>
      <c r="PEX55" s="14">
        <v>0</v>
      </c>
      <c r="PEY55" s="14">
        <v>0</v>
      </c>
      <c r="PEZ55" s="14">
        <v>0</v>
      </c>
      <c r="PFA55" s="14">
        <v>0</v>
      </c>
      <c r="PFB55" s="14">
        <v>0</v>
      </c>
      <c r="PFC55" s="14">
        <v>0</v>
      </c>
      <c r="PFD55" s="14">
        <v>0</v>
      </c>
      <c r="PFE55" s="14">
        <v>0</v>
      </c>
      <c r="PFF55" s="14">
        <v>0</v>
      </c>
      <c r="PFG55" s="14">
        <v>0</v>
      </c>
      <c r="PFH55" s="14">
        <v>0</v>
      </c>
      <c r="PFI55" s="14">
        <v>0</v>
      </c>
      <c r="PFJ55" s="14">
        <v>0</v>
      </c>
      <c r="PFK55" s="14">
        <v>0</v>
      </c>
      <c r="PFL55" s="14">
        <v>0</v>
      </c>
      <c r="PFM55" s="14">
        <v>0</v>
      </c>
      <c r="PFN55" s="14">
        <v>0</v>
      </c>
      <c r="PFO55" s="14">
        <v>0</v>
      </c>
      <c r="PFP55" s="14">
        <v>0</v>
      </c>
      <c r="PFQ55" s="14">
        <v>0</v>
      </c>
      <c r="PFR55" s="14">
        <v>0</v>
      </c>
      <c r="PFS55" s="14">
        <v>0</v>
      </c>
      <c r="PFT55" s="14">
        <v>0</v>
      </c>
      <c r="PFU55" s="14">
        <v>0</v>
      </c>
      <c r="PFV55" s="14">
        <v>0</v>
      </c>
      <c r="PFW55" s="14">
        <v>0</v>
      </c>
      <c r="PFX55" s="14">
        <v>0</v>
      </c>
      <c r="PFY55" s="14">
        <v>0</v>
      </c>
      <c r="PFZ55" s="14">
        <v>0</v>
      </c>
      <c r="PGA55" s="14">
        <v>0</v>
      </c>
      <c r="PGB55" s="14">
        <v>0</v>
      </c>
      <c r="PGC55" s="14">
        <v>0</v>
      </c>
      <c r="PGD55" s="14">
        <v>0</v>
      </c>
      <c r="PGE55" s="14">
        <v>0</v>
      </c>
      <c r="PGF55" s="14">
        <v>0</v>
      </c>
      <c r="PGG55" s="14">
        <v>0</v>
      </c>
      <c r="PGH55" s="14">
        <v>0</v>
      </c>
      <c r="PGI55" s="14">
        <v>0</v>
      </c>
      <c r="PGJ55" s="14">
        <v>0</v>
      </c>
      <c r="PGK55" s="14">
        <v>0</v>
      </c>
      <c r="PGL55" s="14">
        <v>0</v>
      </c>
      <c r="PGM55" s="14">
        <v>0</v>
      </c>
      <c r="PGN55" s="14">
        <v>0</v>
      </c>
      <c r="PGO55" s="14">
        <v>0</v>
      </c>
      <c r="PGP55" s="14">
        <v>0</v>
      </c>
      <c r="PGQ55" s="14">
        <v>0</v>
      </c>
      <c r="PGR55" s="14">
        <v>0</v>
      </c>
      <c r="PGS55" s="14">
        <v>0</v>
      </c>
      <c r="PGT55" s="14">
        <v>0</v>
      </c>
      <c r="PGU55" s="14">
        <v>0</v>
      </c>
      <c r="PGV55" s="14">
        <v>0</v>
      </c>
      <c r="PGW55" s="14">
        <v>0</v>
      </c>
      <c r="PGX55" s="14">
        <v>0</v>
      </c>
      <c r="PGY55" s="14">
        <v>0</v>
      </c>
      <c r="PGZ55" s="14">
        <v>0</v>
      </c>
      <c r="PHA55" s="14">
        <v>0</v>
      </c>
      <c r="PHB55" s="14">
        <v>0</v>
      </c>
      <c r="PHC55" s="14">
        <v>0</v>
      </c>
      <c r="PHD55" s="14">
        <v>0</v>
      </c>
      <c r="PHE55" s="14">
        <v>0</v>
      </c>
      <c r="PHF55" s="14">
        <v>0</v>
      </c>
      <c r="PHG55" s="14">
        <v>0</v>
      </c>
      <c r="PHH55" s="14">
        <v>0</v>
      </c>
      <c r="PHI55" s="14">
        <v>0</v>
      </c>
      <c r="PHJ55" s="14">
        <v>0</v>
      </c>
      <c r="PHK55" s="14">
        <v>0</v>
      </c>
      <c r="PHL55" s="14">
        <v>0</v>
      </c>
      <c r="PHM55" s="14">
        <v>0</v>
      </c>
      <c r="PHN55" s="14">
        <v>0</v>
      </c>
      <c r="PHO55" s="14">
        <v>0</v>
      </c>
      <c r="PHP55" s="14">
        <v>0</v>
      </c>
      <c r="PHQ55" s="14">
        <v>0</v>
      </c>
      <c r="PHR55" s="14">
        <v>0</v>
      </c>
      <c r="PHS55" s="14">
        <v>0</v>
      </c>
      <c r="PHT55" s="14">
        <v>0</v>
      </c>
      <c r="PHU55" s="14">
        <v>0</v>
      </c>
      <c r="PHV55" s="14">
        <v>0</v>
      </c>
      <c r="PHW55" s="14">
        <v>0</v>
      </c>
      <c r="PHX55" s="14">
        <v>0</v>
      </c>
      <c r="PHY55" s="14">
        <v>0</v>
      </c>
      <c r="PHZ55" s="14">
        <v>0</v>
      </c>
      <c r="PIA55" s="14">
        <v>0</v>
      </c>
      <c r="PIB55" s="14">
        <v>0</v>
      </c>
      <c r="PIC55" s="14">
        <v>0</v>
      </c>
      <c r="PID55" s="14">
        <v>0</v>
      </c>
      <c r="PIE55" s="14">
        <v>0</v>
      </c>
      <c r="PIF55" s="14">
        <v>0</v>
      </c>
      <c r="PIG55" s="14">
        <v>0</v>
      </c>
      <c r="PIH55" s="14">
        <v>0</v>
      </c>
      <c r="PII55" s="14">
        <v>0</v>
      </c>
      <c r="PIJ55" s="14">
        <v>0</v>
      </c>
      <c r="PIK55" s="14">
        <v>0</v>
      </c>
      <c r="PIL55" s="14">
        <v>0</v>
      </c>
      <c r="PIM55" s="14">
        <v>0</v>
      </c>
      <c r="PIN55" s="14">
        <v>0</v>
      </c>
      <c r="PIO55" s="14">
        <v>0</v>
      </c>
      <c r="PIP55" s="14">
        <v>0</v>
      </c>
      <c r="PIQ55" s="14">
        <v>0</v>
      </c>
      <c r="PIR55" s="14">
        <v>0</v>
      </c>
      <c r="PIS55" s="14">
        <v>0</v>
      </c>
      <c r="PIT55" s="14">
        <v>0</v>
      </c>
      <c r="PIU55" s="14">
        <v>0</v>
      </c>
      <c r="PIV55" s="14">
        <v>0</v>
      </c>
      <c r="PIW55" s="14">
        <v>0</v>
      </c>
      <c r="PIX55" s="14">
        <v>0</v>
      </c>
      <c r="PIY55" s="14">
        <v>0</v>
      </c>
      <c r="PIZ55" s="14">
        <v>0</v>
      </c>
      <c r="PJA55" s="14">
        <v>0</v>
      </c>
      <c r="PJB55" s="14">
        <v>0</v>
      </c>
      <c r="PJC55" s="14">
        <v>0</v>
      </c>
      <c r="PJD55" s="14">
        <v>0</v>
      </c>
      <c r="PJE55" s="14">
        <v>0</v>
      </c>
      <c r="PJF55" s="14">
        <v>0</v>
      </c>
      <c r="PJG55" s="14">
        <v>0</v>
      </c>
      <c r="PJH55" s="14">
        <v>0</v>
      </c>
      <c r="PJI55" s="14">
        <v>0</v>
      </c>
      <c r="PJJ55" s="14">
        <v>0</v>
      </c>
      <c r="PJK55" s="14">
        <v>0</v>
      </c>
      <c r="PJL55" s="14">
        <v>0</v>
      </c>
      <c r="PJM55" s="14">
        <v>0</v>
      </c>
      <c r="PJN55" s="14">
        <v>0</v>
      </c>
      <c r="PJO55" s="14">
        <v>0</v>
      </c>
      <c r="PJP55" s="14">
        <v>0</v>
      </c>
      <c r="PJQ55" s="14">
        <v>0</v>
      </c>
      <c r="PJR55" s="14">
        <v>0</v>
      </c>
      <c r="PJS55" s="14">
        <v>0</v>
      </c>
      <c r="PJT55" s="14">
        <v>0</v>
      </c>
      <c r="PJU55" s="14">
        <v>0</v>
      </c>
      <c r="PJV55" s="14">
        <v>0</v>
      </c>
      <c r="PJW55" s="14">
        <v>0</v>
      </c>
      <c r="PJX55" s="14">
        <v>0</v>
      </c>
      <c r="PJY55" s="14">
        <v>0</v>
      </c>
      <c r="PJZ55" s="14">
        <v>0</v>
      </c>
      <c r="PKA55" s="14">
        <v>0</v>
      </c>
      <c r="PKB55" s="14">
        <v>0</v>
      </c>
      <c r="PKC55" s="14">
        <v>0</v>
      </c>
      <c r="PKD55" s="14">
        <v>0</v>
      </c>
      <c r="PKE55" s="14">
        <v>0</v>
      </c>
      <c r="PKF55" s="14">
        <v>0</v>
      </c>
      <c r="PKG55" s="14">
        <v>0</v>
      </c>
      <c r="PKH55" s="14">
        <v>0</v>
      </c>
      <c r="PKI55" s="14">
        <v>0</v>
      </c>
      <c r="PKJ55" s="14">
        <v>0</v>
      </c>
      <c r="PKK55" s="14">
        <v>0</v>
      </c>
      <c r="PKL55" s="14">
        <v>0</v>
      </c>
      <c r="PKM55" s="14">
        <v>0</v>
      </c>
      <c r="PKN55" s="14">
        <v>0</v>
      </c>
      <c r="PKO55" s="14">
        <v>0</v>
      </c>
      <c r="PKP55" s="14">
        <v>0</v>
      </c>
      <c r="PKQ55" s="14">
        <v>0</v>
      </c>
      <c r="PKR55" s="14">
        <v>0</v>
      </c>
      <c r="PKS55" s="14">
        <v>0</v>
      </c>
      <c r="PKT55" s="14">
        <v>0</v>
      </c>
      <c r="PKU55" s="14">
        <v>0</v>
      </c>
      <c r="PKV55" s="14">
        <v>0</v>
      </c>
      <c r="PKW55" s="14">
        <v>0</v>
      </c>
      <c r="PKX55" s="14">
        <v>0</v>
      </c>
      <c r="PKY55" s="14">
        <v>0</v>
      </c>
      <c r="PKZ55" s="14">
        <v>0</v>
      </c>
      <c r="PLA55" s="14">
        <v>0</v>
      </c>
      <c r="PLB55" s="14">
        <v>0</v>
      </c>
      <c r="PLC55" s="14">
        <v>0</v>
      </c>
      <c r="PLD55" s="14">
        <v>0</v>
      </c>
      <c r="PLE55" s="14">
        <v>0</v>
      </c>
      <c r="PLF55" s="14">
        <v>0</v>
      </c>
      <c r="PLG55" s="14">
        <v>0</v>
      </c>
      <c r="PLH55" s="14">
        <v>0</v>
      </c>
      <c r="PLI55" s="14">
        <v>0</v>
      </c>
      <c r="PLJ55" s="14">
        <v>0</v>
      </c>
      <c r="PLK55" s="14">
        <v>0</v>
      </c>
      <c r="PLL55" s="14">
        <v>0</v>
      </c>
      <c r="PLM55" s="14">
        <v>0</v>
      </c>
      <c r="PLN55" s="14">
        <v>0</v>
      </c>
      <c r="PLO55" s="14">
        <v>0</v>
      </c>
      <c r="PLP55" s="14">
        <v>0</v>
      </c>
      <c r="PLQ55" s="14">
        <v>0</v>
      </c>
      <c r="PLR55" s="14">
        <v>0</v>
      </c>
      <c r="PLS55" s="14">
        <v>0</v>
      </c>
      <c r="PLT55" s="14">
        <v>0</v>
      </c>
      <c r="PLU55" s="14">
        <v>0</v>
      </c>
      <c r="PLV55" s="14">
        <v>0</v>
      </c>
      <c r="PLW55" s="14">
        <v>0</v>
      </c>
      <c r="PLX55" s="14">
        <v>0</v>
      </c>
      <c r="PLY55" s="14">
        <v>0</v>
      </c>
      <c r="PLZ55" s="14">
        <v>0</v>
      </c>
      <c r="PMA55" s="14">
        <v>0</v>
      </c>
      <c r="PMB55" s="14">
        <v>0</v>
      </c>
      <c r="PMC55" s="14">
        <v>0</v>
      </c>
      <c r="PMD55" s="14">
        <v>0</v>
      </c>
      <c r="PME55" s="14">
        <v>0</v>
      </c>
      <c r="PMF55" s="14">
        <v>0</v>
      </c>
      <c r="PMG55" s="14">
        <v>0</v>
      </c>
      <c r="PMH55" s="14">
        <v>0</v>
      </c>
      <c r="PMI55" s="14">
        <v>0</v>
      </c>
      <c r="PMJ55" s="14">
        <v>0</v>
      </c>
      <c r="PMK55" s="14">
        <v>0</v>
      </c>
      <c r="PML55" s="14">
        <v>0</v>
      </c>
      <c r="PMM55" s="14">
        <v>0</v>
      </c>
      <c r="PMN55" s="14">
        <v>0</v>
      </c>
      <c r="PMO55" s="14">
        <v>0</v>
      </c>
      <c r="PMP55" s="14">
        <v>0</v>
      </c>
      <c r="PMQ55" s="14">
        <v>0</v>
      </c>
      <c r="PMR55" s="14">
        <v>0</v>
      </c>
      <c r="PMS55" s="14">
        <v>0</v>
      </c>
      <c r="PMT55" s="14">
        <v>0</v>
      </c>
      <c r="PMU55" s="14">
        <v>0</v>
      </c>
      <c r="PMV55" s="14">
        <v>0</v>
      </c>
      <c r="PMW55" s="14">
        <v>0</v>
      </c>
      <c r="PMX55" s="14">
        <v>0</v>
      </c>
      <c r="PMY55" s="14">
        <v>0</v>
      </c>
      <c r="PMZ55" s="14">
        <v>0</v>
      </c>
      <c r="PNA55" s="14">
        <v>0</v>
      </c>
      <c r="PNB55" s="14">
        <v>0</v>
      </c>
      <c r="PNC55" s="14">
        <v>0</v>
      </c>
      <c r="PND55" s="14">
        <v>0</v>
      </c>
      <c r="PNE55" s="14">
        <v>0</v>
      </c>
      <c r="PNF55" s="14">
        <v>0</v>
      </c>
      <c r="PNG55" s="14">
        <v>0</v>
      </c>
      <c r="PNH55" s="14">
        <v>0</v>
      </c>
      <c r="PNI55" s="14">
        <v>0</v>
      </c>
      <c r="PNJ55" s="14">
        <v>0</v>
      </c>
      <c r="PNK55" s="14">
        <v>0</v>
      </c>
      <c r="PNL55" s="14">
        <v>0</v>
      </c>
      <c r="PNM55" s="14">
        <v>0</v>
      </c>
      <c r="PNN55" s="14">
        <v>0</v>
      </c>
      <c r="PNO55" s="14">
        <v>0</v>
      </c>
      <c r="PNP55" s="14">
        <v>0</v>
      </c>
      <c r="PNQ55" s="14">
        <v>0</v>
      </c>
      <c r="PNR55" s="14">
        <v>0</v>
      </c>
      <c r="PNS55" s="14">
        <v>0</v>
      </c>
      <c r="PNT55" s="14">
        <v>0</v>
      </c>
      <c r="PNU55" s="14">
        <v>0</v>
      </c>
      <c r="PNV55" s="14">
        <v>0</v>
      </c>
      <c r="PNW55" s="14">
        <v>0</v>
      </c>
      <c r="PNX55" s="14">
        <v>0</v>
      </c>
      <c r="PNY55" s="14">
        <v>0</v>
      </c>
      <c r="PNZ55" s="14">
        <v>0</v>
      </c>
      <c r="POA55" s="14">
        <v>0</v>
      </c>
      <c r="POB55" s="14">
        <v>0</v>
      </c>
      <c r="POC55" s="14">
        <v>0</v>
      </c>
      <c r="POD55" s="14">
        <v>0</v>
      </c>
      <c r="POE55" s="14">
        <v>0</v>
      </c>
      <c r="POF55" s="14">
        <v>0</v>
      </c>
      <c r="POG55" s="14">
        <v>0</v>
      </c>
      <c r="POH55" s="14">
        <v>0</v>
      </c>
      <c r="POI55" s="14">
        <v>0</v>
      </c>
      <c r="POJ55" s="14">
        <v>0</v>
      </c>
      <c r="POK55" s="14">
        <v>0</v>
      </c>
      <c r="POL55" s="14">
        <v>0</v>
      </c>
      <c r="POM55" s="14">
        <v>0</v>
      </c>
      <c r="PON55" s="14">
        <v>0</v>
      </c>
      <c r="POO55" s="14">
        <v>0</v>
      </c>
      <c r="POP55" s="14">
        <v>0</v>
      </c>
      <c r="POQ55" s="14">
        <v>0</v>
      </c>
      <c r="POR55" s="14">
        <v>0</v>
      </c>
      <c r="POS55" s="14">
        <v>0</v>
      </c>
      <c r="POT55" s="14">
        <v>0</v>
      </c>
      <c r="POU55" s="14">
        <v>0</v>
      </c>
      <c r="POV55" s="14">
        <v>0</v>
      </c>
      <c r="POW55" s="14">
        <v>0</v>
      </c>
      <c r="POX55" s="14">
        <v>0</v>
      </c>
      <c r="POY55" s="14">
        <v>0</v>
      </c>
      <c r="POZ55" s="14">
        <v>0</v>
      </c>
      <c r="PPA55" s="14">
        <v>0</v>
      </c>
      <c r="PPB55" s="14">
        <v>0</v>
      </c>
      <c r="PPC55" s="14">
        <v>0</v>
      </c>
      <c r="PPD55" s="14">
        <v>0</v>
      </c>
      <c r="PPE55" s="14">
        <v>0</v>
      </c>
      <c r="PPF55" s="14">
        <v>0</v>
      </c>
      <c r="PPG55" s="14">
        <v>0</v>
      </c>
      <c r="PPH55" s="14">
        <v>0</v>
      </c>
      <c r="PPI55" s="14">
        <v>0</v>
      </c>
      <c r="PPJ55" s="14">
        <v>0</v>
      </c>
      <c r="PPK55" s="14">
        <v>0</v>
      </c>
      <c r="PPL55" s="14">
        <v>0</v>
      </c>
      <c r="PPM55" s="14">
        <v>0</v>
      </c>
      <c r="PPN55" s="14">
        <v>0</v>
      </c>
      <c r="PPO55" s="14">
        <v>0</v>
      </c>
      <c r="PPP55" s="14">
        <v>0</v>
      </c>
      <c r="PPQ55" s="14">
        <v>0</v>
      </c>
      <c r="PPR55" s="14">
        <v>0</v>
      </c>
      <c r="PPS55" s="14">
        <v>0</v>
      </c>
      <c r="PPT55" s="14">
        <v>0</v>
      </c>
      <c r="PPU55" s="14">
        <v>0</v>
      </c>
      <c r="PPV55" s="14">
        <v>0</v>
      </c>
      <c r="PPW55" s="14">
        <v>0</v>
      </c>
      <c r="PPX55" s="14">
        <v>0</v>
      </c>
      <c r="PPY55" s="14">
        <v>0</v>
      </c>
      <c r="PPZ55" s="14">
        <v>0</v>
      </c>
      <c r="PQA55" s="14">
        <v>0</v>
      </c>
      <c r="PQB55" s="14">
        <v>0</v>
      </c>
      <c r="PQC55" s="14">
        <v>0</v>
      </c>
      <c r="PQD55" s="14">
        <v>0</v>
      </c>
      <c r="PQE55" s="14">
        <v>0</v>
      </c>
      <c r="PQF55" s="14">
        <v>0</v>
      </c>
      <c r="PQG55" s="14">
        <v>0</v>
      </c>
      <c r="PQH55" s="14">
        <v>0</v>
      </c>
      <c r="PQI55" s="14">
        <v>0</v>
      </c>
      <c r="PQJ55" s="14">
        <v>0</v>
      </c>
      <c r="PQK55" s="14">
        <v>0</v>
      </c>
      <c r="PQL55" s="14">
        <v>0</v>
      </c>
      <c r="PQM55" s="14">
        <v>0</v>
      </c>
      <c r="PQN55" s="14">
        <v>0</v>
      </c>
      <c r="PQO55" s="14">
        <v>0</v>
      </c>
      <c r="PQP55" s="14">
        <v>0</v>
      </c>
      <c r="PQQ55" s="14">
        <v>0</v>
      </c>
      <c r="PQR55" s="14">
        <v>0</v>
      </c>
      <c r="PQS55" s="14">
        <v>0</v>
      </c>
      <c r="PQT55" s="14">
        <v>0</v>
      </c>
      <c r="PQU55" s="14">
        <v>0</v>
      </c>
      <c r="PQV55" s="14">
        <v>0</v>
      </c>
      <c r="PQW55" s="14">
        <v>0</v>
      </c>
      <c r="PQX55" s="14">
        <v>0</v>
      </c>
      <c r="PQY55" s="14">
        <v>0</v>
      </c>
      <c r="PQZ55" s="14">
        <v>0</v>
      </c>
      <c r="PRA55" s="14">
        <v>0</v>
      </c>
      <c r="PRB55" s="14">
        <v>0</v>
      </c>
      <c r="PRC55" s="14">
        <v>0</v>
      </c>
      <c r="PRD55" s="14">
        <v>0</v>
      </c>
      <c r="PRE55" s="14">
        <v>0</v>
      </c>
      <c r="PRF55" s="14">
        <v>0</v>
      </c>
      <c r="PRG55" s="14">
        <v>0</v>
      </c>
      <c r="PRH55" s="14">
        <v>0</v>
      </c>
      <c r="PRI55" s="14">
        <v>0</v>
      </c>
      <c r="PRJ55" s="14">
        <v>0</v>
      </c>
      <c r="PRK55" s="14">
        <v>0</v>
      </c>
      <c r="PRL55" s="14">
        <v>0</v>
      </c>
      <c r="PRM55" s="14">
        <v>0</v>
      </c>
      <c r="PRN55" s="14">
        <v>0</v>
      </c>
      <c r="PRO55" s="14">
        <v>0</v>
      </c>
      <c r="PRP55" s="14">
        <v>0</v>
      </c>
      <c r="PRQ55" s="14">
        <v>0</v>
      </c>
      <c r="PRR55" s="14">
        <v>0</v>
      </c>
      <c r="PRS55" s="14">
        <v>0</v>
      </c>
      <c r="PRT55" s="14">
        <v>0</v>
      </c>
      <c r="PRU55" s="14">
        <v>0</v>
      </c>
      <c r="PRV55" s="14">
        <v>0</v>
      </c>
      <c r="PRW55" s="14">
        <v>0</v>
      </c>
      <c r="PRX55" s="14">
        <v>0</v>
      </c>
      <c r="PRY55" s="14">
        <v>0</v>
      </c>
      <c r="PRZ55" s="14">
        <v>0</v>
      </c>
      <c r="PSA55" s="14">
        <v>0</v>
      </c>
      <c r="PSB55" s="14">
        <v>0</v>
      </c>
      <c r="PSC55" s="14">
        <v>0</v>
      </c>
      <c r="PSD55" s="14">
        <v>0</v>
      </c>
      <c r="PSE55" s="14">
        <v>0</v>
      </c>
      <c r="PSF55" s="14">
        <v>0</v>
      </c>
      <c r="PSG55" s="14">
        <v>0</v>
      </c>
      <c r="PSH55" s="14">
        <v>0</v>
      </c>
      <c r="PSI55" s="14">
        <v>0</v>
      </c>
      <c r="PSJ55" s="14">
        <v>0</v>
      </c>
      <c r="PSK55" s="14">
        <v>0</v>
      </c>
      <c r="PSL55" s="14">
        <v>0</v>
      </c>
      <c r="PSM55" s="14">
        <v>0</v>
      </c>
      <c r="PSN55" s="14">
        <v>0</v>
      </c>
      <c r="PSO55" s="14">
        <v>0</v>
      </c>
      <c r="PSP55" s="14">
        <v>0</v>
      </c>
      <c r="PSQ55" s="14">
        <v>0</v>
      </c>
      <c r="PSR55" s="14">
        <v>0</v>
      </c>
      <c r="PSS55" s="14">
        <v>0</v>
      </c>
      <c r="PST55" s="14">
        <v>0</v>
      </c>
      <c r="PSU55" s="14">
        <v>0</v>
      </c>
      <c r="PSV55" s="14">
        <v>0</v>
      </c>
      <c r="PSW55" s="14">
        <v>0</v>
      </c>
      <c r="PSX55" s="14">
        <v>0</v>
      </c>
      <c r="PSY55" s="14">
        <v>0</v>
      </c>
      <c r="PSZ55" s="14">
        <v>0</v>
      </c>
      <c r="PTA55" s="14">
        <v>0</v>
      </c>
      <c r="PTB55" s="14">
        <v>0</v>
      </c>
      <c r="PTC55" s="14">
        <v>0</v>
      </c>
      <c r="PTD55" s="14">
        <v>0</v>
      </c>
      <c r="PTE55" s="14">
        <v>0</v>
      </c>
      <c r="PTF55" s="14">
        <v>0</v>
      </c>
      <c r="PTG55" s="14">
        <v>0</v>
      </c>
      <c r="PTH55" s="14">
        <v>0</v>
      </c>
      <c r="PTI55" s="14">
        <v>0</v>
      </c>
      <c r="PTJ55" s="14">
        <v>0</v>
      </c>
      <c r="PTK55" s="14">
        <v>0</v>
      </c>
      <c r="PTL55" s="14">
        <v>0</v>
      </c>
      <c r="PTM55" s="14">
        <v>0</v>
      </c>
      <c r="PTN55" s="14">
        <v>0</v>
      </c>
      <c r="PTO55" s="14">
        <v>0</v>
      </c>
      <c r="PTP55" s="14">
        <v>0</v>
      </c>
      <c r="PTQ55" s="14">
        <v>0</v>
      </c>
      <c r="PTR55" s="14">
        <v>0</v>
      </c>
      <c r="PTS55" s="14">
        <v>0</v>
      </c>
      <c r="PTT55" s="14">
        <v>0</v>
      </c>
      <c r="PTU55" s="14">
        <v>0</v>
      </c>
      <c r="PTV55" s="14">
        <v>0</v>
      </c>
      <c r="PTW55" s="14">
        <v>0</v>
      </c>
      <c r="PTX55" s="14">
        <v>0</v>
      </c>
      <c r="PTY55" s="14">
        <v>0</v>
      </c>
      <c r="PTZ55" s="14">
        <v>0</v>
      </c>
      <c r="PUA55" s="14">
        <v>0</v>
      </c>
      <c r="PUB55" s="14">
        <v>0</v>
      </c>
      <c r="PUC55" s="14">
        <v>0</v>
      </c>
      <c r="PUD55" s="14">
        <v>0</v>
      </c>
      <c r="PUE55" s="14">
        <v>0</v>
      </c>
      <c r="PUF55" s="14">
        <v>0</v>
      </c>
      <c r="PUG55" s="14">
        <v>0</v>
      </c>
      <c r="PUH55" s="14">
        <v>0</v>
      </c>
      <c r="PUI55" s="14">
        <v>0</v>
      </c>
      <c r="PUJ55" s="14">
        <v>0</v>
      </c>
      <c r="PUK55" s="14">
        <v>0</v>
      </c>
      <c r="PUL55" s="14">
        <v>0</v>
      </c>
      <c r="PUM55" s="14">
        <v>0</v>
      </c>
      <c r="PUN55" s="14">
        <v>0</v>
      </c>
      <c r="PUO55" s="14">
        <v>0</v>
      </c>
      <c r="PUP55" s="14">
        <v>0</v>
      </c>
      <c r="PUQ55" s="14">
        <v>0</v>
      </c>
      <c r="PUR55" s="14">
        <v>0</v>
      </c>
      <c r="PUS55" s="14">
        <v>0</v>
      </c>
      <c r="PUT55" s="14">
        <v>0</v>
      </c>
      <c r="PUU55" s="14">
        <v>0</v>
      </c>
      <c r="PUV55" s="14">
        <v>0</v>
      </c>
      <c r="PUW55" s="14">
        <v>0</v>
      </c>
      <c r="PUX55" s="14">
        <v>0</v>
      </c>
      <c r="PUY55" s="14">
        <v>0</v>
      </c>
      <c r="PUZ55" s="14">
        <v>0</v>
      </c>
      <c r="PVA55" s="14">
        <v>0</v>
      </c>
      <c r="PVB55" s="14">
        <v>0</v>
      </c>
      <c r="PVC55" s="14">
        <v>0</v>
      </c>
      <c r="PVD55" s="14">
        <v>0</v>
      </c>
      <c r="PVE55" s="14">
        <v>0</v>
      </c>
      <c r="PVF55" s="14">
        <v>0</v>
      </c>
      <c r="PVG55" s="14">
        <v>0</v>
      </c>
      <c r="PVH55" s="14">
        <v>0</v>
      </c>
      <c r="PVI55" s="14">
        <v>0</v>
      </c>
      <c r="PVJ55" s="14">
        <v>0</v>
      </c>
      <c r="PVK55" s="14">
        <v>0</v>
      </c>
      <c r="PVL55" s="14">
        <v>0</v>
      </c>
      <c r="PVM55" s="14">
        <v>0</v>
      </c>
      <c r="PVN55" s="14">
        <v>0</v>
      </c>
      <c r="PVO55" s="14">
        <v>0</v>
      </c>
      <c r="PVP55" s="14">
        <v>0</v>
      </c>
      <c r="PVQ55" s="14">
        <v>0</v>
      </c>
      <c r="PVR55" s="14">
        <v>0</v>
      </c>
      <c r="PVS55" s="14">
        <v>0</v>
      </c>
      <c r="PVT55" s="14">
        <v>0</v>
      </c>
      <c r="PVU55" s="14">
        <v>0</v>
      </c>
      <c r="PVV55" s="14">
        <v>0</v>
      </c>
      <c r="PVW55" s="14">
        <v>0</v>
      </c>
      <c r="PVX55" s="14">
        <v>0</v>
      </c>
      <c r="PVY55" s="14">
        <v>0</v>
      </c>
      <c r="PVZ55" s="14">
        <v>0</v>
      </c>
      <c r="PWA55" s="14">
        <v>0</v>
      </c>
      <c r="PWB55" s="14">
        <v>0</v>
      </c>
      <c r="PWC55" s="14">
        <v>0</v>
      </c>
      <c r="PWD55" s="14">
        <v>0</v>
      </c>
      <c r="PWE55" s="14">
        <v>0</v>
      </c>
      <c r="PWF55" s="14">
        <v>0</v>
      </c>
      <c r="PWG55" s="14">
        <v>0</v>
      </c>
      <c r="PWH55" s="14">
        <v>0</v>
      </c>
      <c r="PWI55" s="14">
        <v>0</v>
      </c>
      <c r="PWJ55" s="14">
        <v>0</v>
      </c>
      <c r="PWK55" s="14">
        <v>0</v>
      </c>
      <c r="PWL55" s="14">
        <v>0</v>
      </c>
      <c r="PWM55" s="14">
        <v>0</v>
      </c>
      <c r="PWN55" s="14">
        <v>0</v>
      </c>
      <c r="PWO55" s="14">
        <v>0</v>
      </c>
      <c r="PWP55" s="14">
        <v>0</v>
      </c>
      <c r="PWQ55" s="14">
        <v>0</v>
      </c>
      <c r="PWR55" s="14">
        <v>0</v>
      </c>
      <c r="PWS55" s="14">
        <v>0</v>
      </c>
      <c r="PWT55" s="14">
        <v>0</v>
      </c>
      <c r="PWU55" s="14">
        <v>0</v>
      </c>
      <c r="PWV55" s="14">
        <v>0</v>
      </c>
      <c r="PWW55" s="14">
        <v>0</v>
      </c>
      <c r="PWX55" s="14">
        <v>0</v>
      </c>
      <c r="PWY55" s="14">
        <v>0</v>
      </c>
      <c r="PWZ55" s="14">
        <v>0</v>
      </c>
      <c r="PXA55" s="14">
        <v>0</v>
      </c>
      <c r="PXB55" s="14">
        <v>0</v>
      </c>
      <c r="PXC55" s="14">
        <v>0</v>
      </c>
      <c r="PXD55" s="14">
        <v>0</v>
      </c>
      <c r="PXE55" s="14">
        <v>0</v>
      </c>
      <c r="PXF55" s="14">
        <v>0</v>
      </c>
      <c r="PXG55" s="14">
        <v>0</v>
      </c>
      <c r="PXH55" s="14">
        <v>0</v>
      </c>
      <c r="PXI55" s="14">
        <v>0</v>
      </c>
      <c r="PXJ55" s="14">
        <v>0</v>
      </c>
      <c r="PXK55" s="14">
        <v>0</v>
      </c>
      <c r="PXL55" s="14">
        <v>0</v>
      </c>
      <c r="PXM55" s="14">
        <v>0</v>
      </c>
      <c r="PXN55" s="14">
        <v>0</v>
      </c>
      <c r="PXO55" s="14">
        <v>0</v>
      </c>
      <c r="PXP55" s="14">
        <v>0</v>
      </c>
      <c r="PXQ55" s="14">
        <v>0</v>
      </c>
      <c r="PXR55" s="14">
        <v>0</v>
      </c>
      <c r="PXS55" s="14">
        <v>0</v>
      </c>
      <c r="PXT55" s="14">
        <v>0</v>
      </c>
      <c r="PXU55" s="14">
        <v>0</v>
      </c>
      <c r="PXV55" s="14">
        <v>0</v>
      </c>
      <c r="PXW55" s="14">
        <v>0</v>
      </c>
      <c r="PXX55" s="14">
        <v>0</v>
      </c>
      <c r="PXY55" s="14">
        <v>0</v>
      </c>
      <c r="PXZ55" s="14">
        <v>0</v>
      </c>
      <c r="PYA55" s="14">
        <v>0</v>
      </c>
      <c r="PYB55" s="14">
        <v>0</v>
      </c>
      <c r="PYC55" s="14">
        <v>0</v>
      </c>
      <c r="PYD55" s="14">
        <v>0</v>
      </c>
      <c r="PYE55" s="14">
        <v>0</v>
      </c>
      <c r="PYF55" s="14">
        <v>0</v>
      </c>
      <c r="PYG55" s="14">
        <v>0</v>
      </c>
      <c r="PYH55" s="14">
        <v>0</v>
      </c>
      <c r="PYI55" s="14">
        <v>0</v>
      </c>
      <c r="PYJ55" s="14">
        <v>0</v>
      </c>
      <c r="PYK55" s="14">
        <v>0</v>
      </c>
      <c r="PYL55" s="14">
        <v>0</v>
      </c>
      <c r="PYM55" s="14">
        <v>0</v>
      </c>
      <c r="PYN55" s="14">
        <v>0</v>
      </c>
      <c r="PYO55" s="14">
        <v>0</v>
      </c>
      <c r="PYP55" s="14">
        <v>0</v>
      </c>
      <c r="PYQ55" s="14">
        <v>0</v>
      </c>
      <c r="PYR55" s="14">
        <v>0</v>
      </c>
      <c r="PYS55" s="14">
        <v>0</v>
      </c>
      <c r="PYT55" s="14">
        <v>0</v>
      </c>
      <c r="PYU55" s="14">
        <v>0</v>
      </c>
      <c r="PYV55" s="14">
        <v>0</v>
      </c>
      <c r="PYW55" s="14">
        <v>0</v>
      </c>
      <c r="PYX55" s="14">
        <v>0</v>
      </c>
      <c r="PYY55" s="14">
        <v>0</v>
      </c>
      <c r="PYZ55" s="14">
        <v>0</v>
      </c>
      <c r="PZA55" s="14">
        <v>0</v>
      </c>
      <c r="PZB55" s="14">
        <v>0</v>
      </c>
      <c r="PZC55" s="14">
        <v>0</v>
      </c>
      <c r="PZD55" s="14">
        <v>0</v>
      </c>
      <c r="PZE55" s="14">
        <v>0</v>
      </c>
      <c r="PZF55" s="14">
        <v>0</v>
      </c>
      <c r="PZG55" s="14">
        <v>0</v>
      </c>
      <c r="PZH55" s="14">
        <v>0</v>
      </c>
      <c r="PZI55" s="14">
        <v>0</v>
      </c>
      <c r="PZJ55" s="14">
        <v>0</v>
      </c>
      <c r="PZK55" s="14">
        <v>0</v>
      </c>
      <c r="PZL55" s="14">
        <v>0</v>
      </c>
      <c r="PZM55" s="14">
        <v>0</v>
      </c>
      <c r="PZN55" s="14">
        <v>0</v>
      </c>
      <c r="PZO55" s="14">
        <v>0</v>
      </c>
      <c r="PZP55" s="14">
        <v>0</v>
      </c>
      <c r="PZQ55" s="14">
        <v>0</v>
      </c>
      <c r="PZR55" s="14">
        <v>0</v>
      </c>
      <c r="PZS55" s="14">
        <v>0</v>
      </c>
      <c r="PZT55" s="14">
        <v>0</v>
      </c>
      <c r="PZU55" s="14">
        <v>0</v>
      </c>
      <c r="PZV55" s="14">
        <v>0</v>
      </c>
      <c r="PZW55" s="14">
        <v>0</v>
      </c>
      <c r="PZX55" s="14">
        <v>0</v>
      </c>
      <c r="PZY55" s="14">
        <v>0</v>
      </c>
      <c r="PZZ55" s="14">
        <v>0</v>
      </c>
      <c r="QAA55" s="14">
        <v>0</v>
      </c>
      <c r="QAB55" s="14">
        <v>0</v>
      </c>
      <c r="QAC55" s="14">
        <v>0</v>
      </c>
      <c r="QAD55" s="14">
        <v>0</v>
      </c>
      <c r="QAE55" s="14">
        <v>0</v>
      </c>
      <c r="QAF55" s="14">
        <v>0</v>
      </c>
      <c r="QAG55" s="14">
        <v>0</v>
      </c>
      <c r="QAH55" s="14">
        <v>0</v>
      </c>
      <c r="QAI55" s="14">
        <v>0</v>
      </c>
      <c r="QAJ55" s="14">
        <v>0</v>
      </c>
      <c r="QAK55" s="14">
        <v>0</v>
      </c>
      <c r="QAL55" s="14">
        <v>0</v>
      </c>
      <c r="QAM55" s="14">
        <v>0</v>
      </c>
      <c r="QAN55" s="14">
        <v>0</v>
      </c>
      <c r="QAO55" s="14">
        <v>0</v>
      </c>
      <c r="QAP55" s="14">
        <v>0</v>
      </c>
      <c r="QAQ55" s="14">
        <v>0</v>
      </c>
      <c r="QAR55" s="14">
        <v>0</v>
      </c>
      <c r="QAS55" s="14">
        <v>0</v>
      </c>
      <c r="QAT55" s="14">
        <v>0</v>
      </c>
      <c r="QAU55" s="14">
        <v>0</v>
      </c>
      <c r="QAV55" s="14">
        <v>0</v>
      </c>
      <c r="QAW55" s="14">
        <v>0</v>
      </c>
      <c r="QAX55" s="14">
        <v>0</v>
      </c>
      <c r="QAY55" s="14">
        <v>0</v>
      </c>
      <c r="QAZ55" s="14">
        <v>0</v>
      </c>
      <c r="QBA55" s="14">
        <v>0</v>
      </c>
      <c r="QBB55" s="14">
        <v>0</v>
      </c>
      <c r="QBC55" s="14">
        <v>0</v>
      </c>
      <c r="QBD55" s="14">
        <v>0</v>
      </c>
      <c r="QBE55" s="14">
        <v>0</v>
      </c>
      <c r="QBF55" s="14">
        <v>0</v>
      </c>
      <c r="QBG55" s="14">
        <v>0</v>
      </c>
      <c r="QBH55" s="14">
        <v>0</v>
      </c>
      <c r="QBI55" s="14">
        <v>0</v>
      </c>
      <c r="QBJ55" s="14">
        <v>0</v>
      </c>
      <c r="QBK55" s="14">
        <v>0</v>
      </c>
      <c r="QBL55" s="14">
        <v>0</v>
      </c>
      <c r="QBM55" s="14">
        <v>0</v>
      </c>
      <c r="QBN55" s="14">
        <v>0</v>
      </c>
      <c r="QBO55" s="14">
        <v>0</v>
      </c>
      <c r="QBP55" s="14">
        <v>0</v>
      </c>
      <c r="QBQ55" s="14">
        <v>0</v>
      </c>
      <c r="QBR55" s="14">
        <v>0</v>
      </c>
      <c r="QBS55" s="14">
        <v>0</v>
      </c>
      <c r="QBT55" s="14">
        <v>0</v>
      </c>
      <c r="QBU55" s="14">
        <v>0</v>
      </c>
      <c r="QBV55" s="14">
        <v>0</v>
      </c>
      <c r="QBW55" s="14">
        <v>0</v>
      </c>
      <c r="QBX55" s="14">
        <v>0</v>
      </c>
      <c r="QBY55" s="14">
        <v>0</v>
      </c>
      <c r="QBZ55" s="14">
        <v>0</v>
      </c>
      <c r="QCA55" s="14">
        <v>0</v>
      </c>
      <c r="QCB55" s="14">
        <v>0</v>
      </c>
      <c r="QCC55" s="14">
        <v>0</v>
      </c>
      <c r="QCD55" s="14">
        <v>0</v>
      </c>
      <c r="QCE55" s="14">
        <v>0</v>
      </c>
      <c r="QCF55" s="14">
        <v>0</v>
      </c>
      <c r="QCG55" s="14">
        <v>0</v>
      </c>
      <c r="QCH55" s="14">
        <v>0</v>
      </c>
      <c r="QCI55" s="14">
        <v>0</v>
      </c>
      <c r="QCJ55" s="14">
        <v>0</v>
      </c>
      <c r="QCK55" s="14">
        <v>0</v>
      </c>
      <c r="QCL55" s="14">
        <v>0</v>
      </c>
      <c r="QCM55" s="14">
        <v>0</v>
      </c>
      <c r="QCN55" s="14">
        <v>0</v>
      </c>
      <c r="QCO55" s="14">
        <v>0</v>
      </c>
      <c r="QCP55" s="14">
        <v>0</v>
      </c>
      <c r="QCQ55" s="14">
        <v>0</v>
      </c>
      <c r="QCR55" s="14">
        <v>0</v>
      </c>
      <c r="QCS55" s="14">
        <v>0</v>
      </c>
      <c r="QCT55" s="14">
        <v>0</v>
      </c>
      <c r="QCU55" s="14">
        <v>0</v>
      </c>
      <c r="QCV55" s="14">
        <v>0</v>
      </c>
      <c r="QCW55" s="14">
        <v>0</v>
      </c>
      <c r="QCX55" s="14">
        <v>0</v>
      </c>
      <c r="QCY55" s="14">
        <v>0</v>
      </c>
      <c r="QCZ55" s="14">
        <v>0</v>
      </c>
      <c r="QDA55" s="14">
        <v>0</v>
      </c>
      <c r="QDB55" s="14">
        <v>0</v>
      </c>
      <c r="QDC55" s="14">
        <v>0</v>
      </c>
      <c r="QDD55" s="14">
        <v>0</v>
      </c>
      <c r="QDE55" s="14">
        <v>0</v>
      </c>
      <c r="QDF55" s="14">
        <v>0</v>
      </c>
      <c r="QDG55" s="14">
        <v>0</v>
      </c>
      <c r="QDH55" s="14">
        <v>0</v>
      </c>
      <c r="QDI55" s="14">
        <v>0</v>
      </c>
      <c r="QDJ55" s="14">
        <v>0</v>
      </c>
      <c r="QDK55" s="14">
        <v>0</v>
      </c>
      <c r="QDL55" s="14">
        <v>0</v>
      </c>
      <c r="QDM55" s="14">
        <v>0</v>
      </c>
      <c r="QDN55" s="14">
        <v>0</v>
      </c>
      <c r="QDO55" s="14">
        <v>0</v>
      </c>
      <c r="QDP55" s="14">
        <v>0</v>
      </c>
      <c r="QDQ55" s="14">
        <v>0</v>
      </c>
      <c r="QDR55" s="14">
        <v>0</v>
      </c>
      <c r="QDS55" s="14">
        <v>0</v>
      </c>
      <c r="QDT55" s="14">
        <v>0</v>
      </c>
      <c r="QDU55" s="14">
        <v>0</v>
      </c>
      <c r="QDV55" s="14">
        <v>0</v>
      </c>
      <c r="QDW55" s="14">
        <v>0</v>
      </c>
      <c r="QDX55" s="14">
        <v>0</v>
      </c>
      <c r="QDY55" s="14">
        <v>0</v>
      </c>
      <c r="QDZ55" s="14">
        <v>0</v>
      </c>
      <c r="QEA55" s="14">
        <v>0</v>
      </c>
      <c r="QEB55" s="14">
        <v>0</v>
      </c>
      <c r="QEC55" s="14">
        <v>0</v>
      </c>
      <c r="QED55" s="14">
        <v>0</v>
      </c>
      <c r="QEE55" s="14">
        <v>0</v>
      </c>
      <c r="QEF55" s="14">
        <v>0</v>
      </c>
      <c r="QEG55" s="14">
        <v>0</v>
      </c>
      <c r="QEH55" s="14">
        <v>0</v>
      </c>
      <c r="QEI55" s="14">
        <v>0</v>
      </c>
      <c r="QEJ55" s="14">
        <v>0</v>
      </c>
      <c r="QEK55" s="14">
        <v>0</v>
      </c>
      <c r="QEL55" s="14">
        <v>0</v>
      </c>
      <c r="QEM55" s="14">
        <v>0</v>
      </c>
      <c r="QEN55" s="14">
        <v>0</v>
      </c>
      <c r="QEO55" s="14">
        <v>0</v>
      </c>
      <c r="QEP55" s="14">
        <v>0</v>
      </c>
      <c r="QEQ55" s="14">
        <v>0</v>
      </c>
      <c r="QER55" s="14">
        <v>0</v>
      </c>
      <c r="QES55" s="14">
        <v>0</v>
      </c>
      <c r="QET55" s="14">
        <v>0</v>
      </c>
      <c r="QEU55" s="14">
        <v>0</v>
      </c>
      <c r="QEV55" s="14">
        <v>0</v>
      </c>
      <c r="QEW55" s="14">
        <v>0</v>
      </c>
      <c r="QEX55" s="14">
        <v>0</v>
      </c>
      <c r="QEY55" s="14">
        <v>0</v>
      </c>
      <c r="QEZ55" s="14">
        <v>0</v>
      </c>
      <c r="QFA55" s="14">
        <v>0</v>
      </c>
      <c r="QFB55" s="14">
        <v>0</v>
      </c>
      <c r="QFC55" s="14">
        <v>0</v>
      </c>
      <c r="QFD55" s="14">
        <v>0</v>
      </c>
      <c r="QFE55" s="14">
        <v>0</v>
      </c>
      <c r="QFF55" s="14">
        <v>0</v>
      </c>
      <c r="QFG55" s="14">
        <v>0</v>
      </c>
      <c r="QFH55" s="14">
        <v>0</v>
      </c>
      <c r="QFI55" s="14">
        <v>0</v>
      </c>
      <c r="QFJ55" s="14">
        <v>0</v>
      </c>
      <c r="QFK55" s="14">
        <v>0</v>
      </c>
      <c r="QFL55" s="14">
        <v>0</v>
      </c>
      <c r="QFM55" s="14">
        <v>0</v>
      </c>
      <c r="QFN55" s="14">
        <v>0</v>
      </c>
      <c r="QFO55" s="14">
        <v>0</v>
      </c>
      <c r="QFP55" s="14">
        <v>0</v>
      </c>
      <c r="QFQ55" s="14">
        <v>0</v>
      </c>
      <c r="QFR55" s="14">
        <v>0</v>
      </c>
      <c r="QFS55" s="14">
        <v>0</v>
      </c>
      <c r="QFT55" s="14">
        <v>0</v>
      </c>
      <c r="QFU55" s="14">
        <v>0</v>
      </c>
      <c r="QFV55" s="14">
        <v>0</v>
      </c>
      <c r="QFW55" s="14">
        <v>0</v>
      </c>
      <c r="QFX55" s="14">
        <v>0</v>
      </c>
      <c r="QFY55" s="14">
        <v>0</v>
      </c>
      <c r="QFZ55" s="14">
        <v>0</v>
      </c>
      <c r="QGA55" s="14">
        <v>0</v>
      </c>
      <c r="QGB55" s="14">
        <v>0</v>
      </c>
      <c r="QGC55" s="14">
        <v>0</v>
      </c>
      <c r="QGD55" s="14">
        <v>0</v>
      </c>
      <c r="QGE55" s="14">
        <v>0</v>
      </c>
      <c r="QGF55" s="14">
        <v>0</v>
      </c>
      <c r="QGG55" s="14">
        <v>0</v>
      </c>
      <c r="QGH55" s="14">
        <v>0</v>
      </c>
      <c r="QGI55" s="14">
        <v>0</v>
      </c>
      <c r="QGJ55" s="14">
        <v>0</v>
      </c>
      <c r="QGK55" s="14">
        <v>0</v>
      </c>
      <c r="QGL55" s="14">
        <v>0</v>
      </c>
      <c r="QGM55" s="14">
        <v>0</v>
      </c>
      <c r="QGN55" s="14">
        <v>0</v>
      </c>
      <c r="QGO55" s="14">
        <v>0</v>
      </c>
      <c r="QGP55" s="14">
        <v>0</v>
      </c>
      <c r="QGQ55" s="14">
        <v>0</v>
      </c>
      <c r="QGR55" s="14">
        <v>0</v>
      </c>
      <c r="QGS55" s="14">
        <v>0</v>
      </c>
      <c r="QGT55" s="14">
        <v>0</v>
      </c>
      <c r="QGU55" s="14">
        <v>0</v>
      </c>
      <c r="QGV55" s="14">
        <v>0</v>
      </c>
      <c r="QGW55" s="14">
        <v>0</v>
      </c>
      <c r="QGX55" s="14">
        <v>0</v>
      </c>
      <c r="QGY55" s="14">
        <v>0</v>
      </c>
      <c r="QGZ55" s="14">
        <v>0</v>
      </c>
      <c r="QHA55" s="14">
        <v>0</v>
      </c>
      <c r="QHB55" s="14">
        <v>0</v>
      </c>
      <c r="QHC55" s="14">
        <v>0</v>
      </c>
      <c r="QHD55" s="14">
        <v>0</v>
      </c>
      <c r="QHE55" s="14">
        <v>0</v>
      </c>
      <c r="QHF55" s="14">
        <v>0</v>
      </c>
      <c r="QHG55" s="14">
        <v>0</v>
      </c>
      <c r="QHH55" s="14">
        <v>0</v>
      </c>
      <c r="QHI55" s="14">
        <v>0</v>
      </c>
      <c r="QHJ55" s="14">
        <v>0</v>
      </c>
      <c r="QHK55" s="14">
        <v>0</v>
      </c>
      <c r="QHL55" s="14">
        <v>0</v>
      </c>
      <c r="QHM55" s="14">
        <v>0</v>
      </c>
      <c r="QHN55" s="14">
        <v>0</v>
      </c>
      <c r="QHO55" s="14">
        <v>0</v>
      </c>
      <c r="QHP55" s="14">
        <v>0</v>
      </c>
      <c r="QHQ55" s="14">
        <v>0</v>
      </c>
      <c r="QHR55" s="14">
        <v>0</v>
      </c>
      <c r="QHS55" s="14">
        <v>0</v>
      </c>
      <c r="QHT55" s="14">
        <v>0</v>
      </c>
      <c r="QHU55" s="14">
        <v>0</v>
      </c>
      <c r="QHV55" s="14">
        <v>0</v>
      </c>
      <c r="QHW55" s="14">
        <v>0</v>
      </c>
      <c r="QHX55" s="14">
        <v>0</v>
      </c>
      <c r="QHY55" s="14">
        <v>0</v>
      </c>
      <c r="QHZ55" s="14">
        <v>0</v>
      </c>
      <c r="QIA55" s="14">
        <v>0</v>
      </c>
      <c r="QIB55" s="14">
        <v>0</v>
      </c>
      <c r="QIC55" s="14">
        <v>0</v>
      </c>
      <c r="QID55" s="14">
        <v>0</v>
      </c>
      <c r="QIE55" s="14">
        <v>0</v>
      </c>
      <c r="QIF55" s="14">
        <v>0</v>
      </c>
      <c r="QIG55" s="14">
        <v>0</v>
      </c>
      <c r="QIH55" s="14">
        <v>0</v>
      </c>
      <c r="QII55" s="14">
        <v>0</v>
      </c>
      <c r="QIJ55" s="14">
        <v>0</v>
      </c>
      <c r="QIK55" s="14">
        <v>0</v>
      </c>
      <c r="QIL55" s="14">
        <v>0</v>
      </c>
      <c r="QIM55" s="14">
        <v>0</v>
      </c>
      <c r="QIN55" s="14">
        <v>0</v>
      </c>
      <c r="QIO55" s="14">
        <v>0</v>
      </c>
      <c r="QIP55" s="14">
        <v>0</v>
      </c>
      <c r="QIQ55" s="14">
        <v>0</v>
      </c>
      <c r="QIR55" s="14">
        <v>0</v>
      </c>
      <c r="QIS55" s="14">
        <v>0</v>
      </c>
      <c r="QIT55" s="14">
        <v>0</v>
      </c>
      <c r="QIU55" s="14">
        <v>0</v>
      </c>
      <c r="QIV55" s="14">
        <v>0</v>
      </c>
      <c r="QIW55" s="14">
        <v>0</v>
      </c>
      <c r="QIX55" s="14">
        <v>0</v>
      </c>
      <c r="QIY55" s="14">
        <v>0</v>
      </c>
      <c r="QIZ55" s="14">
        <v>0</v>
      </c>
      <c r="QJA55" s="14">
        <v>0</v>
      </c>
      <c r="QJB55" s="14">
        <v>0</v>
      </c>
      <c r="QJC55" s="14">
        <v>0</v>
      </c>
      <c r="QJD55" s="14">
        <v>0</v>
      </c>
      <c r="QJE55" s="14">
        <v>0</v>
      </c>
      <c r="QJF55" s="14">
        <v>0</v>
      </c>
      <c r="QJG55" s="14">
        <v>0</v>
      </c>
      <c r="QJH55" s="14">
        <v>0</v>
      </c>
      <c r="QJI55" s="14">
        <v>0</v>
      </c>
      <c r="QJJ55" s="14">
        <v>0</v>
      </c>
      <c r="QJK55" s="14">
        <v>0</v>
      </c>
      <c r="QJL55" s="14">
        <v>0</v>
      </c>
      <c r="QJM55" s="14">
        <v>0</v>
      </c>
      <c r="QJN55" s="14">
        <v>0</v>
      </c>
      <c r="QJO55" s="14">
        <v>0</v>
      </c>
      <c r="QJP55" s="14">
        <v>0</v>
      </c>
      <c r="QJQ55" s="14">
        <v>0</v>
      </c>
      <c r="QJR55" s="14">
        <v>0</v>
      </c>
      <c r="QJS55" s="14">
        <v>0</v>
      </c>
      <c r="QJT55" s="14">
        <v>0</v>
      </c>
      <c r="QJU55" s="14">
        <v>0</v>
      </c>
      <c r="QJV55" s="14">
        <v>0</v>
      </c>
      <c r="QJW55" s="14">
        <v>0</v>
      </c>
      <c r="QJX55" s="14">
        <v>0</v>
      </c>
      <c r="QJY55" s="14">
        <v>0</v>
      </c>
      <c r="QJZ55" s="14">
        <v>0</v>
      </c>
      <c r="QKA55" s="14">
        <v>0</v>
      </c>
      <c r="QKB55" s="14">
        <v>0</v>
      </c>
      <c r="QKC55" s="14">
        <v>0</v>
      </c>
      <c r="QKD55" s="14">
        <v>0</v>
      </c>
      <c r="QKE55" s="14">
        <v>0</v>
      </c>
      <c r="QKF55" s="14">
        <v>0</v>
      </c>
      <c r="QKG55" s="14">
        <v>0</v>
      </c>
      <c r="QKH55" s="14">
        <v>0</v>
      </c>
      <c r="QKI55" s="14">
        <v>0</v>
      </c>
      <c r="QKJ55" s="14">
        <v>0</v>
      </c>
      <c r="QKK55" s="14">
        <v>0</v>
      </c>
      <c r="QKL55" s="14">
        <v>0</v>
      </c>
      <c r="QKM55" s="14">
        <v>0</v>
      </c>
      <c r="QKN55" s="14">
        <v>0</v>
      </c>
      <c r="QKO55" s="14">
        <v>0</v>
      </c>
      <c r="QKP55" s="14">
        <v>0</v>
      </c>
      <c r="QKQ55" s="14">
        <v>0</v>
      </c>
      <c r="QKR55" s="14">
        <v>0</v>
      </c>
      <c r="QKS55" s="14">
        <v>0</v>
      </c>
      <c r="QKT55" s="14">
        <v>0</v>
      </c>
      <c r="QKU55" s="14">
        <v>0</v>
      </c>
      <c r="QKV55" s="14">
        <v>0</v>
      </c>
      <c r="QKW55" s="14">
        <v>0</v>
      </c>
      <c r="QKX55" s="14">
        <v>0</v>
      </c>
      <c r="QKY55" s="14">
        <v>0</v>
      </c>
      <c r="QKZ55" s="14">
        <v>0</v>
      </c>
      <c r="QLA55" s="14">
        <v>0</v>
      </c>
      <c r="QLB55" s="14">
        <v>0</v>
      </c>
      <c r="QLC55" s="14">
        <v>0</v>
      </c>
      <c r="QLD55" s="14">
        <v>0</v>
      </c>
      <c r="QLE55" s="14">
        <v>0</v>
      </c>
      <c r="QLF55" s="14">
        <v>0</v>
      </c>
      <c r="QLG55" s="14">
        <v>0</v>
      </c>
      <c r="QLH55" s="14">
        <v>0</v>
      </c>
      <c r="QLI55" s="14">
        <v>0</v>
      </c>
      <c r="QLJ55" s="14">
        <v>0</v>
      </c>
      <c r="QLK55" s="14">
        <v>0</v>
      </c>
      <c r="QLL55" s="14">
        <v>0</v>
      </c>
      <c r="QLM55" s="14">
        <v>0</v>
      </c>
      <c r="QLN55" s="14">
        <v>0</v>
      </c>
      <c r="QLO55" s="14">
        <v>0</v>
      </c>
      <c r="QLP55" s="14">
        <v>0</v>
      </c>
      <c r="QLQ55" s="14">
        <v>0</v>
      </c>
      <c r="QLR55" s="14">
        <v>0</v>
      </c>
      <c r="QLS55" s="14">
        <v>0</v>
      </c>
      <c r="QLT55" s="14">
        <v>0</v>
      </c>
      <c r="QLU55" s="14">
        <v>0</v>
      </c>
      <c r="QLV55" s="14">
        <v>0</v>
      </c>
      <c r="QLW55" s="14">
        <v>0</v>
      </c>
      <c r="QLX55" s="14">
        <v>0</v>
      </c>
      <c r="QLY55" s="14">
        <v>0</v>
      </c>
      <c r="QLZ55" s="14">
        <v>0</v>
      </c>
      <c r="QMA55" s="14">
        <v>0</v>
      </c>
      <c r="QMB55" s="14">
        <v>0</v>
      </c>
      <c r="QMC55" s="14">
        <v>0</v>
      </c>
      <c r="QMD55" s="14">
        <v>0</v>
      </c>
      <c r="QME55" s="14">
        <v>0</v>
      </c>
      <c r="QMF55" s="14">
        <v>0</v>
      </c>
      <c r="QMG55" s="14">
        <v>0</v>
      </c>
      <c r="QMH55" s="14">
        <v>0</v>
      </c>
      <c r="QMI55" s="14">
        <v>0</v>
      </c>
      <c r="QMJ55" s="14">
        <v>0</v>
      </c>
      <c r="QMK55" s="14">
        <v>0</v>
      </c>
      <c r="QML55" s="14">
        <v>0</v>
      </c>
      <c r="QMM55" s="14">
        <v>0</v>
      </c>
      <c r="QMN55" s="14">
        <v>0</v>
      </c>
      <c r="QMO55" s="14">
        <v>0</v>
      </c>
      <c r="QMP55" s="14">
        <v>0</v>
      </c>
      <c r="QMQ55" s="14">
        <v>0</v>
      </c>
      <c r="QMR55" s="14">
        <v>0</v>
      </c>
      <c r="QMS55" s="14">
        <v>0</v>
      </c>
      <c r="QMT55" s="14">
        <v>0</v>
      </c>
      <c r="QMU55" s="14">
        <v>0</v>
      </c>
      <c r="QMV55" s="14">
        <v>0</v>
      </c>
      <c r="QMW55" s="14">
        <v>0</v>
      </c>
      <c r="QMX55" s="14">
        <v>0</v>
      </c>
      <c r="QMY55" s="14">
        <v>0</v>
      </c>
      <c r="QMZ55" s="14">
        <v>0</v>
      </c>
      <c r="QNA55" s="14">
        <v>0</v>
      </c>
      <c r="QNB55" s="14">
        <v>0</v>
      </c>
      <c r="QNC55" s="14">
        <v>0</v>
      </c>
      <c r="QND55" s="14">
        <v>0</v>
      </c>
      <c r="QNE55" s="14">
        <v>0</v>
      </c>
      <c r="QNF55" s="14">
        <v>0</v>
      </c>
      <c r="QNG55" s="14">
        <v>0</v>
      </c>
      <c r="QNH55" s="14">
        <v>0</v>
      </c>
      <c r="QNI55" s="14">
        <v>0</v>
      </c>
      <c r="QNJ55" s="14">
        <v>0</v>
      </c>
      <c r="QNK55" s="14">
        <v>0</v>
      </c>
      <c r="QNL55" s="14">
        <v>0</v>
      </c>
      <c r="QNM55" s="14">
        <v>0</v>
      </c>
      <c r="QNN55" s="14">
        <v>0</v>
      </c>
      <c r="QNO55" s="14">
        <v>0</v>
      </c>
      <c r="QNP55" s="14">
        <v>0</v>
      </c>
      <c r="QNQ55" s="14">
        <v>0</v>
      </c>
      <c r="QNR55" s="14">
        <v>0</v>
      </c>
      <c r="QNS55" s="14">
        <v>0</v>
      </c>
      <c r="QNT55" s="14">
        <v>0</v>
      </c>
      <c r="QNU55" s="14">
        <v>0</v>
      </c>
      <c r="QNV55" s="14">
        <v>0</v>
      </c>
      <c r="QNW55" s="14">
        <v>0</v>
      </c>
      <c r="QNX55" s="14">
        <v>0</v>
      </c>
      <c r="QNY55" s="14">
        <v>0</v>
      </c>
      <c r="QNZ55" s="14">
        <v>0</v>
      </c>
      <c r="QOA55" s="14">
        <v>0</v>
      </c>
      <c r="QOB55" s="14">
        <v>0</v>
      </c>
      <c r="QOC55" s="14">
        <v>0</v>
      </c>
      <c r="QOD55" s="14">
        <v>0</v>
      </c>
      <c r="QOE55" s="14">
        <v>0</v>
      </c>
      <c r="QOF55" s="14">
        <v>0</v>
      </c>
      <c r="QOG55" s="14">
        <v>0</v>
      </c>
      <c r="QOH55" s="14">
        <v>0</v>
      </c>
      <c r="QOI55" s="14">
        <v>0</v>
      </c>
      <c r="QOJ55" s="14">
        <v>0</v>
      </c>
      <c r="QOK55" s="14">
        <v>0</v>
      </c>
      <c r="QOL55" s="14">
        <v>0</v>
      </c>
      <c r="QOM55" s="14">
        <v>0</v>
      </c>
      <c r="QON55" s="14">
        <v>0</v>
      </c>
      <c r="QOO55" s="14">
        <v>0</v>
      </c>
      <c r="QOP55" s="14">
        <v>0</v>
      </c>
      <c r="QOQ55" s="14">
        <v>0</v>
      </c>
      <c r="QOR55" s="14">
        <v>0</v>
      </c>
      <c r="QOS55" s="14">
        <v>0</v>
      </c>
      <c r="QOT55" s="14">
        <v>0</v>
      </c>
      <c r="QOU55" s="14">
        <v>0</v>
      </c>
      <c r="QOV55" s="14">
        <v>0</v>
      </c>
      <c r="QOW55" s="14">
        <v>0</v>
      </c>
      <c r="QOX55" s="14">
        <v>0</v>
      </c>
      <c r="QOY55" s="14">
        <v>0</v>
      </c>
      <c r="QOZ55" s="14">
        <v>0</v>
      </c>
      <c r="QPA55" s="14">
        <v>0</v>
      </c>
      <c r="QPB55" s="14">
        <v>0</v>
      </c>
      <c r="QPC55" s="14">
        <v>0</v>
      </c>
      <c r="QPD55" s="14">
        <v>0</v>
      </c>
      <c r="QPE55" s="14">
        <v>0</v>
      </c>
      <c r="QPF55" s="14">
        <v>0</v>
      </c>
      <c r="QPG55" s="14">
        <v>0</v>
      </c>
      <c r="QPH55" s="14">
        <v>0</v>
      </c>
      <c r="QPI55" s="14">
        <v>0</v>
      </c>
      <c r="QPJ55" s="14">
        <v>0</v>
      </c>
      <c r="QPK55" s="14">
        <v>0</v>
      </c>
      <c r="QPL55" s="14">
        <v>0</v>
      </c>
      <c r="QPM55" s="14">
        <v>0</v>
      </c>
      <c r="QPN55" s="14">
        <v>0</v>
      </c>
      <c r="QPO55" s="14">
        <v>0</v>
      </c>
      <c r="QPP55" s="14">
        <v>0</v>
      </c>
      <c r="QPQ55" s="14">
        <v>0</v>
      </c>
      <c r="QPR55" s="14">
        <v>0</v>
      </c>
      <c r="QPS55" s="14">
        <v>0</v>
      </c>
      <c r="QPT55" s="14">
        <v>0</v>
      </c>
      <c r="QPU55" s="14">
        <v>0</v>
      </c>
      <c r="QPV55" s="14">
        <v>0</v>
      </c>
      <c r="QPW55" s="14">
        <v>0</v>
      </c>
      <c r="QPX55" s="14">
        <v>0</v>
      </c>
      <c r="QPY55" s="14">
        <v>0</v>
      </c>
      <c r="QPZ55" s="14">
        <v>0</v>
      </c>
      <c r="QQA55" s="14">
        <v>0</v>
      </c>
      <c r="QQB55" s="14">
        <v>0</v>
      </c>
      <c r="QQC55" s="14">
        <v>0</v>
      </c>
      <c r="QQD55" s="14">
        <v>0</v>
      </c>
      <c r="QQE55" s="14">
        <v>0</v>
      </c>
      <c r="QQF55" s="14">
        <v>0</v>
      </c>
      <c r="QQG55" s="14">
        <v>0</v>
      </c>
      <c r="QQH55" s="14">
        <v>0</v>
      </c>
      <c r="QQI55" s="14">
        <v>0</v>
      </c>
      <c r="QQJ55" s="14">
        <v>0</v>
      </c>
      <c r="QQK55" s="14">
        <v>0</v>
      </c>
      <c r="QQL55" s="14">
        <v>0</v>
      </c>
      <c r="QQM55" s="14">
        <v>0</v>
      </c>
      <c r="QQN55" s="14">
        <v>0</v>
      </c>
      <c r="QQO55" s="14">
        <v>0</v>
      </c>
      <c r="QQP55" s="14">
        <v>0</v>
      </c>
      <c r="QQQ55" s="14">
        <v>0</v>
      </c>
      <c r="QQR55" s="14">
        <v>0</v>
      </c>
      <c r="QQS55" s="14">
        <v>0</v>
      </c>
      <c r="QQT55" s="14">
        <v>0</v>
      </c>
      <c r="QQU55" s="14">
        <v>0</v>
      </c>
      <c r="QQV55" s="14">
        <v>0</v>
      </c>
      <c r="QQW55" s="14">
        <v>0</v>
      </c>
      <c r="QQX55" s="14">
        <v>0</v>
      </c>
      <c r="QQY55" s="14">
        <v>0</v>
      </c>
      <c r="QQZ55" s="14">
        <v>0</v>
      </c>
      <c r="QRA55" s="14">
        <v>0</v>
      </c>
      <c r="QRB55" s="14">
        <v>0</v>
      </c>
      <c r="QRC55" s="14">
        <v>0</v>
      </c>
      <c r="QRD55" s="14">
        <v>0</v>
      </c>
      <c r="QRE55" s="14">
        <v>0</v>
      </c>
      <c r="QRF55" s="14">
        <v>0</v>
      </c>
      <c r="QRG55" s="14">
        <v>0</v>
      </c>
      <c r="QRH55" s="14">
        <v>0</v>
      </c>
      <c r="QRI55" s="14">
        <v>0</v>
      </c>
      <c r="QRJ55" s="14">
        <v>0</v>
      </c>
      <c r="QRK55" s="14">
        <v>0</v>
      </c>
      <c r="QRL55" s="14">
        <v>0</v>
      </c>
      <c r="QRM55" s="14">
        <v>0</v>
      </c>
      <c r="QRN55" s="14">
        <v>0</v>
      </c>
      <c r="QRO55" s="14">
        <v>0</v>
      </c>
      <c r="QRP55" s="14">
        <v>0</v>
      </c>
      <c r="QRQ55" s="14">
        <v>0</v>
      </c>
      <c r="QRR55" s="14">
        <v>0</v>
      </c>
      <c r="QRS55" s="14">
        <v>0</v>
      </c>
      <c r="QRT55" s="14">
        <v>0</v>
      </c>
      <c r="QRU55" s="14">
        <v>0</v>
      </c>
      <c r="QRV55" s="14">
        <v>0</v>
      </c>
      <c r="QRW55" s="14">
        <v>0</v>
      </c>
      <c r="QRX55" s="14">
        <v>0</v>
      </c>
      <c r="QRY55" s="14">
        <v>0</v>
      </c>
      <c r="QRZ55" s="14">
        <v>0</v>
      </c>
      <c r="QSA55" s="14">
        <v>0</v>
      </c>
      <c r="QSB55" s="14">
        <v>0</v>
      </c>
      <c r="QSC55" s="14">
        <v>0</v>
      </c>
      <c r="QSD55" s="14">
        <v>0</v>
      </c>
      <c r="QSE55" s="14">
        <v>0</v>
      </c>
      <c r="QSF55" s="14">
        <v>0</v>
      </c>
      <c r="QSG55" s="14">
        <v>0</v>
      </c>
      <c r="QSH55" s="14">
        <v>0</v>
      </c>
      <c r="QSI55" s="14">
        <v>0</v>
      </c>
      <c r="QSJ55" s="14">
        <v>0</v>
      </c>
      <c r="QSK55" s="14">
        <v>0</v>
      </c>
      <c r="QSL55" s="14">
        <v>0</v>
      </c>
      <c r="QSM55" s="14">
        <v>0</v>
      </c>
      <c r="QSN55" s="14">
        <v>0</v>
      </c>
      <c r="QSO55" s="14">
        <v>0</v>
      </c>
      <c r="QSP55" s="14">
        <v>0</v>
      </c>
      <c r="QSQ55" s="14">
        <v>0</v>
      </c>
      <c r="QSR55" s="14">
        <v>0</v>
      </c>
      <c r="QSS55" s="14">
        <v>0</v>
      </c>
      <c r="QST55" s="14">
        <v>0</v>
      </c>
      <c r="QSU55" s="14">
        <v>0</v>
      </c>
      <c r="QSV55" s="14">
        <v>0</v>
      </c>
      <c r="QSW55" s="14">
        <v>0</v>
      </c>
      <c r="QSX55" s="14">
        <v>0</v>
      </c>
      <c r="QSY55" s="14">
        <v>0</v>
      </c>
      <c r="QSZ55" s="14">
        <v>0</v>
      </c>
      <c r="QTA55" s="14">
        <v>0</v>
      </c>
      <c r="QTB55" s="14">
        <v>0</v>
      </c>
      <c r="QTC55" s="14">
        <v>0</v>
      </c>
      <c r="QTD55" s="14">
        <v>0</v>
      </c>
      <c r="QTE55" s="14">
        <v>0</v>
      </c>
      <c r="QTF55" s="14">
        <v>0</v>
      </c>
      <c r="QTG55" s="14">
        <v>0</v>
      </c>
      <c r="QTH55" s="14">
        <v>0</v>
      </c>
      <c r="QTI55" s="14">
        <v>0</v>
      </c>
      <c r="QTJ55" s="14">
        <v>0</v>
      </c>
      <c r="QTK55" s="14">
        <v>0</v>
      </c>
      <c r="QTL55" s="14">
        <v>0</v>
      </c>
      <c r="QTM55" s="14">
        <v>0</v>
      </c>
      <c r="QTN55" s="14">
        <v>0</v>
      </c>
      <c r="QTO55" s="14">
        <v>0</v>
      </c>
      <c r="QTP55" s="14">
        <v>0</v>
      </c>
      <c r="QTQ55" s="14">
        <v>0</v>
      </c>
      <c r="QTR55" s="14">
        <v>0</v>
      </c>
      <c r="QTS55" s="14">
        <v>0</v>
      </c>
      <c r="QTT55" s="14">
        <v>0</v>
      </c>
      <c r="QTU55" s="14">
        <v>0</v>
      </c>
      <c r="QTV55" s="14">
        <v>0</v>
      </c>
      <c r="QTW55" s="14">
        <v>0</v>
      </c>
      <c r="QTX55" s="14">
        <v>0</v>
      </c>
      <c r="QTY55" s="14">
        <v>0</v>
      </c>
      <c r="QTZ55" s="14">
        <v>0</v>
      </c>
      <c r="QUA55" s="14">
        <v>0</v>
      </c>
      <c r="QUB55" s="14">
        <v>0</v>
      </c>
      <c r="QUC55" s="14">
        <v>0</v>
      </c>
      <c r="QUD55" s="14">
        <v>0</v>
      </c>
      <c r="QUE55" s="14">
        <v>0</v>
      </c>
      <c r="QUF55" s="14">
        <v>0</v>
      </c>
      <c r="QUG55" s="14">
        <v>0</v>
      </c>
      <c r="QUH55" s="14">
        <v>0</v>
      </c>
      <c r="QUI55" s="14">
        <v>0</v>
      </c>
      <c r="QUJ55" s="14">
        <v>0</v>
      </c>
      <c r="QUK55" s="14">
        <v>0</v>
      </c>
      <c r="QUL55" s="14">
        <v>0</v>
      </c>
      <c r="QUM55" s="14">
        <v>0</v>
      </c>
      <c r="QUN55" s="14">
        <v>0</v>
      </c>
      <c r="QUO55" s="14">
        <v>0</v>
      </c>
      <c r="QUP55" s="14">
        <v>0</v>
      </c>
      <c r="QUQ55" s="14">
        <v>0</v>
      </c>
      <c r="QUR55" s="14">
        <v>0</v>
      </c>
      <c r="QUS55" s="14">
        <v>0</v>
      </c>
      <c r="QUT55" s="14">
        <v>0</v>
      </c>
      <c r="QUU55" s="14">
        <v>0</v>
      </c>
      <c r="QUV55" s="14">
        <v>0</v>
      </c>
      <c r="QUW55" s="14">
        <v>0</v>
      </c>
      <c r="QUX55" s="14">
        <v>0</v>
      </c>
      <c r="QUY55" s="14">
        <v>0</v>
      </c>
      <c r="QUZ55" s="14">
        <v>0</v>
      </c>
      <c r="QVA55" s="14">
        <v>0</v>
      </c>
      <c r="QVB55" s="14">
        <v>0</v>
      </c>
      <c r="QVC55" s="14">
        <v>0</v>
      </c>
      <c r="QVD55" s="14">
        <v>0</v>
      </c>
      <c r="QVE55" s="14">
        <v>0</v>
      </c>
      <c r="QVF55" s="14">
        <v>0</v>
      </c>
      <c r="QVG55" s="14">
        <v>0</v>
      </c>
      <c r="QVH55" s="14">
        <v>0</v>
      </c>
      <c r="QVI55" s="14">
        <v>0</v>
      </c>
      <c r="QVJ55" s="14">
        <v>0</v>
      </c>
      <c r="QVK55" s="14">
        <v>0</v>
      </c>
      <c r="QVL55" s="14">
        <v>0</v>
      </c>
      <c r="QVM55" s="14">
        <v>0</v>
      </c>
      <c r="QVN55" s="14">
        <v>0</v>
      </c>
      <c r="QVO55" s="14">
        <v>0</v>
      </c>
      <c r="QVP55" s="14">
        <v>0</v>
      </c>
      <c r="QVQ55" s="14">
        <v>0</v>
      </c>
      <c r="QVR55" s="14">
        <v>0</v>
      </c>
      <c r="QVS55" s="14">
        <v>0</v>
      </c>
      <c r="QVT55" s="14">
        <v>0</v>
      </c>
      <c r="QVU55" s="14">
        <v>0</v>
      </c>
      <c r="QVV55" s="14">
        <v>0</v>
      </c>
      <c r="QVW55" s="14">
        <v>0</v>
      </c>
      <c r="QVX55" s="14">
        <v>0</v>
      </c>
      <c r="QVY55" s="14">
        <v>0</v>
      </c>
      <c r="QVZ55" s="14">
        <v>0</v>
      </c>
      <c r="QWA55" s="14">
        <v>0</v>
      </c>
      <c r="QWB55" s="14">
        <v>0</v>
      </c>
      <c r="QWC55" s="14">
        <v>0</v>
      </c>
      <c r="QWD55" s="14">
        <v>0</v>
      </c>
      <c r="QWE55" s="14">
        <v>0</v>
      </c>
      <c r="QWF55" s="14">
        <v>0</v>
      </c>
      <c r="QWG55" s="14">
        <v>0</v>
      </c>
      <c r="QWH55" s="14">
        <v>0</v>
      </c>
      <c r="QWI55" s="14">
        <v>0</v>
      </c>
      <c r="QWJ55" s="14">
        <v>0</v>
      </c>
      <c r="QWK55" s="14">
        <v>0</v>
      </c>
      <c r="QWL55" s="14">
        <v>0</v>
      </c>
      <c r="QWM55" s="14">
        <v>0</v>
      </c>
      <c r="QWN55" s="14">
        <v>0</v>
      </c>
      <c r="QWO55" s="14">
        <v>0</v>
      </c>
      <c r="QWP55" s="14">
        <v>0</v>
      </c>
      <c r="QWQ55" s="14">
        <v>0</v>
      </c>
      <c r="QWR55" s="14">
        <v>0</v>
      </c>
      <c r="QWS55" s="14">
        <v>0</v>
      </c>
      <c r="QWT55" s="14">
        <v>0</v>
      </c>
      <c r="QWU55" s="14">
        <v>0</v>
      </c>
      <c r="QWV55" s="14">
        <v>0</v>
      </c>
      <c r="QWW55" s="14">
        <v>0</v>
      </c>
      <c r="QWX55" s="14">
        <v>0</v>
      </c>
      <c r="QWY55" s="14">
        <v>0</v>
      </c>
      <c r="QWZ55" s="14">
        <v>0</v>
      </c>
      <c r="QXA55" s="14">
        <v>0</v>
      </c>
      <c r="QXB55" s="14">
        <v>0</v>
      </c>
      <c r="QXC55" s="14">
        <v>0</v>
      </c>
      <c r="QXD55" s="14">
        <v>0</v>
      </c>
      <c r="QXE55" s="14">
        <v>0</v>
      </c>
      <c r="QXF55" s="14">
        <v>0</v>
      </c>
      <c r="QXG55" s="14">
        <v>0</v>
      </c>
      <c r="QXH55" s="14">
        <v>0</v>
      </c>
      <c r="QXI55" s="14">
        <v>0</v>
      </c>
      <c r="QXJ55" s="14">
        <v>0</v>
      </c>
      <c r="QXK55" s="14">
        <v>0</v>
      </c>
      <c r="QXL55" s="14">
        <v>0</v>
      </c>
      <c r="QXM55" s="14">
        <v>0</v>
      </c>
      <c r="QXN55" s="14">
        <v>0</v>
      </c>
      <c r="QXO55" s="14">
        <v>0</v>
      </c>
      <c r="QXP55" s="14">
        <v>0</v>
      </c>
      <c r="QXQ55" s="14">
        <v>0</v>
      </c>
      <c r="QXR55" s="14">
        <v>0</v>
      </c>
      <c r="QXS55" s="14">
        <v>0</v>
      </c>
      <c r="QXT55" s="14">
        <v>0</v>
      </c>
      <c r="QXU55" s="14">
        <v>0</v>
      </c>
      <c r="QXV55" s="14">
        <v>0</v>
      </c>
      <c r="QXW55" s="14">
        <v>0</v>
      </c>
      <c r="QXX55" s="14">
        <v>0</v>
      </c>
      <c r="QXY55" s="14">
        <v>0</v>
      </c>
      <c r="QXZ55" s="14">
        <v>0</v>
      </c>
      <c r="QYA55" s="14">
        <v>0</v>
      </c>
      <c r="QYB55" s="14">
        <v>0</v>
      </c>
      <c r="QYC55" s="14">
        <v>0</v>
      </c>
      <c r="QYD55" s="14">
        <v>0</v>
      </c>
      <c r="QYE55" s="14">
        <v>0</v>
      </c>
      <c r="QYF55" s="14">
        <v>0</v>
      </c>
      <c r="QYG55" s="14">
        <v>0</v>
      </c>
      <c r="QYH55" s="14">
        <v>0</v>
      </c>
      <c r="QYI55" s="14">
        <v>0</v>
      </c>
      <c r="QYJ55" s="14">
        <v>0</v>
      </c>
      <c r="QYK55" s="14">
        <v>0</v>
      </c>
      <c r="QYL55" s="14">
        <v>0</v>
      </c>
      <c r="QYM55" s="14">
        <v>0</v>
      </c>
      <c r="QYN55" s="14">
        <v>0</v>
      </c>
      <c r="QYO55" s="14">
        <v>0</v>
      </c>
      <c r="QYP55" s="14">
        <v>0</v>
      </c>
      <c r="QYQ55" s="14">
        <v>0</v>
      </c>
      <c r="QYR55" s="14">
        <v>0</v>
      </c>
      <c r="QYS55" s="14">
        <v>0</v>
      </c>
      <c r="QYT55" s="14">
        <v>0</v>
      </c>
      <c r="QYU55" s="14">
        <v>0</v>
      </c>
      <c r="QYV55" s="14">
        <v>0</v>
      </c>
      <c r="QYW55" s="14">
        <v>0</v>
      </c>
      <c r="QYX55" s="14">
        <v>0</v>
      </c>
      <c r="QYY55" s="14">
        <v>0</v>
      </c>
      <c r="QYZ55" s="14">
        <v>0</v>
      </c>
      <c r="QZA55" s="14">
        <v>0</v>
      </c>
      <c r="QZB55" s="14">
        <v>0</v>
      </c>
      <c r="QZC55" s="14">
        <v>0</v>
      </c>
      <c r="QZD55" s="14">
        <v>0</v>
      </c>
      <c r="QZE55" s="14">
        <v>0</v>
      </c>
      <c r="QZF55" s="14">
        <v>0</v>
      </c>
      <c r="QZG55" s="14">
        <v>0</v>
      </c>
      <c r="QZH55" s="14">
        <v>0</v>
      </c>
      <c r="QZI55" s="14">
        <v>0</v>
      </c>
      <c r="QZJ55" s="14">
        <v>0</v>
      </c>
      <c r="QZK55" s="14">
        <v>0</v>
      </c>
      <c r="QZL55" s="14">
        <v>0</v>
      </c>
      <c r="QZM55" s="14">
        <v>0</v>
      </c>
      <c r="QZN55" s="14">
        <v>0</v>
      </c>
      <c r="QZO55" s="14">
        <v>0</v>
      </c>
      <c r="QZP55" s="14">
        <v>0</v>
      </c>
      <c r="QZQ55" s="14">
        <v>0</v>
      </c>
      <c r="QZR55" s="14">
        <v>0</v>
      </c>
      <c r="QZS55" s="14">
        <v>0</v>
      </c>
      <c r="QZT55" s="14">
        <v>0</v>
      </c>
      <c r="QZU55" s="14">
        <v>0</v>
      </c>
      <c r="QZV55" s="14">
        <v>0</v>
      </c>
      <c r="QZW55" s="14">
        <v>0</v>
      </c>
      <c r="QZX55" s="14">
        <v>0</v>
      </c>
      <c r="QZY55" s="14">
        <v>0</v>
      </c>
      <c r="QZZ55" s="14">
        <v>0</v>
      </c>
      <c r="RAA55" s="14">
        <v>0</v>
      </c>
      <c r="RAB55" s="14">
        <v>0</v>
      </c>
      <c r="RAC55" s="14">
        <v>0</v>
      </c>
      <c r="RAD55" s="14">
        <v>0</v>
      </c>
      <c r="RAE55" s="14">
        <v>0</v>
      </c>
      <c r="RAF55" s="14">
        <v>0</v>
      </c>
      <c r="RAG55" s="14">
        <v>0</v>
      </c>
      <c r="RAH55" s="14">
        <v>0</v>
      </c>
      <c r="RAI55" s="14">
        <v>0</v>
      </c>
      <c r="RAJ55" s="14">
        <v>0</v>
      </c>
      <c r="RAK55" s="14">
        <v>0</v>
      </c>
      <c r="RAL55" s="14">
        <v>0</v>
      </c>
      <c r="RAM55" s="14">
        <v>0</v>
      </c>
      <c r="RAN55" s="14">
        <v>0</v>
      </c>
      <c r="RAO55" s="14">
        <v>0</v>
      </c>
      <c r="RAP55" s="14">
        <v>0</v>
      </c>
      <c r="RAQ55" s="14">
        <v>0</v>
      </c>
      <c r="RAR55" s="14">
        <v>0</v>
      </c>
      <c r="RAS55" s="14">
        <v>0</v>
      </c>
      <c r="RAT55" s="14">
        <v>0</v>
      </c>
      <c r="RAU55" s="14">
        <v>0</v>
      </c>
      <c r="RAV55" s="14">
        <v>0</v>
      </c>
      <c r="RAW55" s="14">
        <v>0</v>
      </c>
      <c r="RAX55" s="14">
        <v>0</v>
      </c>
      <c r="RAY55" s="14">
        <v>0</v>
      </c>
      <c r="RAZ55" s="14">
        <v>0</v>
      </c>
      <c r="RBA55" s="14">
        <v>0</v>
      </c>
      <c r="RBB55" s="14">
        <v>0</v>
      </c>
      <c r="RBC55" s="14">
        <v>0</v>
      </c>
      <c r="RBD55" s="14">
        <v>0</v>
      </c>
      <c r="RBE55" s="14">
        <v>0</v>
      </c>
      <c r="RBF55" s="14">
        <v>0</v>
      </c>
      <c r="RBG55" s="14">
        <v>0</v>
      </c>
      <c r="RBH55" s="14">
        <v>0</v>
      </c>
      <c r="RBI55" s="14">
        <v>0</v>
      </c>
      <c r="RBJ55" s="14">
        <v>0</v>
      </c>
      <c r="RBK55" s="14">
        <v>0</v>
      </c>
      <c r="RBL55" s="14">
        <v>0</v>
      </c>
      <c r="RBM55" s="14">
        <v>0</v>
      </c>
      <c r="RBN55" s="14">
        <v>0</v>
      </c>
      <c r="RBO55" s="14">
        <v>0</v>
      </c>
      <c r="RBP55" s="14">
        <v>0</v>
      </c>
      <c r="RBQ55" s="14">
        <v>0</v>
      </c>
      <c r="RBR55" s="14">
        <v>0</v>
      </c>
      <c r="RBS55" s="14">
        <v>0</v>
      </c>
      <c r="RBT55" s="14">
        <v>0</v>
      </c>
      <c r="RBU55" s="14">
        <v>0</v>
      </c>
      <c r="RBV55" s="14">
        <v>0</v>
      </c>
      <c r="RBW55" s="14">
        <v>0</v>
      </c>
      <c r="RBX55" s="14">
        <v>0</v>
      </c>
      <c r="RBY55" s="14">
        <v>0</v>
      </c>
      <c r="RBZ55" s="14">
        <v>0</v>
      </c>
      <c r="RCA55" s="14">
        <v>0</v>
      </c>
      <c r="RCB55" s="14">
        <v>0</v>
      </c>
      <c r="RCC55" s="14">
        <v>0</v>
      </c>
      <c r="RCD55" s="14">
        <v>0</v>
      </c>
      <c r="RCE55" s="14">
        <v>0</v>
      </c>
      <c r="RCF55" s="14">
        <v>0</v>
      </c>
      <c r="RCG55" s="14">
        <v>0</v>
      </c>
      <c r="RCH55" s="14">
        <v>0</v>
      </c>
      <c r="RCI55" s="14">
        <v>0</v>
      </c>
      <c r="RCJ55" s="14">
        <v>0</v>
      </c>
      <c r="RCK55" s="14">
        <v>0</v>
      </c>
      <c r="RCL55" s="14">
        <v>0</v>
      </c>
      <c r="RCM55" s="14">
        <v>0</v>
      </c>
      <c r="RCN55" s="14">
        <v>0</v>
      </c>
      <c r="RCO55" s="14">
        <v>0</v>
      </c>
      <c r="RCP55" s="14">
        <v>0</v>
      </c>
      <c r="RCQ55" s="14">
        <v>0</v>
      </c>
      <c r="RCR55" s="14">
        <v>0</v>
      </c>
      <c r="RCS55" s="14">
        <v>0</v>
      </c>
      <c r="RCT55" s="14">
        <v>0</v>
      </c>
      <c r="RCU55" s="14">
        <v>0</v>
      </c>
      <c r="RCV55" s="14">
        <v>0</v>
      </c>
      <c r="RCW55" s="14">
        <v>0</v>
      </c>
      <c r="RCX55" s="14">
        <v>0</v>
      </c>
      <c r="RCY55" s="14">
        <v>0</v>
      </c>
      <c r="RCZ55" s="14">
        <v>0</v>
      </c>
      <c r="RDA55" s="14">
        <v>0</v>
      </c>
      <c r="RDB55" s="14">
        <v>0</v>
      </c>
      <c r="RDC55" s="14">
        <v>0</v>
      </c>
      <c r="RDD55" s="14">
        <v>0</v>
      </c>
      <c r="RDE55" s="14">
        <v>0</v>
      </c>
      <c r="RDF55" s="14">
        <v>0</v>
      </c>
      <c r="RDG55" s="14">
        <v>0</v>
      </c>
      <c r="RDH55" s="14">
        <v>0</v>
      </c>
      <c r="RDI55" s="14">
        <v>0</v>
      </c>
      <c r="RDJ55" s="14">
        <v>0</v>
      </c>
      <c r="RDK55" s="14">
        <v>0</v>
      </c>
      <c r="RDL55" s="14">
        <v>0</v>
      </c>
      <c r="RDM55" s="14">
        <v>0</v>
      </c>
      <c r="RDN55" s="14">
        <v>0</v>
      </c>
      <c r="RDO55" s="14">
        <v>0</v>
      </c>
      <c r="RDP55" s="14">
        <v>0</v>
      </c>
      <c r="RDQ55" s="14">
        <v>0</v>
      </c>
      <c r="RDR55" s="14">
        <v>0</v>
      </c>
      <c r="RDS55" s="14">
        <v>0</v>
      </c>
      <c r="RDT55" s="14">
        <v>0</v>
      </c>
      <c r="RDU55" s="14">
        <v>0</v>
      </c>
      <c r="RDV55" s="14">
        <v>0</v>
      </c>
      <c r="RDW55" s="14">
        <v>0</v>
      </c>
      <c r="RDX55" s="14">
        <v>0</v>
      </c>
      <c r="RDY55" s="14">
        <v>0</v>
      </c>
      <c r="RDZ55" s="14">
        <v>0</v>
      </c>
      <c r="REA55" s="14">
        <v>0</v>
      </c>
      <c r="REB55" s="14">
        <v>0</v>
      </c>
      <c r="REC55" s="14">
        <v>0</v>
      </c>
      <c r="RED55" s="14">
        <v>0</v>
      </c>
      <c r="REE55" s="14">
        <v>0</v>
      </c>
      <c r="REF55" s="14">
        <v>0</v>
      </c>
      <c r="REG55" s="14">
        <v>0</v>
      </c>
      <c r="REH55" s="14">
        <v>0</v>
      </c>
      <c r="REI55" s="14">
        <v>0</v>
      </c>
      <c r="REJ55" s="14">
        <v>0</v>
      </c>
      <c r="REK55" s="14">
        <v>0</v>
      </c>
      <c r="REL55" s="14">
        <v>0</v>
      </c>
      <c r="REM55" s="14">
        <v>0</v>
      </c>
      <c r="REN55" s="14">
        <v>0</v>
      </c>
      <c r="REO55" s="14">
        <v>0</v>
      </c>
      <c r="REP55" s="14">
        <v>0</v>
      </c>
      <c r="REQ55" s="14">
        <v>0</v>
      </c>
      <c r="RER55" s="14">
        <v>0</v>
      </c>
      <c r="RES55" s="14">
        <v>0</v>
      </c>
      <c r="RET55" s="14">
        <v>0</v>
      </c>
      <c r="REU55" s="14">
        <v>0</v>
      </c>
      <c r="REV55" s="14">
        <v>0</v>
      </c>
      <c r="REW55" s="14">
        <v>0</v>
      </c>
      <c r="REX55" s="14">
        <v>0</v>
      </c>
      <c r="REY55" s="14">
        <v>0</v>
      </c>
      <c r="REZ55" s="14">
        <v>0</v>
      </c>
      <c r="RFA55" s="14">
        <v>0</v>
      </c>
      <c r="RFB55" s="14">
        <v>0</v>
      </c>
      <c r="RFC55" s="14">
        <v>0</v>
      </c>
      <c r="RFD55" s="14">
        <v>0</v>
      </c>
      <c r="RFE55" s="14">
        <v>0</v>
      </c>
      <c r="RFF55" s="14">
        <v>0</v>
      </c>
      <c r="RFG55" s="14">
        <v>0</v>
      </c>
      <c r="RFH55" s="14">
        <v>0</v>
      </c>
      <c r="RFI55" s="14">
        <v>0</v>
      </c>
      <c r="RFJ55" s="14">
        <v>0</v>
      </c>
      <c r="RFK55" s="14">
        <v>0</v>
      </c>
      <c r="RFL55" s="14">
        <v>0</v>
      </c>
      <c r="RFM55" s="14">
        <v>0</v>
      </c>
      <c r="RFN55" s="14">
        <v>0</v>
      </c>
      <c r="RFO55" s="14">
        <v>0</v>
      </c>
      <c r="RFP55" s="14">
        <v>0</v>
      </c>
      <c r="RFQ55" s="14">
        <v>0</v>
      </c>
      <c r="RFR55" s="14">
        <v>0</v>
      </c>
      <c r="RFS55" s="14">
        <v>0</v>
      </c>
      <c r="RFT55" s="14">
        <v>0</v>
      </c>
      <c r="RFU55" s="14">
        <v>0</v>
      </c>
      <c r="RFV55" s="14">
        <v>0</v>
      </c>
      <c r="RFW55" s="14">
        <v>0</v>
      </c>
      <c r="RFX55" s="14">
        <v>0</v>
      </c>
      <c r="RFY55" s="14">
        <v>0</v>
      </c>
      <c r="RFZ55" s="14">
        <v>0</v>
      </c>
      <c r="RGA55" s="14">
        <v>0</v>
      </c>
      <c r="RGB55" s="14">
        <v>0</v>
      </c>
      <c r="RGC55" s="14">
        <v>0</v>
      </c>
      <c r="RGD55" s="14">
        <v>0</v>
      </c>
      <c r="RGE55" s="14">
        <v>0</v>
      </c>
      <c r="RGF55" s="14">
        <v>0</v>
      </c>
      <c r="RGG55" s="14">
        <v>0</v>
      </c>
      <c r="RGH55" s="14">
        <v>0</v>
      </c>
      <c r="RGI55" s="14">
        <v>0</v>
      </c>
      <c r="RGJ55" s="14">
        <v>0</v>
      </c>
      <c r="RGK55" s="14">
        <v>0</v>
      </c>
      <c r="RGL55" s="14">
        <v>0</v>
      </c>
      <c r="RGM55" s="14">
        <v>0</v>
      </c>
      <c r="RGN55" s="14">
        <v>0</v>
      </c>
      <c r="RGO55" s="14">
        <v>0</v>
      </c>
      <c r="RGP55" s="14">
        <v>0</v>
      </c>
      <c r="RGQ55" s="14">
        <v>0</v>
      </c>
      <c r="RGR55" s="14">
        <v>0</v>
      </c>
      <c r="RGS55" s="14">
        <v>0</v>
      </c>
      <c r="RGT55" s="14">
        <v>0</v>
      </c>
      <c r="RGU55" s="14">
        <v>0</v>
      </c>
      <c r="RGV55" s="14">
        <v>0</v>
      </c>
      <c r="RGW55" s="14">
        <v>0</v>
      </c>
      <c r="RGX55" s="14">
        <v>0</v>
      </c>
      <c r="RGY55" s="14">
        <v>0</v>
      </c>
      <c r="RGZ55" s="14">
        <v>0</v>
      </c>
      <c r="RHA55" s="14">
        <v>0</v>
      </c>
      <c r="RHB55" s="14">
        <v>0</v>
      </c>
      <c r="RHC55" s="14">
        <v>0</v>
      </c>
      <c r="RHD55" s="14">
        <v>0</v>
      </c>
      <c r="RHE55" s="14">
        <v>0</v>
      </c>
      <c r="RHF55" s="14">
        <v>0</v>
      </c>
      <c r="RHG55" s="14">
        <v>0</v>
      </c>
      <c r="RHH55" s="14">
        <v>0</v>
      </c>
      <c r="RHI55" s="14">
        <v>0</v>
      </c>
      <c r="RHJ55" s="14">
        <v>0</v>
      </c>
      <c r="RHK55" s="14">
        <v>0</v>
      </c>
      <c r="RHL55" s="14">
        <v>0</v>
      </c>
      <c r="RHM55" s="14">
        <v>0</v>
      </c>
      <c r="RHN55" s="14">
        <v>0</v>
      </c>
      <c r="RHO55" s="14">
        <v>0</v>
      </c>
      <c r="RHP55" s="14">
        <v>0</v>
      </c>
      <c r="RHQ55" s="14">
        <v>0</v>
      </c>
      <c r="RHR55" s="14">
        <v>0</v>
      </c>
      <c r="RHS55" s="14">
        <v>0</v>
      </c>
      <c r="RHT55" s="14">
        <v>0</v>
      </c>
      <c r="RHU55" s="14">
        <v>0</v>
      </c>
      <c r="RHV55" s="14">
        <v>0</v>
      </c>
      <c r="RHW55" s="14">
        <v>0</v>
      </c>
      <c r="RHX55" s="14">
        <v>0</v>
      </c>
      <c r="RHY55" s="14">
        <v>0</v>
      </c>
      <c r="RHZ55" s="14">
        <v>0</v>
      </c>
      <c r="RIA55" s="14">
        <v>0</v>
      </c>
      <c r="RIB55" s="14">
        <v>0</v>
      </c>
      <c r="RIC55" s="14">
        <v>0</v>
      </c>
      <c r="RID55" s="14">
        <v>0</v>
      </c>
      <c r="RIE55" s="14">
        <v>0</v>
      </c>
      <c r="RIF55" s="14">
        <v>0</v>
      </c>
      <c r="RIG55" s="14">
        <v>0</v>
      </c>
      <c r="RIH55" s="14">
        <v>0</v>
      </c>
      <c r="RII55" s="14">
        <v>0</v>
      </c>
      <c r="RIJ55" s="14">
        <v>0</v>
      </c>
      <c r="RIK55" s="14">
        <v>0</v>
      </c>
      <c r="RIL55" s="14">
        <v>0</v>
      </c>
      <c r="RIM55" s="14">
        <v>0</v>
      </c>
      <c r="RIN55" s="14">
        <v>0</v>
      </c>
      <c r="RIO55" s="14">
        <v>0</v>
      </c>
      <c r="RIP55" s="14">
        <v>0</v>
      </c>
      <c r="RIQ55" s="14">
        <v>0</v>
      </c>
      <c r="RIR55" s="14">
        <v>0</v>
      </c>
      <c r="RIS55" s="14">
        <v>0</v>
      </c>
      <c r="RIT55" s="14">
        <v>0</v>
      </c>
      <c r="RIU55" s="14">
        <v>0</v>
      </c>
      <c r="RIV55" s="14">
        <v>0</v>
      </c>
      <c r="RIW55" s="14">
        <v>0</v>
      </c>
      <c r="RIX55" s="14">
        <v>0</v>
      </c>
      <c r="RIY55" s="14">
        <v>0</v>
      </c>
      <c r="RIZ55" s="14">
        <v>0</v>
      </c>
      <c r="RJA55" s="14">
        <v>0</v>
      </c>
      <c r="RJB55" s="14">
        <v>0</v>
      </c>
      <c r="RJC55" s="14">
        <v>0</v>
      </c>
      <c r="RJD55" s="14">
        <v>0</v>
      </c>
      <c r="RJE55" s="14">
        <v>0</v>
      </c>
      <c r="RJF55" s="14">
        <v>0</v>
      </c>
      <c r="RJG55" s="14">
        <v>0</v>
      </c>
      <c r="RJH55" s="14">
        <v>0</v>
      </c>
      <c r="RJI55" s="14">
        <v>0</v>
      </c>
      <c r="RJJ55" s="14">
        <v>0</v>
      </c>
      <c r="RJK55" s="14">
        <v>0</v>
      </c>
      <c r="RJL55" s="14">
        <v>0</v>
      </c>
      <c r="RJM55" s="14">
        <v>0</v>
      </c>
      <c r="RJN55" s="14">
        <v>0</v>
      </c>
      <c r="RJO55" s="14">
        <v>0</v>
      </c>
      <c r="RJP55" s="14">
        <v>0</v>
      </c>
      <c r="RJQ55" s="14">
        <v>0</v>
      </c>
      <c r="RJR55" s="14">
        <v>0</v>
      </c>
      <c r="RJS55" s="14">
        <v>0</v>
      </c>
      <c r="RJT55" s="14">
        <v>0</v>
      </c>
      <c r="RJU55" s="14">
        <v>0</v>
      </c>
      <c r="RJV55" s="14">
        <v>0</v>
      </c>
      <c r="RJW55" s="14">
        <v>0</v>
      </c>
      <c r="RJX55" s="14">
        <v>0</v>
      </c>
      <c r="RJY55" s="14">
        <v>0</v>
      </c>
      <c r="RJZ55" s="14">
        <v>0</v>
      </c>
      <c r="RKA55" s="14">
        <v>0</v>
      </c>
      <c r="RKB55" s="14">
        <v>0</v>
      </c>
      <c r="RKC55" s="14">
        <v>0</v>
      </c>
      <c r="RKD55" s="14">
        <v>0</v>
      </c>
      <c r="RKE55" s="14">
        <v>0</v>
      </c>
      <c r="RKF55" s="14">
        <v>0</v>
      </c>
      <c r="RKG55" s="14">
        <v>0</v>
      </c>
      <c r="RKH55" s="14">
        <v>0</v>
      </c>
      <c r="RKI55" s="14">
        <v>0</v>
      </c>
      <c r="RKJ55" s="14">
        <v>0</v>
      </c>
      <c r="RKK55" s="14">
        <v>0</v>
      </c>
      <c r="RKL55" s="14">
        <v>0</v>
      </c>
      <c r="RKM55" s="14">
        <v>0</v>
      </c>
      <c r="RKN55" s="14">
        <v>0</v>
      </c>
      <c r="RKO55" s="14">
        <v>0</v>
      </c>
      <c r="RKP55" s="14">
        <v>0</v>
      </c>
      <c r="RKQ55" s="14">
        <v>0</v>
      </c>
      <c r="RKR55" s="14">
        <v>0</v>
      </c>
      <c r="RKS55" s="14">
        <v>0</v>
      </c>
      <c r="RKT55" s="14">
        <v>0</v>
      </c>
      <c r="RKU55" s="14">
        <v>0</v>
      </c>
      <c r="RKV55" s="14">
        <v>0</v>
      </c>
      <c r="RKW55" s="14">
        <v>0</v>
      </c>
      <c r="RKX55" s="14">
        <v>0</v>
      </c>
      <c r="RKY55" s="14">
        <v>0</v>
      </c>
      <c r="RKZ55" s="14">
        <v>0</v>
      </c>
      <c r="RLA55" s="14">
        <v>0</v>
      </c>
      <c r="RLB55" s="14">
        <v>0</v>
      </c>
      <c r="RLC55" s="14">
        <v>0</v>
      </c>
      <c r="RLD55" s="14">
        <v>0</v>
      </c>
      <c r="RLE55" s="14">
        <v>0</v>
      </c>
      <c r="RLF55" s="14">
        <v>0</v>
      </c>
      <c r="RLG55" s="14">
        <v>0</v>
      </c>
      <c r="RLH55" s="14">
        <v>0</v>
      </c>
      <c r="RLI55" s="14">
        <v>0</v>
      </c>
      <c r="RLJ55" s="14">
        <v>0</v>
      </c>
      <c r="RLK55" s="14">
        <v>0</v>
      </c>
      <c r="RLL55" s="14">
        <v>0</v>
      </c>
      <c r="RLM55" s="14">
        <v>0</v>
      </c>
      <c r="RLN55" s="14">
        <v>0</v>
      </c>
      <c r="RLO55" s="14">
        <v>0</v>
      </c>
      <c r="RLP55" s="14">
        <v>0</v>
      </c>
      <c r="RLQ55" s="14">
        <v>0</v>
      </c>
      <c r="RLR55" s="14">
        <v>0</v>
      </c>
      <c r="RLS55" s="14">
        <v>0</v>
      </c>
      <c r="RLT55" s="14">
        <v>0</v>
      </c>
      <c r="RLU55" s="14">
        <v>0</v>
      </c>
      <c r="RLV55" s="14">
        <v>0</v>
      </c>
      <c r="RLW55" s="14">
        <v>0</v>
      </c>
      <c r="RLX55" s="14">
        <v>0</v>
      </c>
      <c r="RLY55" s="14">
        <v>0</v>
      </c>
      <c r="RLZ55" s="14">
        <v>0</v>
      </c>
      <c r="RMA55" s="14">
        <v>0</v>
      </c>
      <c r="RMB55" s="14">
        <v>0</v>
      </c>
      <c r="RMC55" s="14">
        <v>0</v>
      </c>
      <c r="RMD55" s="14">
        <v>0</v>
      </c>
      <c r="RME55" s="14">
        <v>0</v>
      </c>
      <c r="RMF55" s="14">
        <v>0</v>
      </c>
      <c r="RMG55" s="14">
        <v>0</v>
      </c>
      <c r="RMH55" s="14">
        <v>0</v>
      </c>
      <c r="RMI55" s="14">
        <v>0</v>
      </c>
      <c r="RMJ55" s="14">
        <v>0</v>
      </c>
      <c r="RMK55" s="14">
        <v>0</v>
      </c>
      <c r="RML55" s="14">
        <v>0</v>
      </c>
      <c r="RMM55" s="14">
        <v>0</v>
      </c>
      <c r="RMN55" s="14">
        <v>0</v>
      </c>
      <c r="RMO55" s="14">
        <v>0</v>
      </c>
      <c r="RMP55" s="14">
        <v>0</v>
      </c>
      <c r="RMQ55" s="14">
        <v>0</v>
      </c>
      <c r="RMR55" s="14">
        <v>0</v>
      </c>
      <c r="RMS55" s="14">
        <v>0</v>
      </c>
      <c r="RMT55" s="14">
        <v>0</v>
      </c>
      <c r="RMU55" s="14">
        <v>0</v>
      </c>
      <c r="RMV55" s="14">
        <v>0</v>
      </c>
      <c r="RMW55" s="14">
        <v>0</v>
      </c>
      <c r="RMX55" s="14">
        <v>0</v>
      </c>
      <c r="RMY55" s="14">
        <v>0</v>
      </c>
      <c r="RMZ55" s="14">
        <v>0</v>
      </c>
      <c r="RNA55" s="14">
        <v>0</v>
      </c>
      <c r="RNB55" s="14">
        <v>0</v>
      </c>
      <c r="RNC55" s="14">
        <v>0</v>
      </c>
      <c r="RND55" s="14">
        <v>0</v>
      </c>
      <c r="RNE55" s="14">
        <v>0</v>
      </c>
      <c r="RNF55" s="14">
        <v>0</v>
      </c>
      <c r="RNG55" s="14">
        <v>0</v>
      </c>
      <c r="RNH55" s="14">
        <v>0</v>
      </c>
      <c r="RNI55" s="14">
        <v>0</v>
      </c>
      <c r="RNJ55" s="14">
        <v>0</v>
      </c>
      <c r="RNK55" s="14">
        <v>0</v>
      </c>
      <c r="RNL55" s="14">
        <v>0</v>
      </c>
      <c r="RNM55" s="14">
        <v>0</v>
      </c>
      <c r="RNN55" s="14">
        <v>0</v>
      </c>
      <c r="RNO55" s="14">
        <v>0</v>
      </c>
      <c r="RNP55" s="14">
        <v>0</v>
      </c>
      <c r="RNQ55" s="14">
        <v>0</v>
      </c>
      <c r="RNR55" s="14">
        <v>0</v>
      </c>
      <c r="RNS55" s="14">
        <v>0</v>
      </c>
      <c r="RNT55" s="14">
        <v>0</v>
      </c>
      <c r="RNU55" s="14">
        <v>0</v>
      </c>
      <c r="RNV55" s="14">
        <v>0</v>
      </c>
      <c r="RNW55" s="14">
        <v>0</v>
      </c>
      <c r="RNX55" s="14">
        <v>0</v>
      </c>
      <c r="RNY55" s="14">
        <v>0</v>
      </c>
      <c r="RNZ55" s="14">
        <v>0</v>
      </c>
      <c r="ROA55" s="14">
        <v>0</v>
      </c>
      <c r="ROB55" s="14">
        <v>0</v>
      </c>
      <c r="ROC55" s="14">
        <v>0</v>
      </c>
      <c r="ROD55" s="14">
        <v>0</v>
      </c>
      <c r="ROE55" s="14">
        <v>0</v>
      </c>
      <c r="ROF55" s="14">
        <v>0</v>
      </c>
      <c r="ROG55" s="14">
        <v>0</v>
      </c>
      <c r="ROH55" s="14">
        <v>0</v>
      </c>
      <c r="ROI55" s="14">
        <v>0</v>
      </c>
      <c r="ROJ55" s="14">
        <v>0</v>
      </c>
      <c r="ROK55" s="14">
        <v>0</v>
      </c>
      <c r="ROL55" s="14">
        <v>0</v>
      </c>
      <c r="ROM55" s="14">
        <v>0</v>
      </c>
      <c r="RON55" s="14">
        <v>0</v>
      </c>
      <c r="ROO55" s="14">
        <v>0</v>
      </c>
      <c r="ROP55" s="14">
        <v>0</v>
      </c>
      <c r="ROQ55" s="14">
        <v>0</v>
      </c>
      <c r="ROR55" s="14">
        <v>0</v>
      </c>
      <c r="ROS55" s="14">
        <v>0</v>
      </c>
      <c r="ROT55" s="14">
        <v>0</v>
      </c>
      <c r="ROU55" s="14">
        <v>0</v>
      </c>
      <c r="ROV55" s="14">
        <v>0</v>
      </c>
      <c r="ROW55" s="14">
        <v>0</v>
      </c>
      <c r="ROX55" s="14">
        <v>0</v>
      </c>
      <c r="ROY55" s="14">
        <v>0</v>
      </c>
      <c r="ROZ55" s="14">
        <v>0</v>
      </c>
      <c r="RPA55" s="14">
        <v>0</v>
      </c>
      <c r="RPB55" s="14">
        <v>0</v>
      </c>
      <c r="RPC55" s="14">
        <v>0</v>
      </c>
      <c r="RPD55" s="14">
        <v>0</v>
      </c>
      <c r="RPE55" s="14">
        <v>0</v>
      </c>
      <c r="RPF55" s="14">
        <v>0</v>
      </c>
      <c r="RPG55" s="14">
        <v>0</v>
      </c>
      <c r="RPH55" s="14">
        <v>0</v>
      </c>
      <c r="RPI55" s="14">
        <v>0</v>
      </c>
      <c r="RPJ55" s="14">
        <v>0</v>
      </c>
      <c r="RPK55" s="14">
        <v>0</v>
      </c>
      <c r="RPL55" s="14">
        <v>0</v>
      </c>
      <c r="RPM55" s="14">
        <v>0</v>
      </c>
      <c r="RPN55" s="14">
        <v>0</v>
      </c>
      <c r="RPO55" s="14">
        <v>0</v>
      </c>
      <c r="RPP55" s="14">
        <v>0</v>
      </c>
      <c r="RPQ55" s="14">
        <v>0</v>
      </c>
      <c r="RPR55" s="14">
        <v>0</v>
      </c>
      <c r="RPS55" s="14">
        <v>0</v>
      </c>
      <c r="RPT55" s="14">
        <v>0</v>
      </c>
      <c r="RPU55" s="14">
        <v>0</v>
      </c>
      <c r="RPV55" s="14">
        <v>0</v>
      </c>
      <c r="RPW55" s="14">
        <v>0</v>
      </c>
      <c r="RPX55" s="14">
        <v>0</v>
      </c>
      <c r="RPY55" s="14">
        <v>0</v>
      </c>
      <c r="RPZ55" s="14">
        <v>0</v>
      </c>
      <c r="RQA55" s="14">
        <v>0</v>
      </c>
      <c r="RQB55" s="14">
        <v>0</v>
      </c>
      <c r="RQC55" s="14">
        <v>0</v>
      </c>
      <c r="RQD55" s="14">
        <v>0</v>
      </c>
      <c r="RQE55" s="14">
        <v>0</v>
      </c>
      <c r="RQF55" s="14">
        <v>0</v>
      </c>
      <c r="RQG55" s="14">
        <v>0</v>
      </c>
      <c r="RQH55" s="14">
        <v>0</v>
      </c>
      <c r="RQI55" s="14">
        <v>0</v>
      </c>
      <c r="RQJ55" s="14">
        <v>0</v>
      </c>
      <c r="RQK55" s="14">
        <v>0</v>
      </c>
      <c r="RQL55" s="14">
        <v>0</v>
      </c>
      <c r="RQM55" s="14">
        <v>0</v>
      </c>
      <c r="RQN55" s="14">
        <v>0</v>
      </c>
      <c r="RQO55" s="14">
        <v>0</v>
      </c>
      <c r="RQP55" s="14">
        <v>0</v>
      </c>
      <c r="RQQ55" s="14">
        <v>0</v>
      </c>
      <c r="RQR55" s="14">
        <v>0</v>
      </c>
      <c r="RQS55" s="14">
        <v>0</v>
      </c>
      <c r="RQT55" s="14">
        <v>0</v>
      </c>
      <c r="RQU55" s="14">
        <v>0</v>
      </c>
      <c r="RQV55" s="14">
        <v>0</v>
      </c>
      <c r="RQW55" s="14">
        <v>0</v>
      </c>
      <c r="RQX55" s="14">
        <v>0</v>
      </c>
      <c r="RQY55" s="14">
        <v>0</v>
      </c>
      <c r="RQZ55" s="14">
        <v>0</v>
      </c>
      <c r="RRA55" s="14">
        <v>0</v>
      </c>
      <c r="RRB55" s="14">
        <v>0</v>
      </c>
      <c r="RRC55" s="14">
        <v>0</v>
      </c>
      <c r="RRD55" s="14">
        <v>0</v>
      </c>
      <c r="RRE55" s="14">
        <v>0</v>
      </c>
      <c r="RRF55" s="14">
        <v>0</v>
      </c>
      <c r="RRG55" s="14">
        <v>0</v>
      </c>
      <c r="RRH55" s="14">
        <v>0</v>
      </c>
      <c r="RRI55" s="14">
        <v>0</v>
      </c>
      <c r="RRJ55" s="14">
        <v>0</v>
      </c>
      <c r="RRK55" s="14">
        <v>0</v>
      </c>
      <c r="RRL55" s="14">
        <v>0</v>
      </c>
      <c r="RRM55" s="14">
        <v>0</v>
      </c>
      <c r="RRN55" s="14">
        <v>0</v>
      </c>
      <c r="RRO55" s="14">
        <v>0</v>
      </c>
      <c r="RRP55" s="14">
        <v>0</v>
      </c>
      <c r="RRQ55" s="14">
        <v>0</v>
      </c>
      <c r="RRR55" s="14">
        <v>0</v>
      </c>
      <c r="RRS55" s="14">
        <v>0</v>
      </c>
      <c r="RRT55" s="14">
        <v>0</v>
      </c>
      <c r="RRU55" s="14">
        <v>0</v>
      </c>
      <c r="RRV55" s="14">
        <v>0</v>
      </c>
      <c r="RRW55" s="14">
        <v>0</v>
      </c>
      <c r="RRX55" s="14">
        <v>0</v>
      </c>
      <c r="RRY55" s="14">
        <v>0</v>
      </c>
      <c r="RRZ55" s="14">
        <v>0</v>
      </c>
      <c r="RSA55" s="14">
        <v>0</v>
      </c>
      <c r="RSB55" s="14">
        <v>0</v>
      </c>
      <c r="RSC55" s="14">
        <v>0</v>
      </c>
      <c r="RSD55" s="14">
        <v>0</v>
      </c>
      <c r="RSE55" s="14">
        <v>0</v>
      </c>
      <c r="RSF55" s="14">
        <v>0</v>
      </c>
      <c r="RSG55" s="14">
        <v>0</v>
      </c>
      <c r="RSH55" s="14">
        <v>0</v>
      </c>
      <c r="RSI55" s="14">
        <v>0</v>
      </c>
      <c r="RSJ55" s="14">
        <v>0</v>
      </c>
      <c r="RSK55" s="14">
        <v>0</v>
      </c>
      <c r="RSL55" s="14">
        <v>0</v>
      </c>
      <c r="RSM55" s="14">
        <v>0</v>
      </c>
      <c r="RSN55" s="14">
        <v>0</v>
      </c>
      <c r="RSO55" s="14">
        <v>0</v>
      </c>
      <c r="RSP55" s="14">
        <v>0</v>
      </c>
      <c r="RSQ55" s="14">
        <v>0</v>
      </c>
      <c r="RSR55" s="14">
        <v>0</v>
      </c>
      <c r="RSS55" s="14">
        <v>0</v>
      </c>
      <c r="RST55" s="14">
        <v>0</v>
      </c>
      <c r="RSU55" s="14">
        <v>0</v>
      </c>
      <c r="RSV55" s="14">
        <v>0</v>
      </c>
      <c r="RSW55" s="14">
        <v>0</v>
      </c>
      <c r="RSX55" s="14">
        <v>0</v>
      </c>
      <c r="RSY55" s="14">
        <v>0</v>
      </c>
      <c r="RSZ55" s="14">
        <v>0</v>
      </c>
      <c r="RTA55" s="14">
        <v>0</v>
      </c>
      <c r="RTB55" s="14">
        <v>0</v>
      </c>
      <c r="RTC55" s="14">
        <v>0</v>
      </c>
      <c r="RTD55" s="14">
        <v>0</v>
      </c>
      <c r="RTE55" s="14">
        <v>0</v>
      </c>
      <c r="RTF55" s="14">
        <v>0</v>
      </c>
      <c r="RTG55" s="14">
        <v>0</v>
      </c>
      <c r="RTH55" s="14">
        <v>0</v>
      </c>
      <c r="RTI55" s="14">
        <v>0</v>
      </c>
      <c r="RTJ55" s="14">
        <v>0</v>
      </c>
      <c r="RTK55" s="14">
        <v>0</v>
      </c>
      <c r="RTL55" s="14">
        <v>0</v>
      </c>
      <c r="RTM55" s="14">
        <v>0</v>
      </c>
      <c r="RTN55" s="14">
        <v>0</v>
      </c>
      <c r="RTO55" s="14">
        <v>0</v>
      </c>
      <c r="RTP55" s="14">
        <v>0</v>
      </c>
      <c r="RTQ55" s="14">
        <v>0</v>
      </c>
      <c r="RTR55" s="14">
        <v>0</v>
      </c>
      <c r="RTS55" s="14">
        <v>0</v>
      </c>
      <c r="RTT55" s="14">
        <v>0</v>
      </c>
      <c r="RTU55" s="14">
        <v>0</v>
      </c>
      <c r="RTV55" s="14">
        <v>0</v>
      </c>
      <c r="RTW55" s="14">
        <v>0</v>
      </c>
      <c r="RTX55" s="14">
        <v>0</v>
      </c>
      <c r="RTY55" s="14">
        <v>0</v>
      </c>
      <c r="RTZ55" s="14">
        <v>0</v>
      </c>
      <c r="RUA55" s="14">
        <v>0</v>
      </c>
      <c r="RUB55" s="14">
        <v>0</v>
      </c>
      <c r="RUC55" s="14">
        <v>0</v>
      </c>
      <c r="RUD55" s="14">
        <v>0</v>
      </c>
      <c r="RUE55" s="14">
        <v>0</v>
      </c>
      <c r="RUF55" s="14">
        <v>0</v>
      </c>
      <c r="RUG55" s="14">
        <v>0</v>
      </c>
      <c r="RUH55" s="14">
        <v>0</v>
      </c>
      <c r="RUI55" s="14">
        <v>0</v>
      </c>
      <c r="RUJ55" s="14">
        <v>0</v>
      </c>
      <c r="RUK55" s="14">
        <v>0</v>
      </c>
      <c r="RUL55" s="14">
        <v>0</v>
      </c>
      <c r="RUM55" s="14">
        <v>0</v>
      </c>
      <c r="RUN55" s="14">
        <v>0</v>
      </c>
      <c r="RUO55" s="14">
        <v>0</v>
      </c>
      <c r="RUP55" s="14">
        <v>0</v>
      </c>
      <c r="RUQ55" s="14">
        <v>0</v>
      </c>
      <c r="RUR55" s="14">
        <v>0</v>
      </c>
      <c r="RUS55" s="14">
        <v>0</v>
      </c>
      <c r="RUT55" s="14">
        <v>0</v>
      </c>
      <c r="RUU55" s="14">
        <v>0</v>
      </c>
      <c r="RUV55" s="14">
        <v>0</v>
      </c>
      <c r="RUW55" s="14">
        <v>0</v>
      </c>
      <c r="RUX55" s="14">
        <v>0</v>
      </c>
      <c r="RUY55" s="14">
        <v>0</v>
      </c>
      <c r="RUZ55" s="14">
        <v>0</v>
      </c>
      <c r="RVA55" s="14">
        <v>0</v>
      </c>
      <c r="RVB55" s="14">
        <v>0</v>
      </c>
      <c r="RVC55" s="14">
        <v>0</v>
      </c>
      <c r="RVD55" s="14">
        <v>0</v>
      </c>
      <c r="RVE55" s="14">
        <v>0</v>
      </c>
      <c r="RVF55" s="14">
        <v>0</v>
      </c>
      <c r="RVG55" s="14">
        <v>0</v>
      </c>
      <c r="RVH55" s="14">
        <v>0</v>
      </c>
      <c r="RVI55" s="14">
        <v>0</v>
      </c>
      <c r="RVJ55" s="14">
        <v>0</v>
      </c>
      <c r="RVK55" s="14">
        <v>0</v>
      </c>
      <c r="RVL55" s="14">
        <v>0</v>
      </c>
      <c r="RVM55" s="14">
        <v>0</v>
      </c>
      <c r="RVN55" s="14">
        <v>0</v>
      </c>
      <c r="RVO55" s="14">
        <v>0</v>
      </c>
      <c r="RVP55" s="14">
        <v>0</v>
      </c>
      <c r="RVQ55" s="14">
        <v>0</v>
      </c>
      <c r="RVR55" s="14">
        <v>0</v>
      </c>
      <c r="RVS55" s="14">
        <v>0</v>
      </c>
      <c r="RVT55" s="14">
        <v>0</v>
      </c>
      <c r="RVU55" s="14">
        <v>0</v>
      </c>
      <c r="RVV55" s="14">
        <v>0</v>
      </c>
      <c r="RVW55" s="14">
        <v>0</v>
      </c>
      <c r="RVX55" s="14">
        <v>0</v>
      </c>
      <c r="RVY55" s="14">
        <v>0</v>
      </c>
      <c r="RVZ55" s="14">
        <v>0</v>
      </c>
      <c r="RWA55" s="14">
        <v>0</v>
      </c>
      <c r="RWB55" s="14">
        <v>0</v>
      </c>
      <c r="RWC55" s="14">
        <v>0</v>
      </c>
      <c r="RWD55" s="14">
        <v>0</v>
      </c>
      <c r="RWE55" s="14">
        <v>0</v>
      </c>
      <c r="RWF55" s="14">
        <v>0</v>
      </c>
      <c r="RWG55" s="14">
        <v>0</v>
      </c>
      <c r="RWH55" s="14">
        <v>0</v>
      </c>
      <c r="RWI55" s="14">
        <v>0</v>
      </c>
      <c r="RWJ55" s="14">
        <v>0</v>
      </c>
      <c r="RWK55" s="14">
        <v>0</v>
      </c>
      <c r="RWL55" s="14">
        <v>0</v>
      </c>
      <c r="RWM55" s="14">
        <v>0</v>
      </c>
      <c r="RWN55" s="14">
        <v>0</v>
      </c>
      <c r="RWO55" s="14">
        <v>0</v>
      </c>
      <c r="RWP55" s="14">
        <v>0</v>
      </c>
      <c r="RWQ55" s="14">
        <v>0</v>
      </c>
      <c r="RWR55" s="14">
        <v>0</v>
      </c>
      <c r="RWS55" s="14">
        <v>0</v>
      </c>
      <c r="RWT55" s="14">
        <v>0</v>
      </c>
      <c r="RWU55" s="14">
        <v>0</v>
      </c>
      <c r="RWV55" s="14">
        <v>0</v>
      </c>
      <c r="RWW55" s="14">
        <v>0</v>
      </c>
      <c r="RWX55" s="14">
        <v>0</v>
      </c>
      <c r="RWY55" s="14">
        <v>0</v>
      </c>
      <c r="RWZ55" s="14">
        <v>0</v>
      </c>
      <c r="RXA55" s="14">
        <v>0</v>
      </c>
      <c r="RXB55" s="14">
        <v>0</v>
      </c>
      <c r="RXC55" s="14">
        <v>0</v>
      </c>
      <c r="RXD55" s="14">
        <v>0</v>
      </c>
      <c r="RXE55" s="14">
        <v>0</v>
      </c>
      <c r="RXF55" s="14">
        <v>0</v>
      </c>
      <c r="RXG55" s="14">
        <v>0</v>
      </c>
      <c r="RXH55" s="14">
        <v>0</v>
      </c>
      <c r="RXI55" s="14">
        <v>0</v>
      </c>
      <c r="RXJ55" s="14">
        <v>0</v>
      </c>
      <c r="RXK55" s="14">
        <v>0</v>
      </c>
      <c r="RXL55" s="14">
        <v>0</v>
      </c>
      <c r="RXM55" s="14">
        <v>0</v>
      </c>
      <c r="RXN55" s="14">
        <v>0</v>
      </c>
      <c r="RXO55" s="14">
        <v>0</v>
      </c>
      <c r="RXP55" s="14">
        <v>0</v>
      </c>
      <c r="RXQ55" s="14">
        <v>0</v>
      </c>
      <c r="RXR55" s="14">
        <v>0</v>
      </c>
      <c r="RXS55" s="14">
        <v>0</v>
      </c>
      <c r="RXT55" s="14">
        <v>0</v>
      </c>
      <c r="RXU55" s="14">
        <v>0</v>
      </c>
      <c r="RXV55" s="14">
        <v>0</v>
      </c>
      <c r="RXW55" s="14">
        <v>0</v>
      </c>
      <c r="RXX55" s="14">
        <v>0</v>
      </c>
      <c r="RXY55" s="14">
        <v>0</v>
      </c>
      <c r="RXZ55" s="14">
        <v>0</v>
      </c>
      <c r="RYA55" s="14">
        <v>0</v>
      </c>
      <c r="RYB55" s="14">
        <v>0</v>
      </c>
      <c r="RYC55" s="14">
        <v>0</v>
      </c>
      <c r="RYD55" s="14">
        <v>0</v>
      </c>
      <c r="RYE55" s="14">
        <v>0</v>
      </c>
      <c r="RYF55" s="14">
        <v>0</v>
      </c>
      <c r="RYG55" s="14">
        <v>0</v>
      </c>
      <c r="RYH55" s="14">
        <v>0</v>
      </c>
      <c r="RYI55" s="14">
        <v>0</v>
      </c>
      <c r="RYJ55" s="14">
        <v>0</v>
      </c>
      <c r="RYK55" s="14">
        <v>0</v>
      </c>
      <c r="RYL55" s="14">
        <v>0</v>
      </c>
      <c r="RYM55" s="14">
        <v>0</v>
      </c>
      <c r="RYN55" s="14">
        <v>0</v>
      </c>
      <c r="RYO55" s="14">
        <v>0</v>
      </c>
      <c r="RYP55" s="14">
        <v>0</v>
      </c>
      <c r="RYQ55" s="14">
        <v>0</v>
      </c>
      <c r="RYR55" s="14">
        <v>0</v>
      </c>
      <c r="RYS55" s="14">
        <v>0</v>
      </c>
      <c r="RYT55" s="14">
        <v>0</v>
      </c>
      <c r="RYU55" s="14">
        <v>0</v>
      </c>
      <c r="RYV55" s="14">
        <v>0</v>
      </c>
      <c r="RYW55" s="14">
        <v>0</v>
      </c>
      <c r="RYX55" s="14">
        <v>0</v>
      </c>
      <c r="RYY55" s="14">
        <v>0</v>
      </c>
      <c r="RYZ55" s="14">
        <v>0</v>
      </c>
      <c r="RZA55" s="14">
        <v>0</v>
      </c>
      <c r="RZB55" s="14">
        <v>0</v>
      </c>
      <c r="RZC55" s="14">
        <v>0</v>
      </c>
      <c r="RZD55" s="14">
        <v>0</v>
      </c>
      <c r="RZE55" s="14">
        <v>0</v>
      </c>
      <c r="RZF55" s="14">
        <v>0</v>
      </c>
      <c r="RZG55" s="14">
        <v>0</v>
      </c>
      <c r="RZH55" s="14">
        <v>0</v>
      </c>
      <c r="RZI55" s="14">
        <v>0</v>
      </c>
      <c r="RZJ55" s="14">
        <v>0</v>
      </c>
      <c r="RZK55" s="14">
        <v>0</v>
      </c>
      <c r="RZL55" s="14">
        <v>0</v>
      </c>
      <c r="RZM55" s="14">
        <v>0</v>
      </c>
      <c r="RZN55" s="14">
        <v>0</v>
      </c>
      <c r="RZO55" s="14">
        <v>0</v>
      </c>
      <c r="RZP55" s="14">
        <v>0</v>
      </c>
      <c r="RZQ55" s="14">
        <v>0</v>
      </c>
      <c r="RZR55" s="14">
        <v>0</v>
      </c>
      <c r="RZS55" s="14">
        <v>0</v>
      </c>
      <c r="RZT55" s="14">
        <v>0</v>
      </c>
      <c r="RZU55" s="14">
        <v>0</v>
      </c>
      <c r="RZV55" s="14">
        <v>0</v>
      </c>
      <c r="RZW55" s="14">
        <v>0</v>
      </c>
      <c r="RZX55" s="14">
        <v>0</v>
      </c>
      <c r="RZY55" s="14">
        <v>0</v>
      </c>
      <c r="RZZ55" s="14">
        <v>0</v>
      </c>
      <c r="SAA55" s="14">
        <v>0</v>
      </c>
      <c r="SAB55" s="14">
        <v>0</v>
      </c>
      <c r="SAC55" s="14">
        <v>0</v>
      </c>
      <c r="SAD55" s="14">
        <v>0</v>
      </c>
      <c r="SAE55" s="14">
        <v>0</v>
      </c>
      <c r="SAF55" s="14">
        <v>0</v>
      </c>
      <c r="SAG55" s="14">
        <v>0</v>
      </c>
      <c r="SAH55" s="14">
        <v>0</v>
      </c>
      <c r="SAI55" s="14">
        <v>0</v>
      </c>
      <c r="SAJ55" s="14">
        <v>0</v>
      </c>
      <c r="SAK55" s="14">
        <v>0</v>
      </c>
      <c r="SAL55" s="14">
        <v>0</v>
      </c>
      <c r="SAM55" s="14">
        <v>0</v>
      </c>
      <c r="SAN55" s="14">
        <v>0</v>
      </c>
      <c r="SAO55" s="14">
        <v>0</v>
      </c>
      <c r="SAP55" s="14">
        <v>0</v>
      </c>
      <c r="SAQ55" s="14">
        <v>0</v>
      </c>
      <c r="SAR55" s="14">
        <v>0</v>
      </c>
      <c r="SAS55" s="14">
        <v>0</v>
      </c>
      <c r="SAT55" s="14">
        <v>0</v>
      </c>
      <c r="SAU55" s="14">
        <v>0</v>
      </c>
      <c r="SAV55" s="14">
        <v>0</v>
      </c>
      <c r="SAW55" s="14">
        <v>0</v>
      </c>
      <c r="SAX55" s="14">
        <v>0</v>
      </c>
      <c r="SAY55" s="14">
        <v>0</v>
      </c>
      <c r="SAZ55" s="14">
        <v>0</v>
      </c>
      <c r="SBA55" s="14">
        <v>0</v>
      </c>
      <c r="SBB55" s="14">
        <v>0</v>
      </c>
      <c r="SBC55" s="14">
        <v>0</v>
      </c>
      <c r="SBD55" s="14">
        <v>0</v>
      </c>
      <c r="SBE55" s="14">
        <v>0</v>
      </c>
      <c r="SBF55" s="14">
        <v>0</v>
      </c>
      <c r="SBG55" s="14">
        <v>0</v>
      </c>
      <c r="SBH55" s="14">
        <v>0</v>
      </c>
      <c r="SBI55" s="14">
        <v>0</v>
      </c>
      <c r="SBJ55" s="14">
        <v>0</v>
      </c>
      <c r="SBK55" s="14">
        <v>0</v>
      </c>
      <c r="SBL55" s="14">
        <v>0</v>
      </c>
      <c r="SBM55" s="14">
        <v>0</v>
      </c>
      <c r="SBN55" s="14">
        <v>0</v>
      </c>
      <c r="SBO55" s="14">
        <v>0</v>
      </c>
      <c r="SBP55" s="14">
        <v>0</v>
      </c>
      <c r="SBQ55" s="14">
        <v>0</v>
      </c>
      <c r="SBR55" s="14">
        <v>0</v>
      </c>
      <c r="SBS55" s="14">
        <v>0</v>
      </c>
      <c r="SBT55" s="14">
        <v>0</v>
      </c>
      <c r="SBU55" s="14">
        <v>0</v>
      </c>
      <c r="SBV55" s="14">
        <v>0</v>
      </c>
      <c r="SBW55" s="14">
        <v>0</v>
      </c>
      <c r="SBX55" s="14">
        <v>0</v>
      </c>
      <c r="SBY55" s="14">
        <v>0</v>
      </c>
      <c r="SBZ55" s="14">
        <v>0</v>
      </c>
      <c r="SCA55" s="14">
        <v>0</v>
      </c>
      <c r="SCB55" s="14">
        <v>0</v>
      </c>
      <c r="SCC55" s="14">
        <v>0</v>
      </c>
      <c r="SCD55" s="14">
        <v>0</v>
      </c>
      <c r="SCE55" s="14">
        <v>0</v>
      </c>
      <c r="SCF55" s="14">
        <v>0</v>
      </c>
      <c r="SCG55" s="14">
        <v>0</v>
      </c>
      <c r="SCH55" s="14">
        <v>0</v>
      </c>
      <c r="SCI55" s="14">
        <v>0</v>
      </c>
      <c r="SCJ55" s="14">
        <v>0</v>
      </c>
      <c r="SCK55" s="14">
        <v>0</v>
      </c>
      <c r="SCL55" s="14">
        <v>0</v>
      </c>
      <c r="SCM55" s="14">
        <v>0</v>
      </c>
      <c r="SCN55" s="14">
        <v>0</v>
      </c>
      <c r="SCO55" s="14">
        <v>0</v>
      </c>
      <c r="SCP55" s="14">
        <v>0</v>
      </c>
      <c r="SCQ55" s="14">
        <v>0</v>
      </c>
      <c r="SCR55" s="14">
        <v>0</v>
      </c>
      <c r="SCS55" s="14">
        <v>0</v>
      </c>
      <c r="SCT55" s="14">
        <v>0</v>
      </c>
      <c r="SCU55" s="14">
        <v>0</v>
      </c>
      <c r="SCV55" s="14">
        <v>0</v>
      </c>
      <c r="SCW55" s="14">
        <v>0</v>
      </c>
      <c r="SCX55" s="14">
        <v>0</v>
      </c>
      <c r="SCY55" s="14">
        <v>0</v>
      </c>
      <c r="SCZ55" s="14">
        <v>0</v>
      </c>
      <c r="SDA55" s="14">
        <v>0</v>
      </c>
      <c r="SDB55" s="14">
        <v>0</v>
      </c>
      <c r="SDC55" s="14">
        <v>0</v>
      </c>
      <c r="SDD55" s="14">
        <v>0</v>
      </c>
      <c r="SDE55" s="14">
        <v>0</v>
      </c>
      <c r="SDF55" s="14">
        <v>0</v>
      </c>
      <c r="SDG55" s="14">
        <v>0</v>
      </c>
      <c r="SDH55" s="14">
        <v>0</v>
      </c>
      <c r="SDI55" s="14">
        <v>0</v>
      </c>
      <c r="SDJ55" s="14">
        <v>0</v>
      </c>
      <c r="SDK55" s="14">
        <v>0</v>
      </c>
      <c r="SDL55" s="14">
        <v>0</v>
      </c>
      <c r="SDM55" s="14">
        <v>0</v>
      </c>
      <c r="SDN55" s="14">
        <v>0</v>
      </c>
      <c r="SDO55" s="14">
        <v>0</v>
      </c>
      <c r="SDP55" s="14">
        <v>0</v>
      </c>
      <c r="SDQ55" s="14">
        <v>0</v>
      </c>
      <c r="SDR55" s="14">
        <v>0</v>
      </c>
      <c r="SDS55" s="14">
        <v>0</v>
      </c>
      <c r="SDT55" s="14">
        <v>0</v>
      </c>
      <c r="SDU55" s="14">
        <v>0</v>
      </c>
      <c r="SDV55" s="14">
        <v>0</v>
      </c>
      <c r="SDW55" s="14">
        <v>0</v>
      </c>
      <c r="SDX55" s="14">
        <v>0</v>
      </c>
      <c r="SDY55" s="14">
        <v>0</v>
      </c>
      <c r="SDZ55" s="14">
        <v>0</v>
      </c>
      <c r="SEA55" s="14">
        <v>0</v>
      </c>
      <c r="SEB55" s="14">
        <v>0</v>
      </c>
      <c r="SEC55" s="14">
        <v>0</v>
      </c>
      <c r="SED55" s="14">
        <v>0</v>
      </c>
      <c r="SEE55" s="14">
        <v>0</v>
      </c>
      <c r="SEF55" s="14">
        <v>0</v>
      </c>
      <c r="SEG55" s="14">
        <v>0</v>
      </c>
      <c r="SEH55" s="14">
        <v>0</v>
      </c>
      <c r="SEI55" s="14">
        <v>0</v>
      </c>
      <c r="SEJ55" s="14">
        <v>0</v>
      </c>
      <c r="SEK55" s="14">
        <v>0</v>
      </c>
      <c r="SEL55" s="14">
        <v>0</v>
      </c>
      <c r="SEM55" s="14">
        <v>0</v>
      </c>
      <c r="SEN55" s="14">
        <v>0</v>
      </c>
      <c r="SEO55" s="14">
        <v>0</v>
      </c>
      <c r="SEP55" s="14">
        <v>0</v>
      </c>
      <c r="SEQ55" s="14">
        <v>0</v>
      </c>
      <c r="SER55" s="14">
        <v>0</v>
      </c>
      <c r="SES55" s="14">
        <v>0</v>
      </c>
      <c r="SET55" s="14">
        <v>0</v>
      </c>
      <c r="SEU55" s="14">
        <v>0</v>
      </c>
      <c r="SEV55" s="14">
        <v>0</v>
      </c>
      <c r="SEW55" s="14">
        <v>0</v>
      </c>
      <c r="SEX55" s="14">
        <v>0</v>
      </c>
      <c r="SEY55" s="14">
        <v>0</v>
      </c>
      <c r="SEZ55" s="14">
        <v>0</v>
      </c>
      <c r="SFA55" s="14">
        <v>0</v>
      </c>
      <c r="SFB55" s="14">
        <v>0</v>
      </c>
      <c r="SFC55" s="14">
        <v>0</v>
      </c>
      <c r="SFD55" s="14">
        <v>0</v>
      </c>
      <c r="SFE55" s="14">
        <v>0</v>
      </c>
      <c r="SFF55" s="14">
        <v>0</v>
      </c>
      <c r="SFG55" s="14">
        <v>0</v>
      </c>
      <c r="SFH55" s="14">
        <v>0</v>
      </c>
      <c r="SFI55" s="14">
        <v>0</v>
      </c>
      <c r="SFJ55" s="14">
        <v>0</v>
      </c>
      <c r="SFK55" s="14">
        <v>0</v>
      </c>
      <c r="SFL55" s="14">
        <v>0</v>
      </c>
      <c r="SFM55" s="14">
        <v>0</v>
      </c>
      <c r="SFN55" s="14">
        <v>0</v>
      </c>
      <c r="SFO55" s="14">
        <v>0</v>
      </c>
      <c r="SFP55" s="14">
        <v>0</v>
      </c>
      <c r="SFQ55" s="14">
        <v>0</v>
      </c>
      <c r="SFR55" s="14">
        <v>0</v>
      </c>
      <c r="SFS55" s="14">
        <v>0</v>
      </c>
      <c r="SFT55" s="14">
        <v>0</v>
      </c>
      <c r="SFU55" s="14">
        <v>0</v>
      </c>
      <c r="SFV55" s="14">
        <v>0</v>
      </c>
      <c r="SFW55" s="14">
        <v>0</v>
      </c>
      <c r="SFX55" s="14">
        <v>0</v>
      </c>
      <c r="SFY55" s="14">
        <v>0</v>
      </c>
      <c r="SFZ55" s="14">
        <v>0</v>
      </c>
      <c r="SGA55" s="14">
        <v>0</v>
      </c>
      <c r="SGB55" s="14">
        <v>0</v>
      </c>
      <c r="SGC55" s="14">
        <v>0</v>
      </c>
      <c r="SGD55" s="14">
        <v>0</v>
      </c>
      <c r="SGE55" s="14">
        <v>0</v>
      </c>
      <c r="SGF55" s="14">
        <v>0</v>
      </c>
      <c r="SGG55" s="14">
        <v>0</v>
      </c>
      <c r="SGH55" s="14">
        <v>0</v>
      </c>
      <c r="SGI55" s="14">
        <v>0</v>
      </c>
      <c r="SGJ55" s="14">
        <v>0</v>
      </c>
      <c r="SGK55" s="14">
        <v>0</v>
      </c>
      <c r="SGL55" s="14">
        <v>0</v>
      </c>
      <c r="SGM55" s="14">
        <v>0</v>
      </c>
      <c r="SGN55" s="14">
        <v>0</v>
      </c>
      <c r="SGO55" s="14">
        <v>0</v>
      </c>
      <c r="SGP55" s="14">
        <v>0</v>
      </c>
      <c r="SGQ55" s="14">
        <v>0</v>
      </c>
      <c r="SGR55" s="14">
        <v>0</v>
      </c>
      <c r="SGS55" s="14">
        <v>0</v>
      </c>
      <c r="SGT55" s="14">
        <v>0</v>
      </c>
      <c r="SGU55" s="14">
        <v>0</v>
      </c>
      <c r="SGV55" s="14">
        <v>0</v>
      </c>
      <c r="SGW55" s="14">
        <v>0</v>
      </c>
      <c r="SGX55" s="14">
        <v>0</v>
      </c>
      <c r="SGY55" s="14">
        <v>0</v>
      </c>
      <c r="SGZ55" s="14">
        <v>0</v>
      </c>
      <c r="SHA55" s="14">
        <v>0</v>
      </c>
      <c r="SHB55" s="14">
        <v>0</v>
      </c>
      <c r="SHC55" s="14">
        <v>0</v>
      </c>
      <c r="SHD55" s="14">
        <v>0</v>
      </c>
      <c r="SHE55" s="14">
        <v>0</v>
      </c>
      <c r="SHF55" s="14">
        <v>0</v>
      </c>
      <c r="SHG55" s="14">
        <v>0</v>
      </c>
      <c r="SHH55" s="14">
        <v>0</v>
      </c>
      <c r="SHI55" s="14">
        <v>0</v>
      </c>
      <c r="SHJ55" s="14">
        <v>0</v>
      </c>
      <c r="SHK55" s="14">
        <v>0</v>
      </c>
      <c r="SHL55" s="14">
        <v>0</v>
      </c>
      <c r="SHM55" s="14">
        <v>0</v>
      </c>
      <c r="SHN55" s="14">
        <v>0</v>
      </c>
      <c r="SHO55" s="14">
        <v>0</v>
      </c>
      <c r="SHP55" s="14">
        <v>0</v>
      </c>
      <c r="SHQ55" s="14">
        <v>0</v>
      </c>
      <c r="SHR55" s="14">
        <v>0</v>
      </c>
      <c r="SHS55" s="14">
        <v>0</v>
      </c>
      <c r="SHT55" s="14">
        <v>0</v>
      </c>
      <c r="SHU55" s="14">
        <v>0</v>
      </c>
      <c r="SHV55" s="14">
        <v>0</v>
      </c>
      <c r="SHW55" s="14">
        <v>0</v>
      </c>
      <c r="SHX55" s="14">
        <v>0</v>
      </c>
      <c r="SHY55" s="14">
        <v>0</v>
      </c>
      <c r="SHZ55" s="14">
        <v>0</v>
      </c>
      <c r="SIA55" s="14">
        <v>0</v>
      </c>
      <c r="SIB55" s="14">
        <v>0</v>
      </c>
      <c r="SIC55" s="14">
        <v>0</v>
      </c>
      <c r="SID55" s="14">
        <v>0</v>
      </c>
      <c r="SIE55" s="14">
        <v>0</v>
      </c>
      <c r="SIF55" s="14">
        <v>0</v>
      </c>
      <c r="SIG55" s="14">
        <v>0</v>
      </c>
      <c r="SIH55" s="14">
        <v>0</v>
      </c>
      <c r="SII55" s="14">
        <v>0</v>
      </c>
      <c r="SIJ55" s="14">
        <v>0</v>
      </c>
      <c r="SIK55" s="14">
        <v>0</v>
      </c>
      <c r="SIL55" s="14">
        <v>0</v>
      </c>
      <c r="SIM55" s="14">
        <v>0</v>
      </c>
      <c r="SIN55" s="14">
        <v>0</v>
      </c>
      <c r="SIO55" s="14">
        <v>0</v>
      </c>
      <c r="SIP55" s="14">
        <v>0</v>
      </c>
      <c r="SIQ55" s="14">
        <v>0</v>
      </c>
      <c r="SIR55" s="14">
        <v>0</v>
      </c>
      <c r="SIS55" s="14">
        <v>0</v>
      </c>
      <c r="SIT55" s="14">
        <v>0</v>
      </c>
      <c r="SIU55" s="14">
        <v>0</v>
      </c>
      <c r="SIV55" s="14">
        <v>0</v>
      </c>
      <c r="SIW55" s="14">
        <v>0</v>
      </c>
      <c r="SIX55" s="14">
        <v>0</v>
      </c>
      <c r="SIY55" s="14">
        <v>0</v>
      </c>
      <c r="SIZ55" s="14">
        <v>0</v>
      </c>
      <c r="SJA55" s="14">
        <v>0</v>
      </c>
      <c r="SJB55" s="14">
        <v>0</v>
      </c>
      <c r="SJC55" s="14">
        <v>0</v>
      </c>
      <c r="SJD55" s="14">
        <v>0</v>
      </c>
      <c r="SJE55" s="14">
        <v>0</v>
      </c>
      <c r="SJF55" s="14">
        <v>0</v>
      </c>
      <c r="SJG55" s="14">
        <v>0</v>
      </c>
      <c r="SJH55" s="14">
        <v>0</v>
      </c>
      <c r="SJI55" s="14">
        <v>0</v>
      </c>
      <c r="SJJ55" s="14">
        <v>0</v>
      </c>
      <c r="SJK55" s="14">
        <v>0</v>
      </c>
      <c r="SJL55" s="14">
        <v>0</v>
      </c>
      <c r="SJM55" s="14">
        <v>0</v>
      </c>
      <c r="SJN55" s="14">
        <v>0</v>
      </c>
      <c r="SJO55" s="14">
        <v>0</v>
      </c>
      <c r="SJP55" s="14">
        <v>0</v>
      </c>
      <c r="SJQ55" s="14">
        <v>0</v>
      </c>
      <c r="SJR55" s="14">
        <v>0</v>
      </c>
      <c r="SJS55" s="14">
        <v>0</v>
      </c>
      <c r="SJT55" s="14">
        <v>0</v>
      </c>
      <c r="SJU55" s="14">
        <v>0</v>
      </c>
      <c r="SJV55" s="14">
        <v>0</v>
      </c>
      <c r="SJW55" s="14">
        <v>0</v>
      </c>
      <c r="SJX55" s="14">
        <v>0</v>
      </c>
      <c r="SJY55" s="14">
        <v>0</v>
      </c>
      <c r="SJZ55" s="14">
        <v>0</v>
      </c>
      <c r="SKA55" s="14">
        <v>0</v>
      </c>
      <c r="SKB55" s="14">
        <v>0</v>
      </c>
      <c r="SKC55" s="14">
        <v>0</v>
      </c>
      <c r="SKD55" s="14">
        <v>0</v>
      </c>
      <c r="SKE55" s="14">
        <v>0</v>
      </c>
      <c r="SKF55" s="14">
        <v>0</v>
      </c>
      <c r="SKG55" s="14">
        <v>0</v>
      </c>
      <c r="SKH55" s="14">
        <v>0</v>
      </c>
      <c r="SKI55" s="14">
        <v>0</v>
      </c>
      <c r="SKJ55" s="14">
        <v>0</v>
      </c>
      <c r="SKK55" s="14">
        <v>0</v>
      </c>
      <c r="SKL55" s="14">
        <v>0</v>
      </c>
      <c r="SKM55" s="14">
        <v>0</v>
      </c>
      <c r="SKN55" s="14">
        <v>0</v>
      </c>
      <c r="SKO55" s="14">
        <v>0</v>
      </c>
      <c r="SKP55" s="14">
        <v>0</v>
      </c>
      <c r="SKQ55" s="14">
        <v>0</v>
      </c>
      <c r="SKR55" s="14">
        <v>0</v>
      </c>
      <c r="SKS55" s="14">
        <v>0</v>
      </c>
      <c r="SKT55" s="14">
        <v>0</v>
      </c>
      <c r="SKU55" s="14">
        <v>0</v>
      </c>
      <c r="SKV55" s="14">
        <v>0</v>
      </c>
      <c r="SKW55" s="14">
        <v>0</v>
      </c>
      <c r="SKX55" s="14">
        <v>0</v>
      </c>
      <c r="SKY55" s="14">
        <v>0</v>
      </c>
      <c r="SKZ55" s="14">
        <v>0</v>
      </c>
      <c r="SLA55" s="14">
        <v>0</v>
      </c>
      <c r="SLB55" s="14">
        <v>0</v>
      </c>
      <c r="SLC55" s="14">
        <v>0</v>
      </c>
      <c r="SLD55" s="14">
        <v>0</v>
      </c>
      <c r="SLE55" s="14">
        <v>0</v>
      </c>
      <c r="SLF55" s="14">
        <v>0</v>
      </c>
      <c r="SLG55" s="14">
        <v>0</v>
      </c>
      <c r="SLH55" s="14">
        <v>0</v>
      </c>
      <c r="SLI55" s="14">
        <v>0</v>
      </c>
      <c r="SLJ55" s="14">
        <v>0</v>
      </c>
      <c r="SLK55" s="14">
        <v>0</v>
      </c>
      <c r="SLL55" s="14">
        <v>0</v>
      </c>
      <c r="SLM55" s="14">
        <v>0</v>
      </c>
      <c r="SLN55" s="14">
        <v>0</v>
      </c>
      <c r="SLO55" s="14">
        <v>0</v>
      </c>
      <c r="SLP55" s="14">
        <v>0</v>
      </c>
      <c r="SLQ55" s="14">
        <v>0</v>
      </c>
      <c r="SLR55" s="14">
        <v>0</v>
      </c>
      <c r="SLS55" s="14">
        <v>0</v>
      </c>
      <c r="SLT55" s="14">
        <v>0</v>
      </c>
      <c r="SLU55" s="14">
        <v>0</v>
      </c>
      <c r="SLV55" s="14">
        <v>0</v>
      </c>
      <c r="SLW55" s="14">
        <v>0</v>
      </c>
      <c r="SLX55" s="14">
        <v>0</v>
      </c>
      <c r="SLY55" s="14">
        <v>0</v>
      </c>
      <c r="SLZ55" s="14">
        <v>0</v>
      </c>
      <c r="SMA55" s="14">
        <v>0</v>
      </c>
      <c r="SMB55" s="14">
        <v>0</v>
      </c>
      <c r="SMC55" s="14">
        <v>0</v>
      </c>
      <c r="SMD55" s="14">
        <v>0</v>
      </c>
      <c r="SME55" s="14">
        <v>0</v>
      </c>
      <c r="SMF55" s="14">
        <v>0</v>
      </c>
      <c r="SMG55" s="14">
        <v>0</v>
      </c>
      <c r="SMH55" s="14">
        <v>0</v>
      </c>
      <c r="SMI55" s="14">
        <v>0</v>
      </c>
      <c r="SMJ55" s="14">
        <v>0</v>
      </c>
      <c r="SMK55" s="14">
        <v>0</v>
      </c>
      <c r="SML55" s="14">
        <v>0</v>
      </c>
      <c r="SMM55" s="14">
        <v>0</v>
      </c>
      <c r="SMN55" s="14">
        <v>0</v>
      </c>
      <c r="SMO55" s="14">
        <v>0</v>
      </c>
      <c r="SMP55" s="14">
        <v>0</v>
      </c>
      <c r="SMQ55" s="14">
        <v>0</v>
      </c>
      <c r="SMR55" s="14">
        <v>0</v>
      </c>
      <c r="SMS55" s="14">
        <v>0</v>
      </c>
      <c r="SMT55" s="14">
        <v>0</v>
      </c>
      <c r="SMU55" s="14">
        <v>0</v>
      </c>
      <c r="SMV55" s="14">
        <v>0</v>
      </c>
      <c r="SMW55" s="14">
        <v>0</v>
      </c>
      <c r="SMX55" s="14">
        <v>0</v>
      </c>
      <c r="SMY55" s="14">
        <v>0</v>
      </c>
      <c r="SMZ55" s="14">
        <v>0</v>
      </c>
      <c r="SNA55" s="14">
        <v>0</v>
      </c>
      <c r="SNB55" s="14">
        <v>0</v>
      </c>
      <c r="SNC55" s="14">
        <v>0</v>
      </c>
      <c r="SND55" s="14">
        <v>0</v>
      </c>
      <c r="SNE55" s="14">
        <v>0</v>
      </c>
      <c r="SNF55" s="14">
        <v>0</v>
      </c>
      <c r="SNG55" s="14">
        <v>0</v>
      </c>
      <c r="SNH55" s="14">
        <v>0</v>
      </c>
      <c r="SNI55" s="14">
        <v>0</v>
      </c>
      <c r="SNJ55" s="14">
        <v>0</v>
      </c>
      <c r="SNK55" s="14">
        <v>0</v>
      </c>
      <c r="SNL55" s="14">
        <v>0</v>
      </c>
      <c r="SNM55" s="14">
        <v>0</v>
      </c>
      <c r="SNN55" s="14">
        <v>0</v>
      </c>
      <c r="SNO55" s="14">
        <v>0</v>
      </c>
      <c r="SNP55" s="14">
        <v>0</v>
      </c>
      <c r="SNQ55" s="14">
        <v>0</v>
      </c>
      <c r="SNR55" s="14">
        <v>0</v>
      </c>
      <c r="SNS55" s="14">
        <v>0</v>
      </c>
      <c r="SNT55" s="14">
        <v>0</v>
      </c>
      <c r="SNU55" s="14">
        <v>0</v>
      </c>
      <c r="SNV55" s="14">
        <v>0</v>
      </c>
      <c r="SNW55" s="14">
        <v>0</v>
      </c>
      <c r="SNX55" s="14">
        <v>0</v>
      </c>
      <c r="SNY55" s="14">
        <v>0</v>
      </c>
      <c r="SNZ55" s="14">
        <v>0</v>
      </c>
      <c r="SOA55" s="14">
        <v>0</v>
      </c>
      <c r="SOB55" s="14">
        <v>0</v>
      </c>
      <c r="SOC55" s="14">
        <v>0</v>
      </c>
      <c r="SOD55" s="14">
        <v>0</v>
      </c>
      <c r="SOE55" s="14">
        <v>0</v>
      </c>
      <c r="SOF55" s="14">
        <v>0</v>
      </c>
      <c r="SOG55" s="14">
        <v>0</v>
      </c>
      <c r="SOH55" s="14">
        <v>0</v>
      </c>
      <c r="SOI55" s="14">
        <v>0</v>
      </c>
      <c r="SOJ55" s="14">
        <v>0</v>
      </c>
      <c r="SOK55" s="14">
        <v>0</v>
      </c>
      <c r="SOL55" s="14">
        <v>0</v>
      </c>
      <c r="SOM55" s="14">
        <v>0</v>
      </c>
      <c r="SON55" s="14">
        <v>0</v>
      </c>
      <c r="SOO55" s="14">
        <v>0</v>
      </c>
      <c r="SOP55" s="14">
        <v>0</v>
      </c>
      <c r="SOQ55" s="14">
        <v>0</v>
      </c>
      <c r="SOR55" s="14">
        <v>0</v>
      </c>
      <c r="SOS55" s="14">
        <v>0</v>
      </c>
      <c r="SOT55" s="14">
        <v>0</v>
      </c>
      <c r="SOU55" s="14">
        <v>0</v>
      </c>
      <c r="SOV55" s="14">
        <v>0</v>
      </c>
      <c r="SOW55" s="14">
        <v>0</v>
      </c>
      <c r="SOX55" s="14">
        <v>0</v>
      </c>
      <c r="SOY55" s="14">
        <v>0</v>
      </c>
      <c r="SOZ55" s="14">
        <v>0</v>
      </c>
      <c r="SPA55" s="14">
        <v>0</v>
      </c>
      <c r="SPB55" s="14">
        <v>0</v>
      </c>
      <c r="SPC55" s="14">
        <v>0</v>
      </c>
      <c r="SPD55" s="14">
        <v>0</v>
      </c>
      <c r="SPE55" s="14">
        <v>0</v>
      </c>
      <c r="SPF55" s="14">
        <v>0</v>
      </c>
      <c r="SPG55" s="14">
        <v>0</v>
      </c>
      <c r="SPH55" s="14">
        <v>0</v>
      </c>
      <c r="SPI55" s="14">
        <v>0</v>
      </c>
      <c r="SPJ55" s="14">
        <v>0</v>
      </c>
      <c r="SPK55" s="14">
        <v>0</v>
      </c>
      <c r="SPL55" s="14">
        <v>0</v>
      </c>
      <c r="SPM55" s="14">
        <v>0</v>
      </c>
      <c r="SPN55" s="14">
        <v>0</v>
      </c>
      <c r="SPO55" s="14">
        <v>0</v>
      </c>
      <c r="SPP55" s="14">
        <v>0</v>
      </c>
      <c r="SPQ55" s="14">
        <v>0</v>
      </c>
      <c r="SPR55" s="14">
        <v>0</v>
      </c>
      <c r="SPS55" s="14">
        <v>0</v>
      </c>
      <c r="SPT55" s="14">
        <v>0</v>
      </c>
      <c r="SPU55" s="14">
        <v>0</v>
      </c>
      <c r="SPV55" s="14">
        <v>0</v>
      </c>
      <c r="SPW55" s="14">
        <v>0</v>
      </c>
      <c r="SPX55" s="14">
        <v>0</v>
      </c>
      <c r="SPY55" s="14">
        <v>0</v>
      </c>
      <c r="SPZ55" s="14">
        <v>0</v>
      </c>
      <c r="SQA55" s="14">
        <v>0</v>
      </c>
      <c r="SQB55" s="14">
        <v>0</v>
      </c>
      <c r="SQC55" s="14">
        <v>0</v>
      </c>
      <c r="SQD55" s="14">
        <v>0</v>
      </c>
      <c r="SQE55" s="14">
        <v>0</v>
      </c>
      <c r="SQF55" s="14">
        <v>0</v>
      </c>
      <c r="SQG55" s="14">
        <v>0</v>
      </c>
      <c r="SQH55" s="14">
        <v>0</v>
      </c>
      <c r="SQI55" s="14">
        <v>0</v>
      </c>
      <c r="SQJ55" s="14">
        <v>0</v>
      </c>
      <c r="SQK55" s="14">
        <v>0</v>
      </c>
      <c r="SQL55" s="14">
        <v>0</v>
      </c>
      <c r="SQM55" s="14">
        <v>0</v>
      </c>
      <c r="SQN55" s="14">
        <v>0</v>
      </c>
      <c r="SQO55" s="14">
        <v>0</v>
      </c>
      <c r="SQP55" s="14">
        <v>0</v>
      </c>
      <c r="SQQ55" s="14">
        <v>0</v>
      </c>
      <c r="SQR55" s="14">
        <v>0</v>
      </c>
      <c r="SQS55" s="14">
        <v>0</v>
      </c>
      <c r="SQT55" s="14">
        <v>0</v>
      </c>
      <c r="SQU55" s="14">
        <v>0</v>
      </c>
      <c r="SQV55" s="14">
        <v>0</v>
      </c>
      <c r="SQW55" s="14">
        <v>0</v>
      </c>
      <c r="SQX55" s="14">
        <v>0</v>
      </c>
      <c r="SQY55" s="14">
        <v>0</v>
      </c>
      <c r="SQZ55" s="14">
        <v>0</v>
      </c>
      <c r="SRA55" s="14">
        <v>0</v>
      </c>
      <c r="SRB55" s="14">
        <v>0</v>
      </c>
      <c r="SRC55" s="14">
        <v>0</v>
      </c>
      <c r="SRD55" s="14">
        <v>0</v>
      </c>
      <c r="SRE55" s="14">
        <v>0</v>
      </c>
      <c r="SRF55" s="14">
        <v>0</v>
      </c>
      <c r="SRG55" s="14">
        <v>0</v>
      </c>
      <c r="SRH55" s="14">
        <v>0</v>
      </c>
      <c r="SRI55" s="14">
        <v>0</v>
      </c>
      <c r="SRJ55" s="14">
        <v>0</v>
      </c>
      <c r="SRK55" s="14">
        <v>0</v>
      </c>
      <c r="SRL55" s="14">
        <v>0</v>
      </c>
      <c r="SRM55" s="14">
        <v>0</v>
      </c>
      <c r="SRN55" s="14">
        <v>0</v>
      </c>
      <c r="SRO55" s="14">
        <v>0</v>
      </c>
      <c r="SRP55" s="14">
        <v>0</v>
      </c>
      <c r="SRQ55" s="14">
        <v>0</v>
      </c>
      <c r="SRR55" s="14">
        <v>0</v>
      </c>
      <c r="SRS55" s="14">
        <v>0</v>
      </c>
      <c r="SRT55" s="14">
        <v>0</v>
      </c>
      <c r="SRU55" s="14">
        <v>0</v>
      </c>
      <c r="SRV55" s="14">
        <v>0</v>
      </c>
      <c r="SRW55" s="14">
        <v>0</v>
      </c>
      <c r="SRX55" s="14">
        <v>0</v>
      </c>
      <c r="SRY55" s="14">
        <v>0</v>
      </c>
      <c r="SRZ55" s="14">
        <v>0</v>
      </c>
      <c r="SSA55" s="14">
        <v>0</v>
      </c>
      <c r="SSB55" s="14">
        <v>0</v>
      </c>
      <c r="SSC55" s="14">
        <v>0</v>
      </c>
      <c r="SSD55" s="14">
        <v>0</v>
      </c>
      <c r="SSE55" s="14">
        <v>0</v>
      </c>
      <c r="SSF55" s="14">
        <v>0</v>
      </c>
      <c r="SSG55" s="14">
        <v>0</v>
      </c>
      <c r="SSH55" s="14">
        <v>0</v>
      </c>
      <c r="SSI55" s="14">
        <v>0</v>
      </c>
      <c r="SSJ55" s="14">
        <v>0</v>
      </c>
      <c r="SSK55" s="14">
        <v>0</v>
      </c>
      <c r="SSL55" s="14">
        <v>0</v>
      </c>
      <c r="SSM55" s="14">
        <v>0</v>
      </c>
      <c r="SSN55" s="14">
        <v>0</v>
      </c>
      <c r="SSO55" s="14">
        <v>0</v>
      </c>
      <c r="SSP55" s="14">
        <v>0</v>
      </c>
      <c r="SSQ55" s="14">
        <v>0</v>
      </c>
      <c r="SSR55" s="14">
        <v>0</v>
      </c>
      <c r="SSS55" s="14">
        <v>0</v>
      </c>
      <c r="SST55" s="14">
        <v>0</v>
      </c>
      <c r="SSU55" s="14">
        <v>0</v>
      </c>
      <c r="SSV55" s="14">
        <v>0</v>
      </c>
      <c r="SSW55" s="14">
        <v>0</v>
      </c>
      <c r="SSX55" s="14">
        <v>0</v>
      </c>
      <c r="SSY55" s="14">
        <v>0</v>
      </c>
      <c r="SSZ55" s="14">
        <v>0</v>
      </c>
      <c r="STA55" s="14">
        <v>0</v>
      </c>
      <c r="STB55" s="14">
        <v>0</v>
      </c>
      <c r="STC55" s="14">
        <v>0</v>
      </c>
      <c r="STD55" s="14">
        <v>0</v>
      </c>
      <c r="STE55" s="14">
        <v>0</v>
      </c>
      <c r="STF55" s="14">
        <v>0</v>
      </c>
      <c r="STG55" s="14">
        <v>0</v>
      </c>
      <c r="STH55" s="14">
        <v>0</v>
      </c>
      <c r="STI55" s="14">
        <v>0</v>
      </c>
      <c r="STJ55" s="14">
        <v>0</v>
      </c>
      <c r="STK55" s="14">
        <v>0</v>
      </c>
      <c r="STL55" s="14">
        <v>0</v>
      </c>
      <c r="STM55" s="14">
        <v>0</v>
      </c>
      <c r="STN55" s="14">
        <v>0</v>
      </c>
      <c r="STO55" s="14">
        <v>0</v>
      </c>
      <c r="STP55" s="14">
        <v>0</v>
      </c>
      <c r="STQ55" s="14">
        <v>0</v>
      </c>
      <c r="STR55" s="14">
        <v>0</v>
      </c>
      <c r="STS55" s="14">
        <v>0</v>
      </c>
      <c r="STT55" s="14">
        <v>0</v>
      </c>
      <c r="STU55" s="14">
        <v>0</v>
      </c>
      <c r="STV55" s="14">
        <v>0</v>
      </c>
      <c r="STW55" s="14">
        <v>0</v>
      </c>
      <c r="STX55" s="14">
        <v>0</v>
      </c>
      <c r="STY55" s="14">
        <v>0</v>
      </c>
      <c r="STZ55" s="14">
        <v>0</v>
      </c>
      <c r="SUA55" s="14">
        <v>0</v>
      </c>
      <c r="SUB55" s="14">
        <v>0</v>
      </c>
      <c r="SUC55" s="14">
        <v>0</v>
      </c>
      <c r="SUD55" s="14">
        <v>0</v>
      </c>
      <c r="SUE55" s="14">
        <v>0</v>
      </c>
      <c r="SUF55" s="14">
        <v>0</v>
      </c>
      <c r="SUG55" s="14">
        <v>0</v>
      </c>
      <c r="SUH55" s="14">
        <v>0</v>
      </c>
      <c r="SUI55" s="14">
        <v>0</v>
      </c>
      <c r="SUJ55" s="14">
        <v>0</v>
      </c>
      <c r="SUK55" s="14">
        <v>0</v>
      </c>
      <c r="SUL55" s="14">
        <v>0</v>
      </c>
      <c r="SUM55" s="14">
        <v>0</v>
      </c>
      <c r="SUN55" s="14">
        <v>0</v>
      </c>
      <c r="SUO55" s="14">
        <v>0</v>
      </c>
      <c r="SUP55" s="14">
        <v>0</v>
      </c>
      <c r="SUQ55" s="14">
        <v>0</v>
      </c>
      <c r="SUR55" s="14">
        <v>0</v>
      </c>
      <c r="SUS55" s="14">
        <v>0</v>
      </c>
      <c r="SUT55" s="14">
        <v>0</v>
      </c>
      <c r="SUU55" s="14">
        <v>0</v>
      </c>
      <c r="SUV55" s="14">
        <v>0</v>
      </c>
      <c r="SUW55" s="14">
        <v>0</v>
      </c>
      <c r="SUX55" s="14">
        <v>0</v>
      </c>
      <c r="SUY55" s="14">
        <v>0</v>
      </c>
      <c r="SUZ55" s="14">
        <v>0</v>
      </c>
      <c r="SVA55" s="14">
        <v>0</v>
      </c>
      <c r="SVB55" s="14">
        <v>0</v>
      </c>
      <c r="SVC55" s="14">
        <v>0</v>
      </c>
      <c r="SVD55" s="14">
        <v>0</v>
      </c>
      <c r="SVE55" s="14">
        <v>0</v>
      </c>
      <c r="SVF55" s="14">
        <v>0</v>
      </c>
      <c r="SVG55" s="14">
        <v>0</v>
      </c>
      <c r="SVH55" s="14">
        <v>0</v>
      </c>
      <c r="SVI55" s="14">
        <v>0</v>
      </c>
      <c r="SVJ55" s="14">
        <v>0</v>
      </c>
      <c r="SVK55" s="14">
        <v>0</v>
      </c>
      <c r="SVL55" s="14">
        <v>0</v>
      </c>
      <c r="SVM55" s="14">
        <v>0</v>
      </c>
      <c r="SVN55" s="14">
        <v>0</v>
      </c>
      <c r="SVO55" s="14">
        <v>0</v>
      </c>
      <c r="SVP55" s="14">
        <v>0</v>
      </c>
      <c r="SVQ55" s="14">
        <v>0</v>
      </c>
      <c r="SVR55" s="14">
        <v>0</v>
      </c>
      <c r="SVS55" s="14">
        <v>0</v>
      </c>
      <c r="SVT55" s="14">
        <v>0</v>
      </c>
      <c r="SVU55" s="14">
        <v>0</v>
      </c>
      <c r="SVV55" s="14">
        <v>0</v>
      </c>
      <c r="SVW55" s="14">
        <v>0</v>
      </c>
      <c r="SVX55" s="14">
        <v>0</v>
      </c>
      <c r="SVY55" s="14">
        <v>0</v>
      </c>
      <c r="SVZ55" s="14">
        <v>0</v>
      </c>
      <c r="SWA55" s="14">
        <v>0</v>
      </c>
      <c r="SWB55" s="14">
        <v>0</v>
      </c>
      <c r="SWC55" s="14">
        <v>0</v>
      </c>
      <c r="SWD55" s="14">
        <v>0</v>
      </c>
      <c r="SWE55" s="14">
        <v>0</v>
      </c>
      <c r="SWF55" s="14">
        <v>0</v>
      </c>
      <c r="SWG55" s="14">
        <v>0</v>
      </c>
      <c r="SWH55" s="14">
        <v>0</v>
      </c>
      <c r="SWI55" s="14">
        <v>0</v>
      </c>
      <c r="SWJ55" s="14">
        <v>0</v>
      </c>
      <c r="SWK55" s="14">
        <v>0</v>
      </c>
      <c r="SWL55" s="14">
        <v>0</v>
      </c>
      <c r="SWM55" s="14">
        <v>0</v>
      </c>
      <c r="SWN55" s="14">
        <v>0</v>
      </c>
      <c r="SWO55" s="14">
        <v>0</v>
      </c>
      <c r="SWP55" s="14">
        <v>0</v>
      </c>
      <c r="SWQ55" s="14">
        <v>0</v>
      </c>
      <c r="SWR55" s="14">
        <v>0</v>
      </c>
      <c r="SWS55" s="14">
        <v>0</v>
      </c>
      <c r="SWT55" s="14">
        <v>0</v>
      </c>
      <c r="SWU55" s="14">
        <v>0</v>
      </c>
      <c r="SWV55" s="14">
        <v>0</v>
      </c>
      <c r="SWW55" s="14">
        <v>0</v>
      </c>
      <c r="SWX55" s="14">
        <v>0</v>
      </c>
      <c r="SWY55" s="14">
        <v>0</v>
      </c>
      <c r="SWZ55" s="14">
        <v>0</v>
      </c>
      <c r="SXA55" s="14">
        <v>0</v>
      </c>
      <c r="SXB55" s="14">
        <v>0</v>
      </c>
      <c r="SXC55" s="14">
        <v>0</v>
      </c>
      <c r="SXD55" s="14">
        <v>0</v>
      </c>
      <c r="SXE55" s="14">
        <v>0</v>
      </c>
      <c r="SXF55" s="14">
        <v>0</v>
      </c>
      <c r="SXG55" s="14">
        <v>0</v>
      </c>
      <c r="SXH55" s="14">
        <v>0</v>
      </c>
      <c r="SXI55" s="14">
        <v>0</v>
      </c>
      <c r="SXJ55" s="14">
        <v>0</v>
      </c>
      <c r="SXK55" s="14">
        <v>0</v>
      </c>
      <c r="SXL55" s="14">
        <v>0</v>
      </c>
      <c r="SXM55" s="14">
        <v>0</v>
      </c>
      <c r="SXN55" s="14">
        <v>0</v>
      </c>
      <c r="SXO55" s="14">
        <v>0</v>
      </c>
      <c r="SXP55" s="14">
        <v>0</v>
      </c>
      <c r="SXQ55" s="14">
        <v>0</v>
      </c>
      <c r="SXR55" s="14">
        <v>0</v>
      </c>
      <c r="SXS55" s="14">
        <v>0</v>
      </c>
      <c r="SXT55" s="14">
        <v>0</v>
      </c>
      <c r="SXU55" s="14">
        <v>0</v>
      </c>
      <c r="SXV55" s="14">
        <v>0</v>
      </c>
      <c r="SXW55" s="14">
        <v>0</v>
      </c>
      <c r="SXX55" s="14">
        <v>0</v>
      </c>
      <c r="SXY55" s="14">
        <v>0</v>
      </c>
      <c r="SXZ55" s="14">
        <v>0</v>
      </c>
      <c r="SYA55" s="14">
        <v>0</v>
      </c>
      <c r="SYB55" s="14">
        <v>0</v>
      </c>
      <c r="SYC55" s="14">
        <v>0</v>
      </c>
      <c r="SYD55" s="14">
        <v>0</v>
      </c>
      <c r="SYE55" s="14">
        <v>0</v>
      </c>
      <c r="SYF55" s="14">
        <v>0</v>
      </c>
      <c r="SYG55" s="14">
        <v>0</v>
      </c>
      <c r="SYH55" s="14">
        <v>0</v>
      </c>
      <c r="SYI55" s="14">
        <v>0</v>
      </c>
      <c r="SYJ55" s="14">
        <v>0</v>
      </c>
      <c r="SYK55" s="14">
        <v>0</v>
      </c>
      <c r="SYL55" s="14">
        <v>0</v>
      </c>
      <c r="SYM55" s="14">
        <v>0</v>
      </c>
      <c r="SYN55" s="14">
        <v>0</v>
      </c>
      <c r="SYO55" s="14">
        <v>0</v>
      </c>
      <c r="SYP55" s="14">
        <v>0</v>
      </c>
      <c r="SYQ55" s="14">
        <v>0</v>
      </c>
      <c r="SYR55" s="14">
        <v>0</v>
      </c>
      <c r="SYS55" s="14">
        <v>0</v>
      </c>
      <c r="SYT55" s="14">
        <v>0</v>
      </c>
      <c r="SYU55" s="14">
        <v>0</v>
      </c>
      <c r="SYV55" s="14">
        <v>0</v>
      </c>
      <c r="SYW55" s="14">
        <v>0</v>
      </c>
      <c r="SYX55" s="14">
        <v>0</v>
      </c>
      <c r="SYY55" s="14">
        <v>0</v>
      </c>
      <c r="SYZ55" s="14">
        <v>0</v>
      </c>
      <c r="SZA55" s="14">
        <v>0</v>
      </c>
      <c r="SZB55" s="14">
        <v>0</v>
      </c>
      <c r="SZC55" s="14">
        <v>0</v>
      </c>
      <c r="SZD55" s="14">
        <v>0</v>
      </c>
      <c r="SZE55" s="14">
        <v>0</v>
      </c>
      <c r="SZF55" s="14">
        <v>0</v>
      </c>
      <c r="SZG55" s="14">
        <v>0</v>
      </c>
      <c r="SZH55" s="14">
        <v>0</v>
      </c>
      <c r="SZI55" s="14">
        <v>0</v>
      </c>
      <c r="SZJ55" s="14">
        <v>0</v>
      </c>
      <c r="SZK55" s="14">
        <v>0</v>
      </c>
      <c r="SZL55" s="14">
        <v>0</v>
      </c>
      <c r="SZM55" s="14">
        <v>0</v>
      </c>
      <c r="SZN55" s="14">
        <v>0</v>
      </c>
      <c r="SZO55" s="14">
        <v>0</v>
      </c>
      <c r="SZP55" s="14">
        <v>0</v>
      </c>
      <c r="SZQ55" s="14">
        <v>0</v>
      </c>
      <c r="SZR55" s="14">
        <v>0</v>
      </c>
      <c r="SZS55" s="14">
        <v>0</v>
      </c>
      <c r="SZT55" s="14">
        <v>0</v>
      </c>
      <c r="SZU55" s="14">
        <v>0</v>
      </c>
      <c r="SZV55" s="14">
        <v>0</v>
      </c>
      <c r="SZW55" s="14">
        <v>0</v>
      </c>
      <c r="SZX55" s="14">
        <v>0</v>
      </c>
      <c r="SZY55" s="14">
        <v>0</v>
      </c>
      <c r="SZZ55" s="14">
        <v>0</v>
      </c>
      <c r="TAA55" s="14">
        <v>0</v>
      </c>
      <c r="TAB55" s="14">
        <v>0</v>
      </c>
      <c r="TAC55" s="14">
        <v>0</v>
      </c>
      <c r="TAD55" s="14">
        <v>0</v>
      </c>
      <c r="TAE55" s="14">
        <v>0</v>
      </c>
      <c r="TAF55" s="14">
        <v>0</v>
      </c>
      <c r="TAG55" s="14">
        <v>0</v>
      </c>
      <c r="TAH55" s="14">
        <v>0</v>
      </c>
      <c r="TAI55" s="14">
        <v>0</v>
      </c>
      <c r="TAJ55" s="14">
        <v>0</v>
      </c>
      <c r="TAK55" s="14">
        <v>0</v>
      </c>
      <c r="TAL55" s="14">
        <v>0</v>
      </c>
      <c r="TAM55" s="14">
        <v>0</v>
      </c>
      <c r="TAN55" s="14">
        <v>0</v>
      </c>
      <c r="TAO55" s="14">
        <v>0</v>
      </c>
      <c r="TAP55" s="14">
        <v>0</v>
      </c>
      <c r="TAQ55" s="14">
        <v>0</v>
      </c>
      <c r="TAR55" s="14">
        <v>0</v>
      </c>
      <c r="TAS55" s="14">
        <v>0</v>
      </c>
      <c r="TAT55" s="14">
        <v>0</v>
      </c>
      <c r="TAU55" s="14">
        <v>0</v>
      </c>
      <c r="TAV55" s="14">
        <v>0</v>
      </c>
      <c r="TAW55" s="14">
        <v>0</v>
      </c>
      <c r="TAX55" s="14">
        <v>0</v>
      </c>
      <c r="TAY55" s="14">
        <v>0</v>
      </c>
      <c r="TAZ55" s="14">
        <v>0</v>
      </c>
      <c r="TBA55" s="14">
        <v>0</v>
      </c>
      <c r="TBB55" s="14">
        <v>0</v>
      </c>
      <c r="TBC55" s="14">
        <v>0</v>
      </c>
      <c r="TBD55" s="14">
        <v>0</v>
      </c>
      <c r="TBE55" s="14">
        <v>0</v>
      </c>
      <c r="TBF55" s="14">
        <v>0</v>
      </c>
      <c r="TBG55" s="14">
        <v>0</v>
      </c>
      <c r="TBH55" s="14">
        <v>0</v>
      </c>
      <c r="TBI55" s="14">
        <v>0</v>
      </c>
      <c r="TBJ55" s="14">
        <v>0</v>
      </c>
      <c r="TBK55" s="14">
        <v>0</v>
      </c>
      <c r="TBL55" s="14">
        <v>0</v>
      </c>
      <c r="TBM55" s="14">
        <v>0</v>
      </c>
      <c r="TBN55" s="14">
        <v>0</v>
      </c>
      <c r="TBO55" s="14">
        <v>0</v>
      </c>
      <c r="TBP55" s="14">
        <v>0</v>
      </c>
      <c r="TBQ55" s="14">
        <v>0</v>
      </c>
      <c r="TBR55" s="14">
        <v>0</v>
      </c>
      <c r="TBS55" s="14">
        <v>0</v>
      </c>
      <c r="TBT55" s="14">
        <v>0</v>
      </c>
      <c r="TBU55" s="14">
        <v>0</v>
      </c>
      <c r="TBV55" s="14">
        <v>0</v>
      </c>
      <c r="TBW55" s="14">
        <v>0</v>
      </c>
      <c r="TBX55" s="14">
        <v>0</v>
      </c>
      <c r="TBY55" s="14">
        <v>0</v>
      </c>
      <c r="TBZ55" s="14">
        <v>0</v>
      </c>
      <c r="TCA55" s="14">
        <v>0</v>
      </c>
      <c r="TCB55" s="14">
        <v>0</v>
      </c>
      <c r="TCC55" s="14">
        <v>0</v>
      </c>
      <c r="TCD55" s="14">
        <v>0</v>
      </c>
      <c r="TCE55" s="14">
        <v>0</v>
      </c>
      <c r="TCF55" s="14">
        <v>0</v>
      </c>
      <c r="TCG55" s="14">
        <v>0</v>
      </c>
      <c r="TCH55" s="14">
        <v>0</v>
      </c>
      <c r="TCI55" s="14">
        <v>0</v>
      </c>
      <c r="TCJ55" s="14">
        <v>0</v>
      </c>
      <c r="TCK55" s="14">
        <v>0</v>
      </c>
      <c r="TCL55" s="14">
        <v>0</v>
      </c>
      <c r="TCM55" s="14">
        <v>0</v>
      </c>
      <c r="TCN55" s="14">
        <v>0</v>
      </c>
      <c r="TCO55" s="14">
        <v>0</v>
      </c>
      <c r="TCP55" s="14">
        <v>0</v>
      </c>
      <c r="TCQ55" s="14">
        <v>0</v>
      </c>
      <c r="TCR55" s="14">
        <v>0</v>
      </c>
      <c r="TCS55" s="14">
        <v>0</v>
      </c>
      <c r="TCT55" s="14">
        <v>0</v>
      </c>
      <c r="TCU55" s="14">
        <v>0</v>
      </c>
      <c r="TCV55" s="14">
        <v>0</v>
      </c>
      <c r="TCW55" s="14">
        <v>0</v>
      </c>
      <c r="TCX55" s="14">
        <v>0</v>
      </c>
      <c r="TCY55" s="14">
        <v>0</v>
      </c>
      <c r="TCZ55" s="14">
        <v>0</v>
      </c>
      <c r="TDA55" s="14">
        <v>0</v>
      </c>
      <c r="TDB55" s="14">
        <v>0</v>
      </c>
      <c r="TDC55" s="14">
        <v>0</v>
      </c>
      <c r="TDD55" s="14">
        <v>0</v>
      </c>
      <c r="TDE55" s="14">
        <v>0</v>
      </c>
      <c r="TDF55" s="14">
        <v>0</v>
      </c>
      <c r="TDG55" s="14">
        <v>0</v>
      </c>
      <c r="TDH55" s="14">
        <v>0</v>
      </c>
      <c r="TDI55" s="14">
        <v>0</v>
      </c>
      <c r="TDJ55" s="14">
        <v>0</v>
      </c>
      <c r="TDK55" s="14">
        <v>0</v>
      </c>
      <c r="TDL55" s="14">
        <v>0</v>
      </c>
      <c r="TDM55" s="14">
        <v>0</v>
      </c>
      <c r="TDN55" s="14">
        <v>0</v>
      </c>
      <c r="TDO55" s="14">
        <v>0</v>
      </c>
      <c r="TDP55" s="14">
        <v>0</v>
      </c>
      <c r="TDQ55" s="14">
        <v>0</v>
      </c>
      <c r="TDR55" s="14">
        <v>0</v>
      </c>
      <c r="TDS55" s="14">
        <v>0</v>
      </c>
      <c r="TDT55" s="14">
        <v>0</v>
      </c>
      <c r="TDU55" s="14">
        <v>0</v>
      </c>
      <c r="TDV55" s="14">
        <v>0</v>
      </c>
      <c r="TDW55" s="14">
        <v>0</v>
      </c>
      <c r="TDX55" s="14">
        <v>0</v>
      </c>
      <c r="TDY55" s="14">
        <v>0</v>
      </c>
      <c r="TDZ55" s="14">
        <v>0</v>
      </c>
      <c r="TEA55" s="14">
        <v>0</v>
      </c>
      <c r="TEB55" s="14">
        <v>0</v>
      </c>
      <c r="TEC55" s="14">
        <v>0</v>
      </c>
      <c r="TED55" s="14">
        <v>0</v>
      </c>
      <c r="TEE55" s="14">
        <v>0</v>
      </c>
      <c r="TEF55" s="14">
        <v>0</v>
      </c>
      <c r="TEG55" s="14">
        <v>0</v>
      </c>
      <c r="TEH55" s="14">
        <v>0</v>
      </c>
      <c r="TEI55" s="14">
        <v>0</v>
      </c>
      <c r="TEJ55" s="14">
        <v>0</v>
      </c>
      <c r="TEK55" s="14">
        <v>0</v>
      </c>
      <c r="TEL55" s="14">
        <v>0</v>
      </c>
      <c r="TEM55" s="14">
        <v>0</v>
      </c>
      <c r="TEN55" s="14">
        <v>0</v>
      </c>
      <c r="TEO55" s="14">
        <v>0</v>
      </c>
      <c r="TEP55" s="14">
        <v>0</v>
      </c>
      <c r="TEQ55" s="14">
        <v>0</v>
      </c>
      <c r="TER55" s="14">
        <v>0</v>
      </c>
      <c r="TES55" s="14">
        <v>0</v>
      </c>
      <c r="TET55" s="14">
        <v>0</v>
      </c>
      <c r="TEU55" s="14">
        <v>0</v>
      </c>
      <c r="TEV55" s="14">
        <v>0</v>
      </c>
      <c r="TEW55" s="14">
        <v>0</v>
      </c>
      <c r="TEX55" s="14">
        <v>0</v>
      </c>
      <c r="TEY55" s="14">
        <v>0</v>
      </c>
      <c r="TEZ55" s="14">
        <v>0</v>
      </c>
      <c r="TFA55" s="14">
        <v>0</v>
      </c>
      <c r="TFB55" s="14">
        <v>0</v>
      </c>
      <c r="TFC55" s="14">
        <v>0</v>
      </c>
      <c r="TFD55" s="14">
        <v>0</v>
      </c>
      <c r="TFE55" s="14">
        <v>0</v>
      </c>
      <c r="TFF55" s="14">
        <v>0</v>
      </c>
      <c r="TFG55" s="14">
        <v>0</v>
      </c>
      <c r="TFH55" s="14">
        <v>0</v>
      </c>
      <c r="TFI55" s="14">
        <v>0</v>
      </c>
      <c r="TFJ55" s="14">
        <v>0</v>
      </c>
      <c r="TFK55" s="14">
        <v>0</v>
      </c>
      <c r="TFL55" s="14">
        <v>0</v>
      </c>
      <c r="TFM55" s="14">
        <v>0</v>
      </c>
      <c r="TFN55" s="14">
        <v>0</v>
      </c>
      <c r="TFO55" s="14">
        <v>0</v>
      </c>
      <c r="TFP55" s="14">
        <v>0</v>
      </c>
      <c r="TFQ55" s="14">
        <v>0</v>
      </c>
      <c r="TFR55" s="14">
        <v>0</v>
      </c>
      <c r="TFS55" s="14">
        <v>0</v>
      </c>
      <c r="TFT55" s="14">
        <v>0</v>
      </c>
      <c r="TFU55" s="14">
        <v>0</v>
      </c>
      <c r="TFV55" s="14">
        <v>0</v>
      </c>
      <c r="TFW55" s="14">
        <v>0</v>
      </c>
      <c r="TFX55" s="14">
        <v>0</v>
      </c>
      <c r="TFY55" s="14">
        <v>0</v>
      </c>
      <c r="TFZ55" s="14">
        <v>0</v>
      </c>
      <c r="TGA55" s="14">
        <v>0</v>
      </c>
      <c r="TGB55" s="14">
        <v>0</v>
      </c>
      <c r="TGC55" s="14">
        <v>0</v>
      </c>
      <c r="TGD55" s="14">
        <v>0</v>
      </c>
      <c r="TGE55" s="14">
        <v>0</v>
      </c>
      <c r="TGF55" s="14">
        <v>0</v>
      </c>
      <c r="TGG55" s="14">
        <v>0</v>
      </c>
      <c r="TGH55" s="14">
        <v>0</v>
      </c>
      <c r="TGI55" s="14">
        <v>0</v>
      </c>
      <c r="TGJ55" s="14">
        <v>0</v>
      </c>
      <c r="TGK55" s="14">
        <v>0</v>
      </c>
      <c r="TGL55" s="14">
        <v>0</v>
      </c>
      <c r="TGM55" s="14">
        <v>0</v>
      </c>
      <c r="TGN55" s="14">
        <v>0</v>
      </c>
      <c r="TGO55" s="14">
        <v>0</v>
      </c>
      <c r="TGP55" s="14">
        <v>0</v>
      </c>
      <c r="TGQ55" s="14">
        <v>0</v>
      </c>
      <c r="TGR55" s="14">
        <v>0</v>
      </c>
      <c r="TGS55" s="14">
        <v>0</v>
      </c>
      <c r="TGT55" s="14">
        <v>0</v>
      </c>
      <c r="TGU55" s="14">
        <v>0</v>
      </c>
      <c r="TGV55" s="14">
        <v>0</v>
      </c>
      <c r="TGW55" s="14">
        <v>0</v>
      </c>
      <c r="TGX55" s="14">
        <v>0</v>
      </c>
      <c r="TGY55" s="14">
        <v>0</v>
      </c>
      <c r="TGZ55" s="14">
        <v>0</v>
      </c>
      <c r="THA55" s="14">
        <v>0</v>
      </c>
      <c r="THB55" s="14">
        <v>0</v>
      </c>
      <c r="THC55" s="14">
        <v>0</v>
      </c>
      <c r="THD55" s="14">
        <v>0</v>
      </c>
      <c r="THE55" s="14">
        <v>0</v>
      </c>
      <c r="THF55" s="14">
        <v>0</v>
      </c>
      <c r="THG55" s="14">
        <v>0</v>
      </c>
      <c r="THH55" s="14">
        <v>0</v>
      </c>
      <c r="THI55" s="14">
        <v>0</v>
      </c>
      <c r="THJ55" s="14">
        <v>0</v>
      </c>
      <c r="THK55" s="14">
        <v>0</v>
      </c>
      <c r="THL55" s="14">
        <v>0</v>
      </c>
      <c r="THM55" s="14">
        <v>0</v>
      </c>
      <c r="THN55" s="14">
        <v>0</v>
      </c>
      <c r="THO55" s="14">
        <v>0</v>
      </c>
      <c r="THP55" s="14">
        <v>0</v>
      </c>
      <c r="THQ55" s="14">
        <v>0</v>
      </c>
      <c r="THR55" s="14">
        <v>0</v>
      </c>
      <c r="THS55" s="14">
        <v>0</v>
      </c>
      <c r="THT55" s="14">
        <v>0</v>
      </c>
      <c r="THU55" s="14">
        <v>0</v>
      </c>
      <c r="THV55" s="14">
        <v>0</v>
      </c>
      <c r="THW55" s="14">
        <v>0</v>
      </c>
      <c r="THX55" s="14">
        <v>0</v>
      </c>
      <c r="THY55" s="14">
        <v>0</v>
      </c>
      <c r="THZ55" s="14">
        <v>0</v>
      </c>
      <c r="TIA55" s="14">
        <v>0</v>
      </c>
      <c r="TIB55" s="14">
        <v>0</v>
      </c>
      <c r="TIC55" s="14">
        <v>0</v>
      </c>
      <c r="TID55" s="14">
        <v>0</v>
      </c>
      <c r="TIE55" s="14">
        <v>0</v>
      </c>
      <c r="TIF55" s="14">
        <v>0</v>
      </c>
      <c r="TIG55" s="14">
        <v>0</v>
      </c>
      <c r="TIH55" s="14">
        <v>0</v>
      </c>
      <c r="TII55" s="14">
        <v>0</v>
      </c>
      <c r="TIJ55" s="14">
        <v>0</v>
      </c>
      <c r="TIK55" s="14">
        <v>0</v>
      </c>
      <c r="TIL55" s="14">
        <v>0</v>
      </c>
      <c r="TIM55" s="14">
        <v>0</v>
      </c>
      <c r="TIN55" s="14">
        <v>0</v>
      </c>
      <c r="TIO55" s="14">
        <v>0</v>
      </c>
      <c r="TIP55" s="14">
        <v>0</v>
      </c>
      <c r="TIQ55" s="14">
        <v>0</v>
      </c>
      <c r="TIR55" s="14">
        <v>0</v>
      </c>
      <c r="TIS55" s="14">
        <v>0</v>
      </c>
      <c r="TIT55" s="14">
        <v>0</v>
      </c>
      <c r="TIU55" s="14">
        <v>0</v>
      </c>
      <c r="TIV55" s="14">
        <v>0</v>
      </c>
      <c r="TIW55" s="14">
        <v>0</v>
      </c>
      <c r="TIX55" s="14">
        <v>0</v>
      </c>
      <c r="TIY55" s="14">
        <v>0</v>
      </c>
      <c r="TIZ55" s="14">
        <v>0</v>
      </c>
      <c r="TJA55" s="14">
        <v>0</v>
      </c>
      <c r="TJB55" s="14">
        <v>0</v>
      </c>
      <c r="TJC55" s="14">
        <v>0</v>
      </c>
      <c r="TJD55" s="14">
        <v>0</v>
      </c>
      <c r="TJE55" s="14">
        <v>0</v>
      </c>
      <c r="TJF55" s="14">
        <v>0</v>
      </c>
      <c r="TJG55" s="14">
        <v>0</v>
      </c>
      <c r="TJH55" s="14">
        <v>0</v>
      </c>
      <c r="TJI55" s="14">
        <v>0</v>
      </c>
      <c r="TJJ55" s="14">
        <v>0</v>
      </c>
      <c r="TJK55" s="14">
        <v>0</v>
      </c>
      <c r="TJL55" s="14">
        <v>0</v>
      </c>
      <c r="TJM55" s="14">
        <v>0</v>
      </c>
      <c r="TJN55" s="14">
        <v>0</v>
      </c>
      <c r="TJO55" s="14">
        <v>0</v>
      </c>
      <c r="TJP55" s="14">
        <v>0</v>
      </c>
      <c r="TJQ55" s="14">
        <v>0</v>
      </c>
      <c r="TJR55" s="14">
        <v>0</v>
      </c>
      <c r="TJS55" s="14">
        <v>0</v>
      </c>
      <c r="TJT55" s="14">
        <v>0</v>
      </c>
      <c r="TJU55" s="14">
        <v>0</v>
      </c>
      <c r="TJV55" s="14">
        <v>0</v>
      </c>
      <c r="TJW55" s="14">
        <v>0</v>
      </c>
      <c r="TJX55" s="14">
        <v>0</v>
      </c>
      <c r="TJY55" s="14">
        <v>0</v>
      </c>
      <c r="TJZ55" s="14">
        <v>0</v>
      </c>
      <c r="TKA55" s="14">
        <v>0</v>
      </c>
      <c r="TKB55" s="14">
        <v>0</v>
      </c>
      <c r="TKC55" s="14">
        <v>0</v>
      </c>
      <c r="TKD55" s="14">
        <v>0</v>
      </c>
      <c r="TKE55" s="14">
        <v>0</v>
      </c>
      <c r="TKF55" s="14">
        <v>0</v>
      </c>
      <c r="TKG55" s="14">
        <v>0</v>
      </c>
      <c r="TKH55" s="14">
        <v>0</v>
      </c>
      <c r="TKI55" s="14">
        <v>0</v>
      </c>
      <c r="TKJ55" s="14">
        <v>0</v>
      </c>
      <c r="TKK55" s="14">
        <v>0</v>
      </c>
      <c r="TKL55" s="14">
        <v>0</v>
      </c>
      <c r="TKM55" s="14">
        <v>0</v>
      </c>
      <c r="TKN55" s="14">
        <v>0</v>
      </c>
      <c r="TKO55" s="14">
        <v>0</v>
      </c>
      <c r="TKP55" s="14">
        <v>0</v>
      </c>
      <c r="TKQ55" s="14">
        <v>0</v>
      </c>
      <c r="TKR55" s="14">
        <v>0</v>
      </c>
      <c r="TKS55" s="14">
        <v>0</v>
      </c>
      <c r="TKT55" s="14">
        <v>0</v>
      </c>
      <c r="TKU55" s="14">
        <v>0</v>
      </c>
      <c r="TKV55" s="14">
        <v>0</v>
      </c>
      <c r="TKW55" s="14">
        <v>0</v>
      </c>
      <c r="TKX55" s="14">
        <v>0</v>
      </c>
      <c r="TKY55" s="14">
        <v>0</v>
      </c>
      <c r="TKZ55" s="14">
        <v>0</v>
      </c>
      <c r="TLA55" s="14">
        <v>0</v>
      </c>
      <c r="TLB55" s="14">
        <v>0</v>
      </c>
      <c r="TLC55" s="14">
        <v>0</v>
      </c>
      <c r="TLD55" s="14">
        <v>0</v>
      </c>
      <c r="TLE55" s="14">
        <v>0</v>
      </c>
      <c r="TLF55" s="14">
        <v>0</v>
      </c>
      <c r="TLG55" s="14">
        <v>0</v>
      </c>
      <c r="TLH55" s="14">
        <v>0</v>
      </c>
      <c r="TLI55" s="14">
        <v>0</v>
      </c>
      <c r="TLJ55" s="14">
        <v>0</v>
      </c>
      <c r="TLK55" s="14">
        <v>0</v>
      </c>
      <c r="TLL55" s="14">
        <v>0</v>
      </c>
      <c r="TLM55" s="14">
        <v>0</v>
      </c>
      <c r="TLN55" s="14">
        <v>0</v>
      </c>
      <c r="TLO55" s="14">
        <v>0</v>
      </c>
      <c r="TLP55" s="14">
        <v>0</v>
      </c>
      <c r="TLQ55" s="14">
        <v>0</v>
      </c>
      <c r="TLR55" s="14">
        <v>0</v>
      </c>
      <c r="TLS55" s="14">
        <v>0</v>
      </c>
      <c r="TLT55" s="14">
        <v>0</v>
      </c>
      <c r="TLU55" s="14">
        <v>0</v>
      </c>
      <c r="TLV55" s="14">
        <v>0</v>
      </c>
      <c r="TLW55" s="14">
        <v>0</v>
      </c>
      <c r="TLX55" s="14">
        <v>0</v>
      </c>
      <c r="TLY55" s="14">
        <v>0</v>
      </c>
      <c r="TLZ55" s="14">
        <v>0</v>
      </c>
      <c r="TMA55" s="14">
        <v>0</v>
      </c>
      <c r="TMB55" s="14">
        <v>0</v>
      </c>
      <c r="TMC55" s="14">
        <v>0</v>
      </c>
      <c r="TMD55" s="14">
        <v>0</v>
      </c>
      <c r="TME55" s="14">
        <v>0</v>
      </c>
      <c r="TMF55" s="14">
        <v>0</v>
      </c>
      <c r="TMG55" s="14">
        <v>0</v>
      </c>
      <c r="TMH55" s="14">
        <v>0</v>
      </c>
      <c r="TMI55" s="14">
        <v>0</v>
      </c>
      <c r="TMJ55" s="14">
        <v>0</v>
      </c>
      <c r="TMK55" s="14">
        <v>0</v>
      </c>
      <c r="TML55" s="14">
        <v>0</v>
      </c>
      <c r="TMM55" s="14">
        <v>0</v>
      </c>
      <c r="TMN55" s="14">
        <v>0</v>
      </c>
      <c r="TMO55" s="14">
        <v>0</v>
      </c>
      <c r="TMP55" s="14">
        <v>0</v>
      </c>
      <c r="TMQ55" s="14">
        <v>0</v>
      </c>
      <c r="TMR55" s="14">
        <v>0</v>
      </c>
      <c r="TMS55" s="14">
        <v>0</v>
      </c>
      <c r="TMT55" s="14">
        <v>0</v>
      </c>
      <c r="TMU55" s="14">
        <v>0</v>
      </c>
      <c r="TMV55" s="14">
        <v>0</v>
      </c>
      <c r="TMW55" s="14">
        <v>0</v>
      </c>
      <c r="TMX55" s="14">
        <v>0</v>
      </c>
      <c r="TMY55" s="14">
        <v>0</v>
      </c>
      <c r="TMZ55" s="14">
        <v>0</v>
      </c>
      <c r="TNA55" s="14">
        <v>0</v>
      </c>
      <c r="TNB55" s="14">
        <v>0</v>
      </c>
      <c r="TNC55" s="14">
        <v>0</v>
      </c>
      <c r="TND55" s="14">
        <v>0</v>
      </c>
      <c r="TNE55" s="14">
        <v>0</v>
      </c>
      <c r="TNF55" s="14">
        <v>0</v>
      </c>
      <c r="TNG55" s="14">
        <v>0</v>
      </c>
      <c r="TNH55" s="14">
        <v>0</v>
      </c>
      <c r="TNI55" s="14">
        <v>0</v>
      </c>
      <c r="TNJ55" s="14">
        <v>0</v>
      </c>
      <c r="TNK55" s="14">
        <v>0</v>
      </c>
      <c r="TNL55" s="14">
        <v>0</v>
      </c>
      <c r="TNM55" s="14">
        <v>0</v>
      </c>
      <c r="TNN55" s="14">
        <v>0</v>
      </c>
      <c r="TNO55" s="14">
        <v>0</v>
      </c>
      <c r="TNP55" s="14">
        <v>0</v>
      </c>
      <c r="TNQ55" s="14">
        <v>0</v>
      </c>
      <c r="TNR55" s="14">
        <v>0</v>
      </c>
      <c r="TNS55" s="14">
        <v>0</v>
      </c>
      <c r="TNT55" s="14">
        <v>0</v>
      </c>
      <c r="TNU55" s="14">
        <v>0</v>
      </c>
      <c r="TNV55" s="14">
        <v>0</v>
      </c>
      <c r="TNW55" s="14">
        <v>0</v>
      </c>
      <c r="TNX55" s="14">
        <v>0</v>
      </c>
      <c r="TNY55" s="14">
        <v>0</v>
      </c>
      <c r="TNZ55" s="14">
        <v>0</v>
      </c>
      <c r="TOA55" s="14">
        <v>0</v>
      </c>
      <c r="TOB55" s="14">
        <v>0</v>
      </c>
      <c r="TOC55" s="14">
        <v>0</v>
      </c>
      <c r="TOD55" s="14">
        <v>0</v>
      </c>
      <c r="TOE55" s="14">
        <v>0</v>
      </c>
      <c r="TOF55" s="14">
        <v>0</v>
      </c>
      <c r="TOG55" s="14">
        <v>0</v>
      </c>
      <c r="TOH55" s="14">
        <v>0</v>
      </c>
      <c r="TOI55" s="14">
        <v>0</v>
      </c>
      <c r="TOJ55" s="14">
        <v>0</v>
      </c>
      <c r="TOK55" s="14">
        <v>0</v>
      </c>
      <c r="TOL55" s="14">
        <v>0</v>
      </c>
      <c r="TOM55" s="14">
        <v>0</v>
      </c>
      <c r="TON55" s="14">
        <v>0</v>
      </c>
      <c r="TOO55" s="14">
        <v>0</v>
      </c>
      <c r="TOP55" s="14">
        <v>0</v>
      </c>
      <c r="TOQ55" s="14">
        <v>0</v>
      </c>
      <c r="TOR55" s="14">
        <v>0</v>
      </c>
      <c r="TOS55" s="14">
        <v>0</v>
      </c>
      <c r="TOT55" s="14">
        <v>0</v>
      </c>
      <c r="TOU55" s="14">
        <v>0</v>
      </c>
      <c r="TOV55" s="14">
        <v>0</v>
      </c>
      <c r="TOW55" s="14">
        <v>0</v>
      </c>
      <c r="TOX55" s="14">
        <v>0</v>
      </c>
      <c r="TOY55" s="14">
        <v>0</v>
      </c>
      <c r="TOZ55" s="14">
        <v>0</v>
      </c>
      <c r="TPA55" s="14">
        <v>0</v>
      </c>
      <c r="TPB55" s="14">
        <v>0</v>
      </c>
      <c r="TPC55" s="14">
        <v>0</v>
      </c>
      <c r="TPD55" s="14">
        <v>0</v>
      </c>
      <c r="TPE55" s="14">
        <v>0</v>
      </c>
      <c r="TPF55" s="14">
        <v>0</v>
      </c>
      <c r="TPG55" s="14">
        <v>0</v>
      </c>
      <c r="TPH55" s="14">
        <v>0</v>
      </c>
      <c r="TPI55" s="14">
        <v>0</v>
      </c>
      <c r="TPJ55" s="14">
        <v>0</v>
      </c>
      <c r="TPK55" s="14">
        <v>0</v>
      </c>
      <c r="TPL55" s="14">
        <v>0</v>
      </c>
      <c r="TPM55" s="14">
        <v>0</v>
      </c>
      <c r="TPN55" s="14">
        <v>0</v>
      </c>
      <c r="TPO55" s="14">
        <v>0</v>
      </c>
      <c r="TPP55" s="14">
        <v>0</v>
      </c>
      <c r="TPQ55" s="14">
        <v>0</v>
      </c>
      <c r="TPR55" s="14">
        <v>0</v>
      </c>
      <c r="TPS55" s="14">
        <v>0</v>
      </c>
      <c r="TPT55" s="14">
        <v>0</v>
      </c>
      <c r="TPU55" s="14">
        <v>0</v>
      </c>
      <c r="TPV55" s="14">
        <v>0</v>
      </c>
      <c r="TPW55" s="14">
        <v>0</v>
      </c>
      <c r="TPX55" s="14">
        <v>0</v>
      </c>
      <c r="TPY55" s="14">
        <v>0</v>
      </c>
      <c r="TPZ55" s="14">
        <v>0</v>
      </c>
      <c r="TQA55" s="14">
        <v>0</v>
      </c>
      <c r="TQB55" s="14">
        <v>0</v>
      </c>
      <c r="TQC55" s="14">
        <v>0</v>
      </c>
      <c r="TQD55" s="14">
        <v>0</v>
      </c>
      <c r="TQE55" s="14">
        <v>0</v>
      </c>
      <c r="TQF55" s="14">
        <v>0</v>
      </c>
      <c r="TQG55" s="14">
        <v>0</v>
      </c>
      <c r="TQH55" s="14">
        <v>0</v>
      </c>
      <c r="TQI55" s="14">
        <v>0</v>
      </c>
      <c r="TQJ55" s="14">
        <v>0</v>
      </c>
      <c r="TQK55" s="14">
        <v>0</v>
      </c>
      <c r="TQL55" s="14">
        <v>0</v>
      </c>
      <c r="TQM55" s="14">
        <v>0</v>
      </c>
      <c r="TQN55" s="14">
        <v>0</v>
      </c>
      <c r="TQO55" s="14">
        <v>0</v>
      </c>
      <c r="TQP55" s="14">
        <v>0</v>
      </c>
      <c r="TQQ55" s="14">
        <v>0</v>
      </c>
      <c r="TQR55" s="14">
        <v>0</v>
      </c>
      <c r="TQS55" s="14">
        <v>0</v>
      </c>
      <c r="TQT55" s="14">
        <v>0</v>
      </c>
      <c r="TQU55" s="14">
        <v>0</v>
      </c>
      <c r="TQV55" s="14">
        <v>0</v>
      </c>
      <c r="TQW55" s="14">
        <v>0</v>
      </c>
      <c r="TQX55" s="14">
        <v>0</v>
      </c>
      <c r="TQY55" s="14">
        <v>0</v>
      </c>
      <c r="TQZ55" s="14">
        <v>0</v>
      </c>
      <c r="TRA55" s="14">
        <v>0</v>
      </c>
      <c r="TRB55" s="14">
        <v>0</v>
      </c>
      <c r="TRC55" s="14">
        <v>0</v>
      </c>
      <c r="TRD55" s="14">
        <v>0</v>
      </c>
      <c r="TRE55" s="14">
        <v>0</v>
      </c>
      <c r="TRF55" s="14">
        <v>0</v>
      </c>
      <c r="TRG55" s="14">
        <v>0</v>
      </c>
      <c r="TRH55" s="14">
        <v>0</v>
      </c>
      <c r="TRI55" s="14">
        <v>0</v>
      </c>
      <c r="TRJ55" s="14">
        <v>0</v>
      </c>
      <c r="TRK55" s="14">
        <v>0</v>
      </c>
      <c r="TRL55" s="14">
        <v>0</v>
      </c>
      <c r="TRM55" s="14">
        <v>0</v>
      </c>
      <c r="TRN55" s="14">
        <v>0</v>
      </c>
      <c r="TRO55" s="14">
        <v>0</v>
      </c>
      <c r="TRP55" s="14">
        <v>0</v>
      </c>
      <c r="TRQ55" s="14">
        <v>0</v>
      </c>
      <c r="TRR55" s="14">
        <v>0</v>
      </c>
      <c r="TRS55" s="14">
        <v>0</v>
      </c>
      <c r="TRT55" s="14">
        <v>0</v>
      </c>
      <c r="TRU55" s="14">
        <v>0</v>
      </c>
      <c r="TRV55" s="14">
        <v>0</v>
      </c>
      <c r="TRW55" s="14">
        <v>0</v>
      </c>
      <c r="TRX55" s="14">
        <v>0</v>
      </c>
      <c r="TRY55" s="14">
        <v>0</v>
      </c>
      <c r="TRZ55" s="14">
        <v>0</v>
      </c>
      <c r="TSA55" s="14">
        <v>0</v>
      </c>
      <c r="TSB55" s="14">
        <v>0</v>
      </c>
      <c r="TSC55" s="14">
        <v>0</v>
      </c>
      <c r="TSD55" s="14">
        <v>0</v>
      </c>
      <c r="TSE55" s="14">
        <v>0</v>
      </c>
      <c r="TSF55" s="14">
        <v>0</v>
      </c>
      <c r="TSG55" s="14">
        <v>0</v>
      </c>
      <c r="TSH55" s="14">
        <v>0</v>
      </c>
      <c r="TSI55" s="14">
        <v>0</v>
      </c>
      <c r="TSJ55" s="14">
        <v>0</v>
      </c>
      <c r="TSK55" s="14">
        <v>0</v>
      </c>
      <c r="TSL55" s="14">
        <v>0</v>
      </c>
      <c r="TSM55" s="14">
        <v>0</v>
      </c>
      <c r="TSN55" s="14">
        <v>0</v>
      </c>
      <c r="TSO55" s="14">
        <v>0</v>
      </c>
      <c r="TSP55" s="14">
        <v>0</v>
      </c>
      <c r="TSQ55" s="14">
        <v>0</v>
      </c>
      <c r="TSR55" s="14">
        <v>0</v>
      </c>
      <c r="TSS55" s="14">
        <v>0</v>
      </c>
      <c r="TST55" s="14">
        <v>0</v>
      </c>
      <c r="TSU55" s="14">
        <v>0</v>
      </c>
      <c r="TSV55" s="14">
        <v>0</v>
      </c>
      <c r="TSW55" s="14">
        <v>0</v>
      </c>
      <c r="TSX55" s="14">
        <v>0</v>
      </c>
      <c r="TSY55" s="14">
        <v>0</v>
      </c>
      <c r="TSZ55" s="14">
        <v>0</v>
      </c>
      <c r="TTA55" s="14">
        <v>0</v>
      </c>
      <c r="TTB55" s="14">
        <v>0</v>
      </c>
      <c r="TTC55" s="14">
        <v>0</v>
      </c>
      <c r="TTD55" s="14">
        <v>0</v>
      </c>
      <c r="TTE55" s="14">
        <v>0</v>
      </c>
      <c r="TTF55" s="14">
        <v>0</v>
      </c>
      <c r="TTG55" s="14">
        <v>0</v>
      </c>
      <c r="TTH55" s="14">
        <v>0</v>
      </c>
      <c r="TTI55" s="14">
        <v>0</v>
      </c>
      <c r="TTJ55" s="14">
        <v>0</v>
      </c>
      <c r="TTK55" s="14">
        <v>0</v>
      </c>
      <c r="TTL55" s="14">
        <v>0</v>
      </c>
      <c r="TTM55" s="14">
        <v>0</v>
      </c>
      <c r="TTN55" s="14">
        <v>0</v>
      </c>
      <c r="TTO55" s="14">
        <v>0</v>
      </c>
      <c r="TTP55" s="14">
        <v>0</v>
      </c>
      <c r="TTQ55" s="14">
        <v>0</v>
      </c>
      <c r="TTR55" s="14">
        <v>0</v>
      </c>
      <c r="TTS55" s="14">
        <v>0</v>
      </c>
      <c r="TTT55" s="14">
        <v>0</v>
      </c>
      <c r="TTU55" s="14">
        <v>0</v>
      </c>
      <c r="TTV55" s="14">
        <v>0</v>
      </c>
      <c r="TTW55" s="14">
        <v>0</v>
      </c>
      <c r="TTX55" s="14">
        <v>0</v>
      </c>
      <c r="TTY55" s="14">
        <v>0</v>
      </c>
      <c r="TTZ55" s="14">
        <v>0</v>
      </c>
      <c r="TUA55" s="14">
        <v>0</v>
      </c>
      <c r="TUB55" s="14">
        <v>0</v>
      </c>
      <c r="TUC55" s="14">
        <v>0</v>
      </c>
      <c r="TUD55" s="14">
        <v>0</v>
      </c>
      <c r="TUE55" s="14">
        <v>0</v>
      </c>
      <c r="TUF55" s="14">
        <v>0</v>
      </c>
      <c r="TUG55" s="14">
        <v>0</v>
      </c>
      <c r="TUH55" s="14">
        <v>0</v>
      </c>
      <c r="TUI55" s="14">
        <v>0</v>
      </c>
      <c r="TUJ55" s="14">
        <v>0</v>
      </c>
      <c r="TUK55" s="14">
        <v>0</v>
      </c>
      <c r="TUL55" s="14">
        <v>0</v>
      </c>
      <c r="TUM55" s="14">
        <v>0</v>
      </c>
      <c r="TUN55" s="14">
        <v>0</v>
      </c>
      <c r="TUO55" s="14">
        <v>0</v>
      </c>
      <c r="TUP55" s="14">
        <v>0</v>
      </c>
      <c r="TUQ55" s="14">
        <v>0</v>
      </c>
      <c r="TUR55" s="14">
        <v>0</v>
      </c>
      <c r="TUS55" s="14">
        <v>0</v>
      </c>
      <c r="TUT55" s="14">
        <v>0</v>
      </c>
      <c r="TUU55" s="14">
        <v>0</v>
      </c>
      <c r="TUV55" s="14">
        <v>0</v>
      </c>
      <c r="TUW55" s="14">
        <v>0</v>
      </c>
      <c r="TUX55" s="14">
        <v>0</v>
      </c>
      <c r="TUY55" s="14">
        <v>0</v>
      </c>
      <c r="TUZ55" s="14">
        <v>0</v>
      </c>
      <c r="TVA55" s="14">
        <v>0</v>
      </c>
      <c r="TVB55" s="14">
        <v>0</v>
      </c>
      <c r="TVC55" s="14">
        <v>0</v>
      </c>
      <c r="TVD55" s="14">
        <v>0</v>
      </c>
      <c r="TVE55" s="14">
        <v>0</v>
      </c>
      <c r="TVF55" s="14">
        <v>0</v>
      </c>
      <c r="TVG55" s="14">
        <v>0</v>
      </c>
      <c r="TVH55" s="14">
        <v>0</v>
      </c>
      <c r="TVI55" s="14">
        <v>0</v>
      </c>
      <c r="TVJ55" s="14">
        <v>0</v>
      </c>
      <c r="TVK55" s="14">
        <v>0</v>
      </c>
      <c r="TVL55" s="14">
        <v>0</v>
      </c>
      <c r="TVM55" s="14">
        <v>0</v>
      </c>
      <c r="TVN55" s="14">
        <v>0</v>
      </c>
      <c r="TVO55" s="14">
        <v>0</v>
      </c>
      <c r="TVP55" s="14">
        <v>0</v>
      </c>
      <c r="TVQ55" s="14">
        <v>0</v>
      </c>
      <c r="TVR55" s="14">
        <v>0</v>
      </c>
      <c r="TVS55" s="14">
        <v>0</v>
      </c>
      <c r="TVT55" s="14">
        <v>0</v>
      </c>
      <c r="TVU55" s="14">
        <v>0</v>
      </c>
      <c r="TVV55" s="14">
        <v>0</v>
      </c>
      <c r="TVW55" s="14">
        <v>0</v>
      </c>
      <c r="TVX55" s="14">
        <v>0</v>
      </c>
      <c r="TVY55" s="14">
        <v>0</v>
      </c>
      <c r="TVZ55" s="14">
        <v>0</v>
      </c>
      <c r="TWA55" s="14">
        <v>0</v>
      </c>
      <c r="TWB55" s="14">
        <v>0</v>
      </c>
      <c r="TWC55" s="14">
        <v>0</v>
      </c>
      <c r="TWD55" s="14">
        <v>0</v>
      </c>
      <c r="TWE55" s="14">
        <v>0</v>
      </c>
      <c r="TWF55" s="14">
        <v>0</v>
      </c>
      <c r="TWG55" s="14">
        <v>0</v>
      </c>
      <c r="TWH55" s="14">
        <v>0</v>
      </c>
      <c r="TWI55" s="14">
        <v>0</v>
      </c>
      <c r="TWJ55" s="14">
        <v>0</v>
      </c>
      <c r="TWK55" s="14">
        <v>0</v>
      </c>
      <c r="TWL55" s="14">
        <v>0</v>
      </c>
      <c r="TWM55" s="14">
        <v>0</v>
      </c>
      <c r="TWN55" s="14">
        <v>0</v>
      </c>
      <c r="TWO55" s="14">
        <v>0</v>
      </c>
      <c r="TWP55" s="14">
        <v>0</v>
      </c>
      <c r="TWQ55" s="14">
        <v>0</v>
      </c>
      <c r="TWR55" s="14">
        <v>0</v>
      </c>
      <c r="TWS55" s="14">
        <v>0</v>
      </c>
      <c r="TWT55" s="14">
        <v>0</v>
      </c>
      <c r="TWU55" s="14">
        <v>0</v>
      </c>
      <c r="TWV55" s="14">
        <v>0</v>
      </c>
      <c r="TWW55" s="14">
        <v>0</v>
      </c>
      <c r="TWX55" s="14">
        <v>0</v>
      </c>
      <c r="TWY55" s="14">
        <v>0</v>
      </c>
      <c r="TWZ55" s="14">
        <v>0</v>
      </c>
      <c r="TXA55" s="14">
        <v>0</v>
      </c>
      <c r="TXB55" s="14">
        <v>0</v>
      </c>
      <c r="TXC55" s="14">
        <v>0</v>
      </c>
      <c r="TXD55" s="14">
        <v>0</v>
      </c>
      <c r="TXE55" s="14">
        <v>0</v>
      </c>
      <c r="TXF55" s="14">
        <v>0</v>
      </c>
      <c r="TXG55" s="14">
        <v>0</v>
      </c>
      <c r="TXH55" s="14">
        <v>0</v>
      </c>
      <c r="TXI55" s="14">
        <v>0</v>
      </c>
      <c r="TXJ55" s="14">
        <v>0</v>
      </c>
      <c r="TXK55" s="14">
        <v>0</v>
      </c>
      <c r="TXL55" s="14">
        <v>0</v>
      </c>
      <c r="TXM55" s="14">
        <v>0</v>
      </c>
      <c r="TXN55" s="14">
        <v>0</v>
      </c>
      <c r="TXO55" s="14">
        <v>0</v>
      </c>
      <c r="TXP55" s="14">
        <v>0</v>
      </c>
      <c r="TXQ55" s="14">
        <v>0</v>
      </c>
      <c r="TXR55" s="14">
        <v>0</v>
      </c>
      <c r="TXS55" s="14">
        <v>0</v>
      </c>
      <c r="TXT55" s="14">
        <v>0</v>
      </c>
      <c r="TXU55" s="14">
        <v>0</v>
      </c>
      <c r="TXV55" s="14">
        <v>0</v>
      </c>
      <c r="TXW55" s="14">
        <v>0</v>
      </c>
      <c r="TXX55" s="14">
        <v>0</v>
      </c>
      <c r="TXY55" s="14">
        <v>0</v>
      </c>
      <c r="TXZ55" s="14">
        <v>0</v>
      </c>
      <c r="TYA55" s="14">
        <v>0</v>
      </c>
      <c r="TYB55" s="14">
        <v>0</v>
      </c>
      <c r="TYC55" s="14">
        <v>0</v>
      </c>
      <c r="TYD55" s="14">
        <v>0</v>
      </c>
      <c r="TYE55" s="14">
        <v>0</v>
      </c>
      <c r="TYF55" s="14">
        <v>0</v>
      </c>
      <c r="TYG55" s="14">
        <v>0</v>
      </c>
      <c r="TYH55" s="14">
        <v>0</v>
      </c>
      <c r="TYI55" s="14">
        <v>0</v>
      </c>
      <c r="TYJ55" s="14">
        <v>0</v>
      </c>
      <c r="TYK55" s="14">
        <v>0</v>
      </c>
      <c r="TYL55" s="14">
        <v>0</v>
      </c>
      <c r="TYM55" s="14">
        <v>0</v>
      </c>
      <c r="TYN55" s="14">
        <v>0</v>
      </c>
      <c r="TYO55" s="14">
        <v>0</v>
      </c>
      <c r="TYP55" s="14">
        <v>0</v>
      </c>
      <c r="TYQ55" s="14">
        <v>0</v>
      </c>
      <c r="TYR55" s="14">
        <v>0</v>
      </c>
      <c r="TYS55" s="14">
        <v>0</v>
      </c>
      <c r="TYT55" s="14">
        <v>0</v>
      </c>
      <c r="TYU55" s="14">
        <v>0</v>
      </c>
      <c r="TYV55" s="14">
        <v>0</v>
      </c>
      <c r="TYW55" s="14">
        <v>0</v>
      </c>
      <c r="TYX55" s="14">
        <v>0</v>
      </c>
      <c r="TYY55" s="14">
        <v>0</v>
      </c>
      <c r="TYZ55" s="14">
        <v>0</v>
      </c>
      <c r="TZA55" s="14">
        <v>0</v>
      </c>
      <c r="TZB55" s="14">
        <v>0</v>
      </c>
      <c r="TZC55" s="14">
        <v>0</v>
      </c>
      <c r="TZD55" s="14">
        <v>0</v>
      </c>
      <c r="TZE55" s="14">
        <v>0</v>
      </c>
      <c r="TZF55" s="14">
        <v>0</v>
      </c>
      <c r="TZG55" s="14">
        <v>0</v>
      </c>
      <c r="TZH55" s="14">
        <v>0</v>
      </c>
      <c r="TZI55" s="14">
        <v>0</v>
      </c>
      <c r="TZJ55" s="14">
        <v>0</v>
      </c>
      <c r="TZK55" s="14">
        <v>0</v>
      </c>
      <c r="TZL55" s="14">
        <v>0</v>
      </c>
      <c r="TZM55" s="14">
        <v>0</v>
      </c>
      <c r="TZN55" s="14">
        <v>0</v>
      </c>
      <c r="TZO55" s="14">
        <v>0</v>
      </c>
      <c r="TZP55" s="14">
        <v>0</v>
      </c>
      <c r="TZQ55" s="14">
        <v>0</v>
      </c>
      <c r="TZR55" s="14">
        <v>0</v>
      </c>
      <c r="TZS55" s="14">
        <v>0</v>
      </c>
      <c r="TZT55" s="14">
        <v>0</v>
      </c>
      <c r="TZU55" s="14">
        <v>0</v>
      </c>
      <c r="TZV55" s="14">
        <v>0</v>
      </c>
      <c r="TZW55" s="14">
        <v>0</v>
      </c>
      <c r="TZX55" s="14">
        <v>0</v>
      </c>
      <c r="TZY55" s="14">
        <v>0</v>
      </c>
      <c r="TZZ55" s="14">
        <v>0</v>
      </c>
      <c r="UAA55" s="14">
        <v>0</v>
      </c>
      <c r="UAB55" s="14">
        <v>0</v>
      </c>
      <c r="UAC55" s="14">
        <v>0</v>
      </c>
      <c r="UAD55" s="14">
        <v>0</v>
      </c>
      <c r="UAE55" s="14">
        <v>0</v>
      </c>
      <c r="UAF55" s="14">
        <v>0</v>
      </c>
      <c r="UAG55" s="14">
        <v>0</v>
      </c>
      <c r="UAH55" s="14">
        <v>0</v>
      </c>
      <c r="UAI55" s="14">
        <v>0</v>
      </c>
      <c r="UAJ55" s="14">
        <v>0</v>
      </c>
      <c r="UAK55" s="14">
        <v>0</v>
      </c>
      <c r="UAL55" s="14">
        <v>0</v>
      </c>
      <c r="UAM55" s="14">
        <v>0</v>
      </c>
      <c r="UAN55" s="14">
        <v>0</v>
      </c>
      <c r="UAO55" s="14">
        <v>0</v>
      </c>
      <c r="UAP55" s="14">
        <v>0</v>
      </c>
      <c r="UAQ55" s="14">
        <v>0</v>
      </c>
      <c r="UAR55" s="14">
        <v>0</v>
      </c>
      <c r="UAS55" s="14">
        <v>0</v>
      </c>
      <c r="UAT55" s="14">
        <v>0</v>
      </c>
      <c r="UAU55" s="14">
        <v>0</v>
      </c>
      <c r="UAV55" s="14">
        <v>0</v>
      </c>
      <c r="UAW55" s="14">
        <v>0</v>
      </c>
      <c r="UAX55" s="14">
        <v>0</v>
      </c>
      <c r="UAY55" s="14">
        <v>0</v>
      </c>
      <c r="UAZ55" s="14">
        <v>0</v>
      </c>
      <c r="UBA55" s="14">
        <v>0</v>
      </c>
      <c r="UBB55" s="14">
        <v>0</v>
      </c>
      <c r="UBC55" s="14">
        <v>0</v>
      </c>
      <c r="UBD55" s="14">
        <v>0</v>
      </c>
      <c r="UBE55" s="14">
        <v>0</v>
      </c>
      <c r="UBF55" s="14">
        <v>0</v>
      </c>
      <c r="UBG55" s="14">
        <v>0</v>
      </c>
      <c r="UBH55" s="14">
        <v>0</v>
      </c>
      <c r="UBI55" s="14">
        <v>0</v>
      </c>
      <c r="UBJ55" s="14">
        <v>0</v>
      </c>
      <c r="UBK55" s="14">
        <v>0</v>
      </c>
      <c r="UBL55" s="14">
        <v>0</v>
      </c>
      <c r="UBM55" s="14">
        <v>0</v>
      </c>
      <c r="UBN55" s="14">
        <v>0</v>
      </c>
      <c r="UBO55" s="14">
        <v>0</v>
      </c>
      <c r="UBP55" s="14">
        <v>0</v>
      </c>
      <c r="UBQ55" s="14">
        <v>0</v>
      </c>
      <c r="UBR55" s="14">
        <v>0</v>
      </c>
      <c r="UBS55" s="14">
        <v>0</v>
      </c>
      <c r="UBT55" s="14">
        <v>0</v>
      </c>
      <c r="UBU55" s="14">
        <v>0</v>
      </c>
      <c r="UBV55" s="14">
        <v>0</v>
      </c>
      <c r="UBW55" s="14">
        <v>0</v>
      </c>
      <c r="UBX55" s="14">
        <v>0</v>
      </c>
      <c r="UBY55" s="14">
        <v>0</v>
      </c>
      <c r="UBZ55" s="14">
        <v>0</v>
      </c>
      <c r="UCA55" s="14">
        <v>0</v>
      </c>
      <c r="UCB55" s="14">
        <v>0</v>
      </c>
      <c r="UCC55" s="14">
        <v>0</v>
      </c>
      <c r="UCD55" s="14">
        <v>0</v>
      </c>
      <c r="UCE55" s="14">
        <v>0</v>
      </c>
      <c r="UCF55" s="14">
        <v>0</v>
      </c>
      <c r="UCG55" s="14">
        <v>0</v>
      </c>
      <c r="UCH55" s="14">
        <v>0</v>
      </c>
      <c r="UCI55" s="14">
        <v>0</v>
      </c>
      <c r="UCJ55" s="14">
        <v>0</v>
      </c>
      <c r="UCK55" s="14">
        <v>0</v>
      </c>
      <c r="UCL55" s="14">
        <v>0</v>
      </c>
      <c r="UCM55" s="14">
        <v>0</v>
      </c>
      <c r="UCN55" s="14">
        <v>0</v>
      </c>
      <c r="UCO55" s="14">
        <v>0</v>
      </c>
      <c r="UCP55" s="14">
        <v>0</v>
      </c>
      <c r="UCQ55" s="14">
        <v>0</v>
      </c>
      <c r="UCR55" s="14">
        <v>0</v>
      </c>
      <c r="UCS55" s="14">
        <v>0</v>
      </c>
      <c r="UCT55" s="14">
        <v>0</v>
      </c>
      <c r="UCU55" s="14">
        <v>0</v>
      </c>
      <c r="UCV55" s="14">
        <v>0</v>
      </c>
      <c r="UCW55" s="14">
        <v>0</v>
      </c>
      <c r="UCX55" s="14">
        <v>0</v>
      </c>
      <c r="UCY55" s="14">
        <v>0</v>
      </c>
      <c r="UCZ55" s="14">
        <v>0</v>
      </c>
      <c r="UDA55" s="14">
        <v>0</v>
      </c>
      <c r="UDB55" s="14">
        <v>0</v>
      </c>
      <c r="UDC55" s="14">
        <v>0</v>
      </c>
      <c r="UDD55" s="14">
        <v>0</v>
      </c>
      <c r="UDE55" s="14">
        <v>0</v>
      </c>
      <c r="UDF55" s="14">
        <v>0</v>
      </c>
      <c r="UDG55" s="14">
        <v>0</v>
      </c>
      <c r="UDH55" s="14">
        <v>0</v>
      </c>
      <c r="UDI55" s="14">
        <v>0</v>
      </c>
      <c r="UDJ55" s="14">
        <v>0</v>
      </c>
      <c r="UDK55" s="14">
        <v>0</v>
      </c>
      <c r="UDL55" s="14">
        <v>0</v>
      </c>
      <c r="UDM55" s="14">
        <v>0</v>
      </c>
      <c r="UDN55" s="14">
        <v>0</v>
      </c>
      <c r="UDO55" s="14">
        <v>0</v>
      </c>
      <c r="UDP55" s="14">
        <v>0</v>
      </c>
      <c r="UDQ55" s="14">
        <v>0</v>
      </c>
      <c r="UDR55" s="14">
        <v>0</v>
      </c>
      <c r="UDS55" s="14">
        <v>0</v>
      </c>
      <c r="UDT55" s="14">
        <v>0</v>
      </c>
      <c r="UDU55" s="14">
        <v>0</v>
      </c>
      <c r="UDV55" s="14">
        <v>0</v>
      </c>
      <c r="UDW55" s="14">
        <v>0</v>
      </c>
      <c r="UDX55" s="14">
        <v>0</v>
      </c>
      <c r="UDY55" s="14">
        <v>0</v>
      </c>
      <c r="UDZ55" s="14">
        <v>0</v>
      </c>
      <c r="UEA55" s="14">
        <v>0</v>
      </c>
      <c r="UEB55" s="14">
        <v>0</v>
      </c>
      <c r="UEC55" s="14">
        <v>0</v>
      </c>
      <c r="UED55" s="14">
        <v>0</v>
      </c>
      <c r="UEE55" s="14">
        <v>0</v>
      </c>
      <c r="UEF55" s="14">
        <v>0</v>
      </c>
      <c r="UEG55" s="14">
        <v>0</v>
      </c>
      <c r="UEH55" s="14">
        <v>0</v>
      </c>
      <c r="UEI55" s="14">
        <v>0</v>
      </c>
      <c r="UEJ55" s="14">
        <v>0</v>
      </c>
      <c r="UEK55" s="14">
        <v>0</v>
      </c>
      <c r="UEL55" s="14">
        <v>0</v>
      </c>
      <c r="UEM55" s="14">
        <v>0</v>
      </c>
      <c r="UEN55" s="14">
        <v>0</v>
      </c>
      <c r="UEO55" s="14">
        <v>0</v>
      </c>
      <c r="UEP55" s="14">
        <v>0</v>
      </c>
      <c r="UEQ55" s="14">
        <v>0</v>
      </c>
      <c r="UER55" s="14">
        <v>0</v>
      </c>
      <c r="UES55" s="14">
        <v>0</v>
      </c>
      <c r="UET55" s="14">
        <v>0</v>
      </c>
      <c r="UEU55" s="14">
        <v>0</v>
      </c>
      <c r="UEV55" s="14">
        <v>0</v>
      </c>
      <c r="UEW55" s="14">
        <v>0</v>
      </c>
      <c r="UEX55" s="14">
        <v>0</v>
      </c>
      <c r="UEY55" s="14">
        <v>0</v>
      </c>
      <c r="UEZ55" s="14">
        <v>0</v>
      </c>
      <c r="UFA55" s="14">
        <v>0</v>
      </c>
      <c r="UFB55" s="14">
        <v>0</v>
      </c>
      <c r="UFC55" s="14">
        <v>0</v>
      </c>
      <c r="UFD55" s="14">
        <v>0</v>
      </c>
      <c r="UFE55" s="14">
        <v>0</v>
      </c>
      <c r="UFF55" s="14">
        <v>0</v>
      </c>
      <c r="UFG55" s="14">
        <v>0</v>
      </c>
      <c r="UFH55" s="14">
        <v>0</v>
      </c>
      <c r="UFI55" s="14">
        <v>0</v>
      </c>
      <c r="UFJ55" s="14">
        <v>0</v>
      </c>
      <c r="UFK55" s="14">
        <v>0</v>
      </c>
      <c r="UFL55" s="14">
        <v>0</v>
      </c>
      <c r="UFM55" s="14">
        <v>0</v>
      </c>
      <c r="UFN55" s="14">
        <v>0</v>
      </c>
      <c r="UFO55" s="14">
        <v>0</v>
      </c>
      <c r="UFP55" s="14">
        <v>0</v>
      </c>
      <c r="UFQ55" s="14">
        <v>0</v>
      </c>
      <c r="UFR55" s="14">
        <v>0</v>
      </c>
      <c r="UFS55" s="14">
        <v>0</v>
      </c>
      <c r="UFT55" s="14">
        <v>0</v>
      </c>
      <c r="UFU55" s="14">
        <v>0</v>
      </c>
      <c r="UFV55" s="14">
        <v>0</v>
      </c>
      <c r="UFW55" s="14">
        <v>0</v>
      </c>
      <c r="UFX55" s="14">
        <v>0</v>
      </c>
      <c r="UFY55" s="14">
        <v>0</v>
      </c>
      <c r="UFZ55" s="14">
        <v>0</v>
      </c>
      <c r="UGA55" s="14">
        <v>0</v>
      </c>
      <c r="UGB55" s="14">
        <v>0</v>
      </c>
      <c r="UGC55" s="14">
        <v>0</v>
      </c>
      <c r="UGD55" s="14">
        <v>0</v>
      </c>
      <c r="UGE55" s="14">
        <v>0</v>
      </c>
      <c r="UGF55" s="14">
        <v>0</v>
      </c>
      <c r="UGG55" s="14">
        <v>0</v>
      </c>
      <c r="UGH55" s="14">
        <v>0</v>
      </c>
      <c r="UGI55" s="14">
        <v>0</v>
      </c>
      <c r="UGJ55" s="14">
        <v>0</v>
      </c>
      <c r="UGK55" s="14">
        <v>0</v>
      </c>
      <c r="UGL55" s="14">
        <v>0</v>
      </c>
      <c r="UGM55" s="14">
        <v>0</v>
      </c>
      <c r="UGN55" s="14">
        <v>0</v>
      </c>
      <c r="UGO55" s="14">
        <v>0</v>
      </c>
      <c r="UGP55" s="14">
        <v>0</v>
      </c>
      <c r="UGQ55" s="14">
        <v>0</v>
      </c>
      <c r="UGR55" s="14">
        <v>0</v>
      </c>
      <c r="UGS55" s="14">
        <v>0</v>
      </c>
      <c r="UGT55" s="14">
        <v>0</v>
      </c>
      <c r="UGU55" s="14">
        <v>0</v>
      </c>
      <c r="UGV55" s="14">
        <v>0</v>
      </c>
      <c r="UGW55" s="14">
        <v>0</v>
      </c>
      <c r="UGX55" s="14">
        <v>0</v>
      </c>
      <c r="UGY55" s="14">
        <v>0</v>
      </c>
      <c r="UGZ55" s="14">
        <v>0</v>
      </c>
      <c r="UHA55" s="14">
        <v>0</v>
      </c>
      <c r="UHB55" s="14">
        <v>0</v>
      </c>
      <c r="UHC55" s="14">
        <v>0</v>
      </c>
      <c r="UHD55" s="14">
        <v>0</v>
      </c>
      <c r="UHE55" s="14">
        <v>0</v>
      </c>
      <c r="UHF55" s="14">
        <v>0</v>
      </c>
      <c r="UHG55" s="14">
        <v>0</v>
      </c>
      <c r="UHH55" s="14">
        <v>0</v>
      </c>
      <c r="UHI55" s="14">
        <v>0</v>
      </c>
      <c r="UHJ55" s="14">
        <v>0</v>
      </c>
      <c r="UHK55" s="14">
        <v>0</v>
      </c>
      <c r="UHL55" s="14">
        <v>0</v>
      </c>
      <c r="UHM55" s="14">
        <v>0</v>
      </c>
      <c r="UHN55" s="14">
        <v>0</v>
      </c>
      <c r="UHO55" s="14">
        <v>0</v>
      </c>
      <c r="UHP55" s="14">
        <v>0</v>
      </c>
      <c r="UHQ55" s="14">
        <v>0</v>
      </c>
      <c r="UHR55" s="14">
        <v>0</v>
      </c>
      <c r="UHS55" s="14">
        <v>0</v>
      </c>
      <c r="UHT55" s="14">
        <v>0</v>
      </c>
      <c r="UHU55" s="14">
        <v>0</v>
      </c>
      <c r="UHV55" s="14">
        <v>0</v>
      </c>
      <c r="UHW55" s="14">
        <v>0</v>
      </c>
      <c r="UHX55" s="14">
        <v>0</v>
      </c>
      <c r="UHY55" s="14">
        <v>0</v>
      </c>
      <c r="UHZ55" s="14">
        <v>0</v>
      </c>
      <c r="UIA55" s="14">
        <v>0</v>
      </c>
      <c r="UIB55" s="14">
        <v>0</v>
      </c>
      <c r="UIC55" s="14">
        <v>0</v>
      </c>
      <c r="UID55" s="14">
        <v>0</v>
      </c>
      <c r="UIE55" s="14">
        <v>0</v>
      </c>
      <c r="UIF55" s="14">
        <v>0</v>
      </c>
      <c r="UIG55" s="14">
        <v>0</v>
      </c>
      <c r="UIH55" s="14">
        <v>0</v>
      </c>
      <c r="UII55" s="14">
        <v>0</v>
      </c>
      <c r="UIJ55" s="14">
        <v>0</v>
      </c>
      <c r="UIK55" s="14">
        <v>0</v>
      </c>
      <c r="UIL55" s="14">
        <v>0</v>
      </c>
      <c r="UIM55" s="14">
        <v>0</v>
      </c>
      <c r="UIN55" s="14">
        <v>0</v>
      </c>
      <c r="UIO55" s="14">
        <v>0</v>
      </c>
      <c r="UIP55" s="14">
        <v>0</v>
      </c>
      <c r="UIQ55" s="14">
        <v>0</v>
      </c>
      <c r="UIR55" s="14">
        <v>0</v>
      </c>
      <c r="UIS55" s="14">
        <v>0</v>
      </c>
      <c r="UIT55" s="14">
        <v>0</v>
      </c>
      <c r="UIU55" s="14">
        <v>0</v>
      </c>
      <c r="UIV55" s="14">
        <v>0</v>
      </c>
      <c r="UIW55" s="14">
        <v>0</v>
      </c>
      <c r="UIX55" s="14">
        <v>0</v>
      </c>
      <c r="UIY55" s="14">
        <v>0</v>
      </c>
      <c r="UIZ55" s="14">
        <v>0</v>
      </c>
      <c r="UJA55" s="14">
        <v>0</v>
      </c>
      <c r="UJB55" s="14">
        <v>0</v>
      </c>
      <c r="UJC55" s="14">
        <v>0</v>
      </c>
      <c r="UJD55" s="14">
        <v>0</v>
      </c>
      <c r="UJE55" s="14">
        <v>0</v>
      </c>
      <c r="UJF55" s="14">
        <v>0</v>
      </c>
      <c r="UJG55" s="14">
        <v>0</v>
      </c>
      <c r="UJH55" s="14">
        <v>0</v>
      </c>
      <c r="UJI55" s="14">
        <v>0</v>
      </c>
      <c r="UJJ55" s="14">
        <v>0</v>
      </c>
      <c r="UJK55" s="14">
        <v>0</v>
      </c>
      <c r="UJL55" s="14">
        <v>0</v>
      </c>
      <c r="UJM55" s="14">
        <v>0</v>
      </c>
      <c r="UJN55" s="14">
        <v>0</v>
      </c>
      <c r="UJO55" s="14">
        <v>0</v>
      </c>
      <c r="UJP55" s="14">
        <v>0</v>
      </c>
      <c r="UJQ55" s="14">
        <v>0</v>
      </c>
      <c r="UJR55" s="14">
        <v>0</v>
      </c>
      <c r="UJS55" s="14">
        <v>0</v>
      </c>
      <c r="UJT55" s="14">
        <v>0</v>
      </c>
      <c r="UJU55" s="14">
        <v>0</v>
      </c>
      <c r="UJV55" s="14">
        <v>0</v>
      </c>
      <c r="UJW55" s="14">
        <v>0</v>
      </c>
      <c r="UJX55" s="14">
        <v>0</v>
      </c>
      <c r="UJY55" s="14">
        <v>0</v>
      </c>
      <c r="UJZ55" s="14">
        <v>0</v>
      </c>
      <c r="UKA55" s="14">
        <v>0</v>
      </c>
      <c r="UKB55" s="14">
        <v>0</v>
      </c>
      <c r="UKC55" s="14">
        <v>0</v>
      </c>
      <c r="UKD55" s="14">
        <v>0</v>
      </c>
      <c r="UKE55" s="14">
        <v>0</v>
      </c>
      <c r="UKF55" s="14">
        <v>0</v>
      </c>
      <c r="UKG55" s="14">
        <v>0</v>
      </c>
      <c r="UKH55" s="14">
        <v>0</v>
      </c>
      <c r="UKI55" s="14">
        <v>0</v>
      </c>
      <c r="UKJ55" s="14">
        <v>0</v>
      </c>
      <c r="UKK55" s="14">
        <v>0</v>
      </c>
      <c r="UKL55" s="14">
        <v>0</v>
      </c>
      <c r="UKM55" s="14">
        <v>0</v>
      </c>
      <c r="UKN55" s="14">
        <v>0</v>
      </c>
      <c r="UKO55" s="14">
        <v>0</v>
      </c>
      <c r="UKP55" s="14">
        <v>0</v>
      </c>
      <c r="UKQ55" s="14">
        <v>0</v>
      </c>
      <c r="UKR55" s="14">
        <v>0</v>
      </c>
      <c r="UKS55" s="14">
        <v>0</v>
      </c>
      <c r="UKT55" s="14">
        <v>0</v>
      </c>
      <c r="UKU55" s="14">
        <v>0</v>
      </c>
      <c r="UKV55" s="14">
        <v>0</v>
      </c>
      <c r="UKW55" s="14">
        <v>0</v>
      </c>
      <c r="UKX55" s="14">
        <v>0</v>
      </c>
      <c r="UKY55" s="14">
        <v>0</v>
      </c>
      <c r="UKZ55" s="14">
        <v>0</v>
      </c>
      <c r="ULA55" s="14">
        <v>0</v>
      </c>
      <c r="ULB55" s="14">
        <v>0</v>
      </c>
      <c r="ULC55" s="14">
        <v>0</v>
      </c>
      <c r="ULD55" s="14">
        <v>0</v>
      </c>
      <c r="ULE55" s="14">
        <v>0</v>
      </c>
      <c r="ULF55" s="14">
        <v>0</v>
      </c>
      <c r="ULG55" s="14">
        <v>0</v>
      </c>
      <c r="ULH55" s="14">
        <v>0</v>
      </c>
      <c r="ULI55" s="14">
        <v>0</v>
      </c>
      <c r="ULJ55" s="14">
        <v>0</v>
      </c>
      <c r="ULK55" s="14">
        <v>0</v>
      </c>
      <c r="ULL55" s="14">
        <v>0</v>
      </c>
      <c r="ULM55" s="14">
        <v>0</v>
      </c>
      <c r="ULN55" s="14">
        <v>0</v>
      </c>
      <c r="ULO55" s="14">
        <v>0</v>
      </c>
      <c r="ULP55" s="14">
        <v>0</v>
      </c>
      <c r="ULQ55" s="14">
        <v>0</v>
      </c>
      <c r="ULR55" s="14">
        <v>0</v>
      </c>
      <c r="ULS55" s="14">
        <v>0</v>
      </c>
      <c r="ULT55" s="14">
        <v>0</v>
      </c>
      <c r="ULU55" s="14">
        <v>0</v>
      </c>
      <c r="ULV55" s="14">
        <v>0</v>
      </c>
      <c r="ULW55" s="14">
        <v>0</v>
      </c>
      <c r="ULX55" s="14">
        <v>0</v>
      </c>
      <c r="ULY55" s="14">
        <v>0</v>
      </c>
      <c r="ULZ55" s="14">
        <v>0</v>
      </c>
      <c r="UMA55" s="14">
        <v>0</v>
      </c>
      <c r="UMB55" s="14">
        <v>0</v>
      </c>
      <c r="UMC55" s="14">
        <v>0</v>
      </c>
      <c r="UMD55" s="14">
        <v>0</v>
      </c>
      <c r="UME55" s="14">
        <v>0</v>
      </c>
      <c r="UMF55" s="14">
        <v>0</v>
      </c>
      <c r="UMG55" s="14">
        <v>0</v>
      </c>
      <c r="UMH55" s="14">
        <v>0</v>
      </c>
      <c r="UMI55" s="14">
        <v>0</v>
      </c>
      <c r="UMJ55" s="14">
        <v>0</v>
      </c>
      <c r="UMK55" s="14">
        <v>0</v>
      </c>
      <c r="UML55" s="14">
        <v>0</v>
      </c>
      <c r="UMM55" s="14">
        <v>0</v>
      </c>
      <c r="UMN55" s="14">
        <v>0</v>
      </c>
      <c r="UMO55" s="14">
        <v>0</v>
      </c>
      <c r="UMP55" s="14">
        <v>0</v>
      </c>
      <c r="UMQ55" s="14">
        <v>0</v>
      </c>
      <c r="UMR55" s="14">
        <v>0</v>
      </c>
      <c r="UMS55" s="14">
        <v>0</v>
      </c>
      <c r="UMT55" s="14">
        <v>0</v>
      </c>
      <c r="UMU55" s="14">
        <v>0</v>
      </c>
      <c r="UMV55" s="14">
        <v>0</v>
      </c>
      <c r="UMW55" s="14">
        <v>0</v>
      </c>
      <c r="UMX55" s="14">
        <v>0</v>
      </c>
      <c r="UMY55" s="14">
        <v>0</v>
      </c>
      <c r="UMZ55" s="14">
        <v>0</v>
      </c>
      <c r="UNA55" s="14">
        <v>0</v>
      </c>
      <c r="UNB55" s="14">
        <v>0</v>
      </c>
      <c r="UNC55" s="14">
        <v>0</v>
      </c>
      <c r="UND55" s="14">
        <v>0</v>
      </c>
      <c r="UNE55" s="14">
        <v>0</v>
      </c>
      <c r="UNF55" s="14">
        <v>0</v>
      </c>
      <c r="UNG55" s="14">
        <v>0</v>
      </c>
      <c r="UNH55" s="14">
        <v>0</v>
      </c>
      <c r="UNI55" s="14">
        <v>0</v>
      </c>
      <c r="UNJ55" s="14">
        <v>0</v>
      </c>
      <c r="UNK55" s="14">
        <v>0</v>
      </c>
      <c r="UNL55" s="14">
        <v>0</v>
      </c>
      <c r="UNM55" s="14">
        <v>0</v>
      </c>
      <c r="UNN55" s="14">
        <v>0</v>
      </c>
      <c r="UNO55" s="14">
        <v>0</v>
      </c>
      <c r="UNP55" s="14">
        <v>0</v>
      </c>
      <c r="UNQ55" s="14">
        <v>0</v>
      </c>
      <c r="UNR55" s="14">
        <v>0</v>
      </c>
      <c r="UNS55" s="14">
        <v>0</v>
      </c>
      <c r="UNT55" s="14">
        <v>0</v>
      </c>
      <c r="UNU55" s="14">
        <v>0</v>
      </c>
      <c r="UNV55" s="14">
        <v>0</v>
      </c>
      <c r="UNW55" s="14">
        <v>0</v>
      </c>
      <c r="UNX55" s="14">
        <v>0</v>
      </c>
      <c r="UNY55" s="14">
        <v>0</v>
      </c>
      <c r="UNZ55" s="14">
        <v>0</v>
      </c>
      <c r="UOA55" s="14">
        <v>0</v>
      </c>
      <c r="UOB55" s="14">
        <v>0</v>
      </c>
      <c r="UOC55" s="14">
        <v>0</v>
      </c>
      <c r="UOD55" s="14">
        <v>0</v>
      </c>
      <c r="UOE55" s="14">
        <v>0</v>
      </c>
      <c r="UOF55" s="14">
        <v>0</v>
      </c>
      <c r="UOG55" s="14">
        <v>0</v>
      </c>
      <c r="UOH55" s="14">
        <v>0</v>
      </c>
      <c r="UOI55" s="14">
        <v>0</v>
      </c>
      <c r="UOJ55" s="14">
        <v>0</v>
      </c>
      <c r="UOK55" s="14">
        <v>0</v>
      </c>
      <c r="UOL55" s="14">
        <v>0</v>
      </c>
      <c r="UOM55" s="14">
        <v>0</v>
      </c>
      <c r="UON55" s="14">
        <v>0</v>
      </c>
      <c r="UOO55" s="14">
        <v>0</v>
      </c>
      <c r="UOP55" s="14">
        <v>0</v>
      </c>
      <c r="UOQ55" s="14">
        <v>0</v>
      </c>
      <c r="UOR55" s="14">
        <v>0</v>
      </c>
      <c r="UOS55" s="14">
        <v>0</v>
      </c>
      <c r="UOT55" s="14">
        <v>0</v>
      </c>
      <c r="UOU55" s="14">
        <v>0</v>
      </c>
      <c r="UOV55" s="14">
        <v>0</v>
      </c>
      <c r="UOW55" s="14">
        <v>0</v>
      </c>
      <c r="UOX55" s="14">
        <v>0</v>
      </c>
      <c r="UOY55" s="14">
        <v>0</v>
      </c>
      <c r="UOZ55" s="14">
        <v>0</v>
      </c>
      <c r="UPA55" s="14">
        <v>0</v>
      </c>
      <c r="UPB55" s="14">
        <v>0</v>
      </c>
      <c r="UPC55" s="14">
        <v>0</v>
      </c>
      <c r="UPD55" s="14">
        <v>0</v>
      </c>
      <c r="UPE55" s="14">
        <v>0</v>
      </c>
      <c r="UPF55" s="14">
        <v>0</v>
      </c>
      <c r="UPG55" s="14">
        <v>0</v>
      </c>
      <c r="UPH55" s="14">
        <v>0</v>
      </c>
      <c r="UPI55" s="14">
        <v>0</v>
      </c>
      <c r="UPJ55" s="14">
        <v>0</v>
      </c>
      <c r="UPK55" s="14">
        <v>0</v>
      </c>
      <c r="UPL55" s="14">
        <v>0</v>
      </c>
      <c r="UPM55" s="14">
        <v>0</v>
      </c>
      <c r="UPN55" s="14">
        <v>0</v>
      </c>
      <c r="UPO55" s="14">
        <v>0</v>
      </c>
      <c r="UPP55" s="14">
        <v>0</v>
      </c>
      <c r="UPQ55" s="14">
        <v>0</v>
      </c>
      <c r="UPR55" s="14">
        <v>0</v>
      </c>
      <c r="UPS55" s="14">
        <v>0</v>
      </c>
      <c r="UPT55" s="14">
        <v>0</v>
      </c>
      <c r="UPU55" s="14">
        <v>0</v>
      </c>
      <c r="UPV55" s="14">
        <v>0</v>
      </c>
      <c r="UPW55" s="14">
        <v>0</v>
      </c>
      <c r="UPX55" s="14">
        <v>0</v>
      </c>
      <c r="UPY55" s="14">
        <v>0</v>
      </c>
      <c r="UPZ55" s="14">
        <v>0</v>
      </c>
      <c r="UQA55" s="14">
        <v>0</v>
      </c>
      <c r="UQB55" s="14">
        <v>0</v>
      </c>
      <c r="UQC55" s="14">
        <v>0</v>
      </c>
      <c r="UQD55" s="14">
        <v>0</v>
      </c>
      <c r="UQE55" s="14">
        <v>0</v>
      </c>
      <c r="UQF55" s="14">
        <v>0</v>
      </c>
      <c r="UQG55" s="14">
        <v>0</v>
      </c>
      <c r="UQH55" s="14">
        <v>0</v>
      </c>
      <c r="UQI55" s="14">
        <v>0</v>
      </c>
      <c r="UQJ55" s="14">
        <v>0</v>
      </c>
      <c r="UQK55" s="14">
        <v>0</v>
      </c>
      <c r="UQL55" s="14">
        <v>0</v>
      </c>
      <c r="UQM55" s="14">
        <v>0</v>
      </c>
      <c r="UQN55" s="14">
        <v>0</v>
      </c>
      <c r="UQO55" s="14">
        <v>0</v>
      </c>
      <c r="UQP55" s="14">
        <v>0</v>
      </c>
      <c r="UQQ55" s="14">
        <v>0</v>
      </c>
      <c r="UQR55" s="14">
        <v>0</v>
      </c>
      <c r="UQS55" s="14">
        <v>0</v>
      </c>
      <c r="UQT55" s="14">
        <v>0</v>
      </c>
      <c r="UQU55" s="14">
        <v>0</v>
      </c>
      <c r="UQV55" s="14">
        <v>0</v>
      </c>
      <c r="UQW55" s="14">
        <v>0</v>
      </c>
      <c r="UQX55" s="14">
        <v>0</v>
      </c>
      <c r="UQY55" s="14">
        <v>0</v>
      </c>
      <c r="UQZ55" s="14">
        <v>0</v>
      </c>
      <c r="URA55" s="14">
        <v>0</v>
      </c>
      <c r="URB55" s="14">
        <v>0</v>
      </c>
      <c r="URC55" s="14">
        <v>0</v>
      </c>
      <c r="URD55" s="14">
        <v>0</v>
      </c>
      <c r="URE55" s="14">
        <v>0</v>
      </c>
      <c r="URF55" s="14">
        <v>0</v>
      </c>
      <c r="URG55" s="14">
        <v>0</v>
      </c>
      <c r="URH55" s="14">
        <v>0</v>
      </c>
      <c r="URI55" s="14">
        <v>0</v>
      </c>
      <c r="URJ55" s="14">
        <v>0</v>
      </c>
      <c r="URK55" s="14">
        <v>0</v>
      </c>
      <c r="URL55" s="14">
        <v>0</v>
      </c>
      <c r="URM55" s="14">
        <v>0</v>
      </c>
      <c r="URN55" s="14">
        <v>0</v>
      </c>
      <c r="URO55" s="14">
        <v>0</v>
      </c>
      <c r="URP55" s="14">
        <v>0</v>
      </c>
      <c r="URQ55" s="14">
        <v>0</v>
      </c>
      <c r="URR55" s="14">
        <v>0</v>
      </c>
      <c r="URS55" s="14">
        <v>0</v>
      </c>
      <c r="URT55" s="14">
        <v>0</v>
      </c>
      <c r="URU55" s="14">
        <v>0</v>
      </c>
      <c r="URV55" s="14">
        <v>0</v>
      </c>
      <c r="URW55" s="14">
        <v>0</v>
      </c>
      <c r="URX55" s="14">
        <v>0</v>
      </c>
      <c r="URY55" s="14">
        <v>0</v>
      </c>
      <c r="URZ55" s="14">
        <v>0</v>
      </c>
      <c r="USA55" s="14">
        <v>0</v>
      </c>
      <c r="USB55" s="14">
        <v>0</v>
      </c>
      <c r="USC55" s="14">
        <v>0</v>
      </c>
      <c r="USD55" s="14">
        <v>0</v>
      </c>
      <c r="USE55" s="14">
        <v>0</v>
      </c>
      <c r="USF55" s="14">
        <v>0</v>
      </c>
      <c r="USG55" s="14">
        <v>0</v>
      </c>
      <c r="USH55" s="14">
        <v>0</v>
      </c>
      <c r="USI55" s="14">
        <v>0</v>
      </c>
      <c r="USJ55" s="14">
        <v>0</v>
      </c>
      <c r="USK55" s="14">
        <v>0</v>
      </c>
      <c r="USL55" s="14">
        <v>0</v>
      </c>
      <c r="USM55" s="14">
        <v>0</v>
      </c>
      <c r="USN55" s="14">
        <v>0</v>
      </c>
      <c r="USO55" s="14">
        <v>0</v>
      </c>
      <c r="USP55" s="14">
        <v>0</v>
      </c>
      <c r="USQ55" s="14">
        <v>0</v>
      </c>
      <c r="USR55" s="14">
        <v>0</v>
      </c>
      <c r="USS55" s="14">
        <v>0</v>
      </c>
      <c r="UST55" s="14">
        <v>0</v>
      </c>
      <c r="USU55" s="14">
        <v>0</v>
      </c>
      <c r="USV55" s="14">
        <v>0</v>
      </c>
      <c r="USW55" s="14">
        <v>0</v>
      </c>
      <c r="USX55" s="14">
        <v>0</v>
      </c>
      <c r="USY55" s="14">
        <v>0</v>
      </c>
      <c r="USZ55" s="14">
        <v>0</v>
      </c>
      <c r="UTA55" s="14">
        <v>0</v>
      </c>
      <c r="UTB55" s="14">
        <v>0</v>
      </c>
      <c r="UTC55" s="14">
        <v>0</v>
      </c>
      <c r="UTD55" s="14">
        <v>0</v>
      </c>
      <c r="UTE55" s="14">
        <v>0</v>
      </c>
      <c r="UTF55" s="14">
        <v>0</v>
      </c>
      <c r="UTG55" s="14">
        <v>0</v>
      </c>
      <c r="UTH55" s="14">
        <v>0</v>
      </c>
      <c r="UTI55" s="14">
        <v>0</v>
      </c>
      <c r="UTJ55" s="14">
        <v>0</v>
      </c>
      <c r="UTK55" s="14">
        <v>0</v>
      </c>
      <c r="UTL55" s="14">
        <v>0</v>
      </c>
      <c r="UTM55" s="14">
        <v>0</v>
      </c>
      <c r="UTN55" s="14">
        <v>0</v>
      </c>
      <c r="UTO55" s="14">
        <v>0</v>
      </c>
      <c r="UTP55" s="14">
        <v>0</v>
      </c>
      <c r="UTQ55" s="14">
        <v>0</v>
      </c>
      <c r="UTR55" s="14">
        <v>0</v>
      </c>
      <c r="UTS55" s="14">
        <v>0</v>
      </c>
      <c r="UTT55" s="14">
        <v>0</v>
      </c>
      <c r="UTU55" s="14">
        <v>0</v>
      </c>
      <c r="UTV55" s="14">
        <v>0</v>
      </c>
      <c r="UTW55" s="14">
        <v>0</v>
      </c>
      <c r="UTX55" s="14">
        <v>0</v>
      </c>
      <c r="UTY55" s="14">
        <v>0</v>
      </c>
      <c r="UTZ55" s="14">
        <v>0</v>
      </c>
      <c r="UUA55" s="14">
        <v>0</v>
      </c>
      <c r="UUB55" s="14">
        <v>0</v>
      </c>
      <c r="UUC55" s="14">
        <v>0</v>
      </c>
      <c r="UUD55" s="14">
        <v>0</v>
      </c>
      <c r="UUE55" s="14">
        <v>0</v>
      </c>
      <c r="UUF55" s="14">
        <v>0</v>
      </c>
      <c r="UUG55" s="14">
        <v>0</v>
      </c>
      <c r="UUH55" s="14">
        <v>0</v>
      </c>
      <c r="UUI55" s="14">
        <v>0</v>
      </c>
      <c r="UUJ55" s="14">
        <v>0</v>
      </c>
      <c r="UUK55" s="14">
        <v>0</v>
      </c>
      <c r="UUL55" s="14">
        <v>0</v>
      </c>
      <c r="UUM55" s="14">
        <v>0</v>
      </c>
      <c r="UUN55" s="14">
        <v>0</v>
      </c>
      <c r="UUO55" s="14">
        <v>0</v>
      </c>
      <c r="UUP55" s="14">
        <v>0</v>
      </c>
      <c r="UUQ55" s="14">
        <v>0</v>
      </c>
      <c r="UUR55" s="14">
        <v>0</v>
      </c>
      <c r="UUS55" s="14">
        <v>0</v>
      </c>
      <c r="UUT55" s="14">
        <v>0</v>
      </c>
      <c r="UUU55" s="14">
        <v>0</v>
      </c>
      <c r="UUV55" s="14">
        <v>0</v>
      </c>
      <c r="UUW55" s="14">
        <v>0</v>
      </c>
      <c r="UUX55" s="14">
        <v>0</v>
      </c>
      <c r="UUY55" s="14">
        <v>0</v>
      </c>
      <c r="UUZ55" s="14">
        <v>0</v>
      </c>
      <c r="UVA55" s="14">
        <v>0</v>
      </c>
      <c r="UVB55" s="14">
        <v>0</v>
      </c>
      <c r="UVC55" s="14">
        <v>0</v>
      </c>
      <c r="UVD55" s="14">
        <v>0</v>
      </c>
      <c r="UVE55" s="14">
        <v>0</v>
      </c>
      <c r="UVF55" s="14">
        <v>0</v>
      </c>
      <c r="UVG55" s="14">
        <v>0</v>
      </c>
      <c r="UVH55" s="14">
        <v>0</v>
      </c>
      <c r="UVI55" s="14">
        <v>0</v>
      </c>
      <c r="UVJ55" s="14">
        <v>0</v>
      </c>
      <c r="UVK55" s="14">
        <v>0</v>
      </c>
      <c r="UVL55" s="14">
        <v>0</v>
      </c>
      <c r="UVM55" s="14">
        <v>0</v>
      </c>
      <c r="UVN55" s="14">
        <v>0</v>
      </c>
      <c r="UVO55" s="14">
        <v>0</v>
      </c>
      <c r="UVP55" s="14">
        <v>0</v>
      </c>
      <c r="UVQ55" s="14">
        <v>0</v>
      </c>
      <c r="UVR55" s="14">
        <v>0</v>
      </c>
      <c r="UVS55" s="14">
        <v>0</v>
      </c>
      <c r="UVT55" s="14">
        <v>0</v>
      </c>
      <c r="UVU55" s="14">
        <v>0</v>
      </c>
      <c r="UVV55" s="14">
        <v>0</v>
      </c>
      <c r="UVW55" s="14">
        <v>0</v>
      </c>
      <c r="UVX55" s="14">
        <v>0</v>
      </c>
      <c r="UVY55" s="14">
        <v>0</v>
      </c>
      <c r="UVZ55" s="14">
        <v>0</v>
      </c>
      <c r="UWA55" s="14">
        <v>0</v>
      </c>
      <c r="UWB55" s="14">
        <v>0</v>
      </c>
      <c r="UWC55" s="14">
        <v>0</v>
      </c>
      <c r="UWD55" s="14">
        <v>0</v>
      </c>
      <c r="UWE55" s="14">
        <v>0</v>
      </c>
      <c r="UWF55" s="14">
        <v>0</v>
      </c>
      <c r="UWG55" s="14">
        <v>0</v>
      </c>
      <c r="UWH55" s="14">
        <v>0</v>
      </c>
      <c r="UWI55" s="14">
        <v>0</v>
      </c>
      <c r="UWJ55" s="14">
        <v>0</v>
      </c>
      <c r="UWK55" s="14">
        <v>0</v>
      </c>
      <c r="UWL55" s="14">
        <v>0</v>
      </c>
      <c r="UWM55" s="14">
        <v>0</v>
      </c>
      <c r="UWN55" s="14">
        <v>0</v>
      </c>
      <c r="UWO55" s="14">
        <v>0</v>
      </c>
      <c r="UWP55" s="14">
        <v>0</v>
      </c>
      <c r="UWQ55" s="14">
        <v>0</v>
      </c>
      <c r="UWR55" s="14">
        <v>0</v>
      </c>
      <c r="UWS55" s="14">
        <v>0</v>
      </c>
      <c r="UWT55" s="14">
        <v>0</v>
      </c>
      <c r="UWU55" s="14">
        <v>0</v>
      </c>
      <c r="UWV55" s="14">
        <v>0</v>
      </c>
      <c r="UWW55" s="14">
        <v>0</v>
      </c>
      <c r="UWX55" s="14">
        <v>0</v>
      </c>
      <c r="UWY55" s="14">
        <v>0</v>
      </c>
      <c r="UWZ55" s="14">
        <v>0</v>
      </c>
      <c r="UXA55" s="14">
        <v>0</v>
      </c>
      <c r="UXB55" s="14">
        <v>0</v>
      </c>
      <c r="UXC55" s="14">
        <v>0</v>
      </c>
      <c r="UXD55" s="14">
        <v>0</v>
      </c>
      <c r="UXE55" s="14">
        <v>0</v>
      </c>
      <c r="UXF55" s="14">
        <v>0</v>
      </c>
      <c r="UXG55" s="14">
        <v>0</v>
      </c>
      <c r="UXH55" s="14">
        <v>0</v>
      </c>
      <c r="UXI55" s="14">
        <v>0</v>
      </c>
      <c r="UXJ55" s="14">
        <v>0</v>
      </c>
      <c r="UXK55" s="14">
        <v>0</v>
      </c>
      <c r="UXL55" s="14">
        <v>0</v>
      </c>
      <c r="UXM55" s="14">
        <v>0</v>
      </c>
      <c r="UXN55" s="14">
        <v>0</v>
      </c>
      <c r="UXO55" s="14">
        <v>0</v>
      </c>
      <c r="UXP55" s="14">
        <v>0</v>
      </c>
      <c r="UXQ55" s="14">
        <v>0</v>
      </c>
      <c r="UXR55" s="14">
        <v>0</v>
      </c>
      <c r="UXS55" s="14">
        <v>0</v>
      </c>
      <c r="UXT55" s="14">
        <v>0</v>
      </c>
      <c r="UXU55" s="14">
        <v>0</v>
      </c>
      <c r="UXV55" s="14">
        <v>0</v>
      </c>
      <c r="UXW55" s="14">
        <v>0</v>
      </c>
      <c r="UXX55" s="14">
        <v>0</v>
      </c>
      <c r="UXY55" s="14">
        <v>0</v>
      </c>
      <c r="UXZ55" s="14">
        <v>0</v>
      </c>
      <c r="UYA55" s="14">
        <v>0</v>
      </c>
      <c r="UYB55" s="14">
        <v>0</v>
      </c>
      <c r="UYC55" s="14">
        <v>0</v>
      </c>
      <c r="UYD55" s="14">
        <v>0</v>
      </c>
      <c r="UYE55" s="14">
        <v>0</v>
      </c>
      <c r="UYF55" s="14">
        <v>0</v>
      </c>
      <c r="UYG55" s="14">
        <v>0</v>
      </c>
      <c r="UYH55" s="14">
        <v>0</v>
      </c>
      <c r="UYI55" s="14">
        <v>0</v>
      </c>
      <c r="UYJ55" s="14">
        <v>0</v>
      </c>
      <c r="UYK55" s="14">
        <v>0</v>
      </c>
      <c r="UYL55" s="14">
        <v>0</v>
      </c>
      <c r="UYM55" s="14">
        <v>0</v>
      </c>
      <c r="UYN55" s="14">
        <v>0</v>
      </c>
      <c r="UYO55" s="14">
        <v>0</v>
      </c>
      <c r="UYP55" s="14">
        <v>0</v>
      </c>
      <c r="UYQ55" s="14">
        <v>0</v>
      </c>
      <c r="UYR55" s="14">
        <v>0</v>
      </c>
      <c r="UYS55" s="14">
        <v>0</v>
      </c>
      <c r="UYT55" s="14">
        <v>0</v>
      </c>
      <c r="UYU55" s="14">
        <v>0</v>
      </c>
      <c r="UYV55" s="14">
        <v>0</v>
      </c>
      <c r="UYW55" s="14">
        <v>0</v>
      </c>
      <c r="UYX55" s="14">
        <v>0</v>
      </c>
      <c r="UYY55" s="14">
        <v>0</v>
      </c>
      <c r="UYZ55" s="14">
        <v>0</v>
      </c>
      <c r="UZA55" s="14">
        <v>0</v>
      </c>
      <c r="UZB55" s="14">
        <v>0</v>
      </c>
      <c r="UZC55" s="14">
        <v>0</v>
      </c>
      <c r="UZD55" s="14">
        <v>0</v>
      </c>
      <c r="UZE55" s="14">
        <v>0</v>
      </c>
      <c r="UZF55" s="14">
        <v>0</v>
      </c>
      <c r="UZG55" s="14">
        <v>0</v>
      </c>
      <c r="UZH55" s="14">
        <v>0</v>
      </c>
      <c r="UZI55" s="14">
        <v>0</v>
      </c>
      <c r="UZJ55" s="14">
        <v>0</v>
      </c>
      <c r="UZK55" s="14">
        <v>0</v>
      </c>
      <c r="UZL55" s="14">
        <v>0</v>
      </c>
      <c r="UZM55" s="14">
        <v>0</v>
      </c>
      <c r="UZN55" s="14">
        <v>0</v>
      </c>
      <c r="UZO55" s="14">
        <v>0</v>
      </c>
      <c r="UZP55" s="14">
        <v>0</v>
      </c>
      <c r="UZQ55" s="14">
        <v>0</v>
      </c>
      <c r="UZR55" s="14">
        <v>0</v>
      </c>
      <c r="UZS55" s="14">
        <v>0</v>
      </c>
      <c r="UZT55" s="14">
        <v>0</v>
      </c>
      <c r="UZU55" s="14">
        <v>0</v>
      </c>
      <c r="UZV55" s="14">
        <v>0</v>
      </c>
      <c r="UZW55" s="14">
        <v>0</v>
      </c>
      <c r="UZX55" s="14">
        <v>0</v>
      </c>
      <c r="UZY55" s="14">
        <v>0</v>
      </c>
      <c r="UZZ55" s="14">
        <v>0</v>
      </c>
      <c r="VAA55" s="14">
        <v>0</v>
      </c>
      <c r="VAB55" s="14">
        <v>0</v>
      </c>
      <c r="VAC55" s="14">
        <v>0</v>
      </c>
      <c r="VAD55" s="14">
        <v>0</v>
      </c>
      <c r="VAE55" s="14">
        <v>0</v>
      </c>
      <c r="VAF55" s="14">
        <v>0</v>
      </c>
      <c r="VAG55" s="14">
        <v>0</v>
      </c>
      <c r="VAH55" s="14">
        <v>0</v>
      </c>
      <c r="VAI55" s="14">
        <v>0</v>
      </c>
      <c r="VAJ55" s="14">
        <v>0</v>
      </c>
      <c r="VAK55" s="14">
        <v>0</v>
      </c>
      <c r="VAL55" s="14">
        <v>0</v>
      </c>
      <c r="VAM55" s="14">
        <v>0</v>
      </c>
      <c r="VAN55" s="14">
        <v>0</v>
      </c>
      <c r="VAO55" s="14">
        <v>0</v>
      </c>
      <c r="VAP55" s="14">
        <v>0</v>
      </c>
      <c r="VAQ55" s="14">
        <v>0</v>
      </c>
      <c r="VAR55" s="14">
        <v>0</v>
      </c>
      <c r="VAS55" s="14">
        <v>0</v>
      </c>
      <c r="VAT55" s="14">
        <v>0</v>
      </c>
      <c r="VAU55" s="14">
        <v>0</v>
      </c>
      <c r="VAV55" s="14">
        <v>0</v>
      </c>
      <c r="VAW55" s="14">
        <v>0</v>
      </c>
      <c r="VAX55" s="14">
        <v>0</v>
      </c>
      <c r="VAY55" s="14">
        <v>0</v>
      </c>
      <c r="VAZ55" s="14">
        <v>0</v>
      </c>
      <c r="VBA55" s="14">
        <v>0</v>
      </c>
      <c r="VBB55" s="14">
        <v>0</v>
      </c>
      <c r="VBC55" s="14">
        <v>0</v>
      </c>
      <c r="VBD55" s="14">
        <v>0</v>
      </c>
      <c r="VBE55" s="14">
        <v>0</v>
      </c>
      <c r="VBF55" s="14">
        <v>0</v>
      </c>
      <c r="VBG55" s="14">
        <v>0</v>
      </c>
      <c r="VBH55" s="14">
        <v>0</v>
      </c>
      <c r="VBI55" s="14">
        <v>0</v>
      </c>
      <c r="VBJ55" s="14">
        <v>0</v>
      </c>
      <c r="VBK55" s="14">
        <v>0</v>
      </c>
      <c r="VBL55" s="14">
        <v>0</v>
      </c>
      <c r="VBM55" s="14">
        <v>0</v>
      </c>
      <c r="VBN55" s="14">
        <v>0</v>
      </c>
      <c r="VBO55" s="14">
        <v>0</v>
      </c>
      <c r="VBP55" s="14">
        <v>0</v>
      </c>
      <c r="VBQ55" s="14">
        <v>0</v>
      </c>
      <c r="VBR55" s="14">
        <v>0</v>
      </c>
      <c r="VBS55" s="14">
        <v>0</v>
      </c>
      <c r="VBT55" s="14">
        <v>0</v>
      </c>
      <c r="VBU55" s="14">
        <v>0</v>
      </c>
      <c r="VBV55" s="14">
        <v>0</v>
      </c>
      <c r="VBW55" s="14">
        <v>0</v>
      </c>
      <c r="VBX55" s="14">
        <v>0</v>
      </c>
      <c r="VBY55" s="14">
        <v>0</v>
      </c>
      <c r="VBZ55" s="14">
        <v>0</v>
      </c>
      <c r="VCA55" s="14">
        <v>0</v>
      </c>
      <c r="VCB55" s="14">
        <v>0</v>
      </c>
      <c r="VCC55" s="14">
        <v>0</v>
      </c>
      <c r="VCD55" s="14">
        <v>0</v>
      </c>
      <c r="VCE55" s="14">
        <v>0</v>
      </c>
      <c r="VCF55" s="14">
        <v>0</v>
      </c>
      <c r="VCG55" s="14">
        <v>0</v>
      </c>
      <c r="VCH55" s="14">
        <v>0</v>
      </c>
      <c r="VCI55" s="14">
        <v>0</v>
      </c>
      <c r="VCJ55" s="14">
        <v>0</v>
      </c>
      <c r="VCK55" s="14">
        <v>0</v>
      </c>
      <c r="VCL55" s="14">
        <v>0</v>
      </c>
      <c r="VCM55" s="14">
        <v>0</v>
      </c>
      <c r="VCN55" s="14">
        <v>0</v>
      </c>
      <c r="VCO55" s="14">
        <v>0</v>
      </c>
      <c r="VCP55" s="14">
        <v>0</v>
      </c>
      <c r="VCQ55" s="14">
        <v>0</v>
      </c>
      <c r="VCR55" s="14">
        <v>0</v>
      </c>
      <c r="VCS55" s="14">
        <v>0</v>
      </c>
      <c r="VCT55" s="14">
        <v>0</v>
      </c>
      <c r="VCU55" s="14">
        <v>0</v>
      </c>
      <c r="VCV55" s="14">
        <v>0</v>
      </c>
      <c r="VCW55" s="14">
        <v>0</v>
      </c>
      <c r="VCX55" s="14">
        <v>0</v>
      </c>
      <c r="VCY55" s="14">
        <v>0</v>
      </c>
      <c r="VCZ55" s="14">
        <v>0</v>
      </c>
      <c r="VDA55" s="14">
        <v>0</v>
      </c>
      <c r="VDB55" s="14">
        <v>0</v>
      </c>
      <c r="VDC55" s="14">
        <v>0</v>
      </c>
      <c r="VDD55" s="14">
        <v>0</v>
      </c>
      <c r="VDE55" s="14">
        <v>0</v>
      </c>
      <c r="VDF55" s="14">
        <v>0</v>
      </c>
      <c r="VDG55" s="14">
        <v>0</v>
      </c>
      <c r="VDH55" s="14">
        <v>0</v>
      </c>
      <c r="VDI55" s="14">
        <v>0</v>
      </c>
      <c r="VDJ55" s="14">
        <v>0</v>
      </c>
      <c r="VDK55" s="14">
        <v>0</v>
      </c>
      <c r="VDL55" s="14">
        <v>0</v>
      </c>
      <c r="VDM55" s="14">
        <v>0</v>
      </c>
      <c r="VDN55" s="14">
        <v>0</v>
      </c>
      <c r="VDO55" s="14">
        <v>0</v>
      </c>
      <c r="VDP55" s="14">
        <v>0</v>
      </c>
      <c r="VDQ55" s="14">
        <v>0</v>
      </c>
      <c r="VDR55" s="14">
        <v>0</v>
      </c>
      <c r="VDS55" s="14">
        <v>0</v>
      </c>
      <c r="VDT55" s="14">
        <v>0</v>
      </c>
      <c r="VDU55" s="14">
        <v>0</v>
      </c>
      <c r="VDV55" s="14">
        <v>0</v>
      </c>
      <c r="VDW55" s="14">
        <v>0</v>
      </c>
      <c r="VDX55" s="14">
        <v>0</v>
      </c>
      <c r="VDY55" s="14">
        <v>0</v>
      </c>
      <c r="VDZ55" s="14">
        <v>0</v>
      </c>
      <c r="VEA55" s="14">
        <v>0</v>
      </c>
      <c r="VEB55" s="14">
        <v>0</v>
      </c>
      <c r="VEC55" s="14">
        <v>0</v>
      </c>
      <c r="VED55" s="14">
        <v>0</v>
      </c>
      <c r="VEE55" s="14">
        <v>0</v>
      </c>
      <c r="VEF55" s="14">
        <v>0</v>
      </c>
      <c r="VEG55" s="14">
        <v>0</v>
      </c>
      <c r="VEH55" s="14">
        <v>0</v>
      </c>
      <c r="VEI55" s="14">
        <v>0</v>
      </c>
      <c r="VEJ55" s="14">
        <v>0</v>
      </c>
      <c r="VEK55" s="14">
        <v>0</v>
      </c>
      <c r="VEL55" s="14">
        <v>0</v>
      </c>
      <c r="VEM55" s="14">
        <v>0</v>
      </c>
      <c r="VEN55" s="14">
        <v>0</v>
      </c>
      <c r="VEO55" s="14">
        <v>0</v>
      </c>
      <c r="VEP55" s="14">
        <v>0</v>
      </c>
      <c r="VEQ55" s="14">
        <v>0</v>
      </c>
      <c r="VER55" s="14">
        <v>0</v>
      </c>
      <c r="VES55" s="14">
        <v>0</v>
      </c>
      <c r="VET55" s="14">
        <v>0</v>
      </c>
      <c r="VEU55" s="14">
        <v>0</v>
      </c>
      <c r="VEV55" s="14">
        <v>0</v>
      </c>
      <c r="VEW55" s="14">
        <v>0</v>
      </c>
      <c r="VEX55" s="14">
        <v>0</v>
      </c>
      <c r="VEY55" s="14">
        <v>0</v>
      </c>
      <c r="VEZ55" s="14">
        <v>0</v>
      </c>
      <c r="VFA55" s="14">
        <v>0</v>
      </c>
      <c r="VFB55" s="14">
        <v>0</v>
      </c>
      <c r="VFC55" s="14">
        <v>0</v>
      </c>
      <c r="VFD55" s="14">
        <v>0</v>
      </c>
      <c r="VFE55" s="14">
        <v>0</v>
      </c>
      <c r="VFF55" s="14">
        <v>0</v>
      </c>
      <c r="VFG55" s="14">
        <v>0</v>
      </c>
      <c r="VFH55" s="14">
        <v>0</v>
      </c>
      <c r="VFI55" s="14">
        <v>0</v>
      </c>
      <c r="VFJ55" s="14">
        <v>0</v>
      </c>
      <c r="VFK55" s="14">
        <v>0</v>
      </c>
      <c r="VFL55" s="14">
        <v>0</v>
      </c>
      <c r="VFM55" s="14">
        <v>0</v>
      </c>
      <c r="VFN55" s="14">
        <v>0</v>
      </c>
      <c r="VFO55" s="14">
        <v>0</v>
      </c>
      <c r="VFP55" s="14">
        <v>0</v>
      </c>
      <c r="VFQ55" s="14">
        <v>0</v>
      </c>
      <c r="VFR55" s="14">
        <v>0</v>
      </c>
      <c r="VFS55" s="14">
        <v>0</v>
      </c>
      <c r="VFT55" s="14">
        <v>0</v>
      </c>
      <c r="VFU55" s="14">
        <v>0</v>
      </c>
      <c r="VFV55" s="14">
        <v>0</v>
      </c>
      <c r="VFW55" s="14">
        <v>0</v>
      </c>
      <c r="VFX55" s="14">
        <v>0</v>
      </c>
      <c r="VFY55" s="14">
        <v>0</v>
      </c>
      <c r="VFZ55" s="14">
        <v>0</v>
      </c>
      <c r="VGA55" s="14">
        <v>0</v>
      </c>
      <c r="VGB55" s="14">
        <v>0</v>
      </c>
      <c r="VGC55" s="14">
        <v>0</v>
      </c>
      <c r="VGD55" s="14">
        <v>0</v>
      </c>
      <c r="VGE55" s="14">
        <v>0</v>
      </c>
      <c r="VGF55" s="14">
        <v>0</v>
      </c>
      <c r="VGG55" s="14">
        <v>0</v>
      </c>
      <c r="VGH55" s="14">
        <v>0</v>
      </c>
      <c r="VGI55" s="14">
        <v>0</v>
      </c>
      <c r="VGJ55" s="14">
        <v>0</v>
      </c>
      <c r="VGK55" s="14">
        <v>0</v>
      </c>
      <c r="VGL55" s="14">
        <v>0</v>
      </c>
      <c r="VGM55" s="14">
        <v>0</v>
      </c>
      <c r="VGN55" s="14">
        <v>0</v>
      </c>
      <c r="VGO55" s="14">
        <v>0</v>
      </c>
      <c r="VGP55" s="14">
        <v>0</v>
      </c>
      <c r="VGQ55" s="14">
        <v>0</v>
      </c>
      <c r="VGR55" s="14">
        <v>0</v>
      </c>
      <c r="VGS55" s="14">
        <v>0</v>
      </c>
      <c r="VGT55" s="14">
        <v>0</v>
      </c>
      <c r="VGU55" s="14">
        <v>0</v>
      </c>
      <c r="VGV55" s="14">
        <v>0</v>
      </c>
      <c r="VGW55" s="14">
        <v>0</v>
      </c>
      <c r="VGX55" s="14">
        <v>0</v>
      </c>
      <c r="VGY55" s="14">
        <v>0</v>
      </c>
      <c r="VGZ55" s="14">
        <v>0</v>
      </c>
      <c r="VHA55" s="14">
        <v>0</v>
      </c>
      <c r="VHB55" s="14">
        <v>0</v>
      </c>
      <c r="VHC55" s="14">
        <v>0</v>
      </c>
      <c r="VHD55" s="14">
        <v>0</v>
      </c>
      <c r="VHE55" s="14">
        <v>0</v>
      </c>
      <c r="VHF55" s="14">
        <v>0</v>
      </c>
      <c r="VHG55" s="14">
        <v>0</v>
      </c>
      <c r="VHH55" s="14">
        <v>0</v>
      </c>
      <c r="VHI55" s="14">
        <v>0</v>
      </c>
      <c r="VHJ55" s="14">
        <v>0</v>
      </c>
      <c r="VHK55" s="14">
        <v>0</v>
      </c>
      <c r="VHL55" s="14">
        <v>0</v>
      </c>
      <c r="VHM55" s="14">
        <v>0</v>
      </c>
      <c r="VHN55" s="14">
        <v>0</v>
      </c>
      <c r="VHO55" s="14">
        <v>0</v>
      </c>
      <c r="VHP55" s="14">
        <v>0</v>
      </c>
      <c r="VHQ55" s="14">
        <v>0</v>
      </c>
      <c r="VHR55" s="14">
        <v>0</v>
      </c>
      <c r="VHS55" s="14">
        <v>0</v>
      </c>
      <c r="VHT55" s="14">
        <v>0</v>
      </c>
      <c r="VHU55" s="14">
        <v>0</v>
      </c>
      <c r="VHV55" s="14">
        <v>0</v>
      </c>
      <c r="VHW55" s="14">
        <v>0</v>
      </c>
      <c r="VHX55" s="14">
        <v>0</v>
      </c>
      <c r="VHY55" s="14">
        <v>0</v>
      </c>
      <c r="VHZ55" s="14">
        <v>0</v>
      </c>
      <c r="VIA55" s="14">
        <v>0</v>
      </c>
      <c r="VIB55" s="14">
        <v>0</v>
      </c>
      <c r="VIC55" s="14">
        <v>0</v>
      </c>
      <c r="VID55" s="14">
        <v>0</v>
      </c>
      <c r="VIE55" s="14">
        <v>0</v>
      </c>
      <c r="VIF55" s="14">
        <v>0</v>
      </c>
      <c r="VIG55" s="14">
        <v>0</v>
      </c>
      <c r="VIH55" s="14">
        <v>0</v>
      </c>
      <c r="VII55" s="14">
        <v>0</v>
      </c>
      <c r="VIJ55" s="14">
        <v>0</v>
      </c>
      <c r="VIK55" s="14">
        <v>0</v>
      </c>
      <c r="VIL55" s="14">
        <v>0</v>
      </c>
      <c r="VIM55" s="14">
        <v>0</v>
      </c>
      <c r="VIN55" s="14">
        <v>0</v>
      </c>
      <c r="VIO55" s="14">
        <v>0</v>
      </c>
      <c r="VIP55" s="14">
        <v>0</v>
      </c>
      <c r="VIQ55" s="14">
        <v>0</v>
      </c>
      <c r="VIR55" s="14">
        <v>0</v>
      </c>
      <c r="VIS55" s="14">
        <v>0</v>
      </c>
      <c r="VIT55" s="14">
        <v>0</v>
      </c>
      <c r="VIU55" s="14">
        <v>0</v>
      </c>
      <c r="VIV55" s="14">
        <v>0</v>
      </c>
      <c r="VIW55" s="14">
        <v>0</v>
      </c>
      <c r="VIX55" s="14">
        <v>0</v>
      </c>
      <c r="VIY55" s="14">
        <v>0</v>
      </c>
      <c r="VIZ55" s="14">
        <v>0</v>
      </c>
      <c r="VJA55" s="14">
        <v>0</v>
      </c>
      <c r="VJB55" s="14">
        <v>0</v>
      </c>
      <c r="VJC55" s="14">
        <v>0</v>
      </c>
      <c r="VJD55" s="14">
        <v>0</v>
      </c>
      <c r="VJE55" s="14">
        <v>0</v>
      </c>
      <c r="VJF55" s="14">
        <v>0</v>
      </c>
      <c r="VJG55" s="14">
        <v>0</v>
      </c>
      <c r="VJH55" s="14">
        <v>0</v>
      </c>
      <c r="VJI55" s="14">
        <v>0</v>
      </c>
      <c r="VJJ55" s="14">
        <v>0</v>
      </c>
      <c r="VJK55" s="14">
        <v>0</v>
      </c>
      <c r="VJL55" s="14">
        <v>0</v>
      </c>
      <c r="VJM55" s="14">
        <v>0</v>
      </c>
      <c r="VJN55" s="14">
        <v>0</v>
      </c>
      <c r="VJO55" s="14">
        <v>0</v>
      </c>
      <c r="VJP55" s="14">
        <v>0</v>
      </c>
      <c r="VJQ55" s="14">
        <v>0</v>
      </c>
      <c r="VJR55" s="14">
        <v>0</v>
      </c>
      <c r="VJS55" s="14">
        <v>0</v>
      </c>
      <c r="VJT55" s="14">
        <v>0</v>
      </c>
      <c r="VJU55" s="14">
        <v>0</v>
      </c>
      <c r="VJV55" s="14">
        <v>0</v>
      </c>
      <c r="VJW55" s="14">
        <v>0</v>
      </c>
      <c r="VJX55" s="14">
        <v>0</v>
      </c>
      <c r="VJY55" s="14">
        <v>0</v>
      </c>
      <c r="VJZ55" s="14">
        <v>0</v>
      </c>
      <c r="VKA55" s="14">
        <v>0</v>
      </c>
      <c r="VKB55" s="14">
        <v>0</v>
      </c>
      <c r="VKC55" s="14">
        <v>0</v>
      </c>
      <c r="VKD55" s="14">
        <v>0</v>
      </c>
      <c r="VKE55" s="14">
        <v>0</v>
      </c>
      <c r="VKF55" s="14">
        <v>0</v>
      </c>
      <c r="VKG55" s="14">
        <v>0</v>
      </c>
      <c r="VKH55" s="14">
        <v>0</v>
      </c>
      <c r="VKI55" s="14">
        <v>0</v>
      </c>
      <c r="VKJ55" s="14">
        <v>0</v>
      </c>
      <c r="VKK55" s="14">
        <v>0</v>
      </c>
      <c r="VKL55" s="14">
        <v>0</v>
      </c>
      <c r="VKM55" s="14">
        <v>0</v>
      </c>
      <c r="VKN55" s="14">
        <v>0</v>
      </c>
      <c r="VKO55" s="14">
        <v>0</v>
      </c>
      <c r="VKP55" s="14">
        <v>0</v>
      </c>
      <c r="VKQ55" s="14">
        <v>0</v>
      </c>
      <c r="VKR55" s="14">
        <v>0</v>
      </c>
      <c r="VKS55" s="14">
        <v>0</v>
      </c>
      <c r="VKT55" s="14">
        <v>0</v>
      </c>
      <c r="VKU55" s="14">
        <v>0</v>
      </c>
      <c r="VKV55" s="14">
        <v>0</v>
      </c>
      <c r="VKW55" s="14">
        <v>0</v>
      </c>
      <c r="VKX55" s="14">
        <v>0</v>
      </c>
      <c r="VKY55" s="14">
        <v>0</v>
      </c>
      <c r="VKZ55" s="14">
        <v>0</v>
      </c>
      <c r="VLA55" s="14">
        <v>0</v>
      </c>
      <c r="VLB55" s="14">
        <v>0</v>
      </c>
      <c r="VLC55" s="14">
        <v>0</v>
      </c>
      <c r="VLD55" s="14">
        <v>0</v>
      </c>
      <c r="VLE55" s="14">
        <v>0</v>
      </c>
      <c r="VLF55" s="14">
        <v>0</v>
      </c>
      <c r="VLG55" s="14">
        <v>0</v>
      </c>
      <c r="VLH55" s="14">
        <v>0</v>
      </c>
      <c r="VLI55" s="14">
        <v>0</v>
      </c>
      <c r="VLJ55" s="14">
        <v>0</v>
      </c>
      <c r="VLK55" s="14">
        <v>0</v>
      </c>
      <c r="VLL55" s="14">
        <v>0</v>
      </c>
      <c r="VLM55" s="14">
        <v>0</v>
      </c>
      <c r="VLN55" s="14">
        <v>0</v>
      </c>
      <c r="VLO55" s="14">
        <v>0</v>
      </c>
      <c r="VLP55" s="14">
        <v>0</v>
      </c>
      <c r="VLQ55" s="14">
        <v>0</v>
      </c>
      <c r="VLR55" s="14">
        <v>0</v>
      </c>
      <c r="VLS55" s="14">
        <v>0</v>
      </c>
      <c r="VLT55" s="14">
        <v>0</v>
      </c>
      <c r="VLU55" s="14">
        <v>0</v>
      </c>
      <c r="VLV55" s="14">
        <v>0</v>
      </c>
      <c r="VLW55" s="14">
        <v>0</v>
      </c>
      <c r="VLX55" s="14">
        <v>0</v>
      </c>
      <c r="VLY55" s="14">
        <v>0</v>
      </c>
      <c r="VLZ55" s="14">
        <v>0</v>
      </c>
      <c r="VMA55" s="14">
        <v>0</v>
      </c>
      <c r="VMB55" s="14">
        <v>0</v>
      </c>
      <c r="VMC55" s="14">
        <v>0</v>
      </c>
      <c r="VMD55" s="14">
        <v>0</v>
      </c>
      <c r="VME55" s="14">
        <v>0</v>
      </c>
      <c r="VMF55" s="14">
        <v>0</v>
      </c>
      <c r="VMG55" s="14">
        <v>0</v>
      </c>
      <c r="VMH55" s="14">
        <v>0</v>
      </c>
      <c r="VMI55" s="14">
        <v>0</v>
      </c>
      <c r="VMJ55" s="14">
        <v>0</v>
      </c>
      <c r="VMK55" s="14">
        <v>0</v>
      </c>
      <c r="VML55" s="14">
        <v>0</v>
      </c>
      <c r="VMM55" s="14">
        <v>0</v>
      </c>
      <c r="VMN55" s="14">
        <v>0</v>
      </c>
      <c r="VMO55" s="14">
        <v>0</v>
      </c>
      <c r="VMP55" s="14">
        <v>0</v>
      </c>
      <c r="VMQ55" s="14">
        <v>0</v>
      </c>
      <c r="VMR55" s="14">
        <v>0</v>
      </c>
      <c r="VMS55" s="14">
        <v>0</v>
      </c>
      <c r="VMT55" s="14">
        <v>0</v>
      </c>
      <c r="VMU55" s="14">
        <v>0</v>
      </c>
      <c r="VMV55" s="14">
        <v>0</v>
      </c>
      <c r="VMW55" s="14">
        <v>0</v>
      </c>
      <c r="VMX55" s="14">
        <v>0</v>
      </c>
      <c r="VMY55" s="14">
        <v>0</v>
      </c>
      <c r="VMZ55" s="14">
        <v>0</v>
      </c>
      <c r="VNA55" s="14">
        <v>0</v>
      </c>
      <c r="VNB55" s="14">
        <v>0</v>
      </c>
      <c r="VNC55" s="14">
        <v>0</v>
      </c>
      <c r="VND55" s="14">
        <v>0</v>
      </c>
      <c r="VNE55" s="14">
        <v>0</v>
      </c>
      <c r="VNF55" s="14">
        <v>0</v>
      </c>
      <c r="VNG55" s="14">
        <v>0</v>
      </c>
      <c r="VNH55" s="14">
        <v>0</v>
      </c>
      <c r="VNI55" s="14">
        <v>0</v>
      </c>
      <c r="VNJ55" s="14">
        <v>0</v>
      </c>
      <c r="VNK55" s="14">
        <v>0</v>
      </c>
      <c r="VNL55" s="14">
        <v>0</v>
      </c>
      <c r="VNM55" s="14">
        <v>0</v>
      </c>
      <c r="VNN55" s="14">
        <v>0</v>
      </c>
      <c r="VNO55" s="14">
        <v>0</v>
      </c>
      <c r="VNP55" s="14">
        <v>0</v>
      </c>
      <c r="VNQ55" s="14">
        <v>0</v>
      </c>
      <c r="VNR55" s="14">
        <v>0</v>
      </c>
      <c r="VNS55" s="14">
        <v>0</v>
      </c>
      <c r="VNT55" s="14">
        <v>0</v>
      </c>
      <c r="VNU55" s="14">
        <v>0</v>
      </c>
      <c r="VNV55" s="14">
        <v>0</v>
      </c>
      <c r="VNW55" s="14">
        <v>0</v>
      </c>
      <c r="VNX55" s="14">
        <v>0</v>
      </c>
      <c r="VNY55" s="14">
        <v>0</v>
      </c>
      <c r="VNZ55" s="14">
        <v>0</v>
      </c>
      <c r="VOA55" s="14">
        <v>0</v>
      </c>
      <c r="VOB55" s="14">
        <v>0</v>
      </c>
      <c r="VOC55" s="14">
        <v>0</v>
      </c>
      <c r="VOD55" s="14">
        <v>0</v>
      </c>
      <c r="VOE55" s="14">
        <v>0</v>
      </c>
      <c r="VOF55" s="14">
        <v>0</v>
      </c>
      <c r="VOG55" s="14">
        <v>0</v>
      </c>
      <c r="VOH55" s="14">
        <v>0</v>
      </c>
      <c r="VOI55" s="14">
        <v>0</v>
      </c>
      <c r="VOJ55" s="14">
        <v>0</v>
      </c>
      <c r="VOK55" s="14">
        <v>0</v>
      </c>
      <c r="VOL55" s="14">
        <v>0</v>
      </c>
      <c r="VOM55" s="14">
        <v>0</v>
      </c>
      <c r="VON55" s="14">
        <v>0</v>
      </c>
      <c r="VOO55" s="14">
        <v>0</v>
      </c>
      <c r="VOP55" s="14">
        <v>0</v>
      </c>
      <c r="VOQ55" s="14">
        <v>0</v>
      </c>
      <c r="VOR55" s="14">
        <v>0</v>
      </c>
      <c r="VOS55" s="14">
        <v>0</v>
      </c>
      <c r="VOT55" s="14">
        <v>0</v>
      </c>
      <c r="VOU55" s="14">
        <v>0</v>
      </c>
      <c r="VOV55" s="14">
        <v>0</v>
      </c>
      <c r="VOW55" s="14">
        <v>0</v>
      </c>
      <c r="VOX55" s="14">
        <v>0</v>
      </c>
      <c r="VOY55" s="14">
        <v>0</v>
      </c>
      <c r="VOZ55" s="14">
        <v>0</v>
      </c>
      <c r="VPA55" s="14">
        <v>0</v>
      </c>
      <c r="VPB55" s="14">
        <v>0</v>
      </c>
      <c r="VPC55" s="14">
        <v>0</v>
      </c>
      <c r="VPD55" s="14">
        <v>0</v>
      </c>
      <c r="VPE55" s="14">
        <v>0</v>
      </c>
      <c r="VPF55" s="14">
        <v>0</v>
      </c>
      <c r="VPG55" s="14">
        <v>0</v>
      </c>
      <c r="VPH55" s="14">
        <v>0</v>
      </c>
      <c r="VPI55" s="14">
        <v>0</v>
      </c>
      <c r="VPJ55" s="14">
        <v>0</v>
      </c>
      <c r="VPK55" s="14">
        <v>0</v>
      </c>
      <c r="VPL55" s="14">
        <v>0</v>
      </c>
      <c r="VPM55" s="14">
        <v>0</v>
      </c>
      <c r="VPN55" s="14">
        <v>0</v>
      </c>
      <c r="VPO55" s="14">
        <v>0</v>
      </c>
      <c r="VPP55" s="14">
        <v>0</v>
      </c>
      <c r="VPQ55" s="14">
        <v>0</v>
      </c>
      <c r="VPR55" s="14">
        <v>0</v>
      </c>
      <c r="VPS55" s="14">
        <v>0</v>
      </c>
      <c r="VPT55" s="14">
        <v>0</v>
      </c>
      <c r="VPU55" s="14">
        <v>0</v>
      </c>
      <c r="VPV55" s="14">
        <v>0</v>
      </c>
      <c r="VPW55" s="14">
        <v>0</v>
      </c>
      <c r="VPX55" s="14">
        <v>0</v>
      </c>
      <c r="VPY55" s="14">
        <v>0</v>
      </c>
      <c r="VPZ55" s="14">
        <v>0</v>
      </c>
      <c r="VQA55" s="14">
        <v>0</v>
      </c>
      <c r="VQB55" s="14">
        <v>0</v>
      </c>
      <c r="VQC55" s="14">
        <v>0</v>
      </c>
      <c r="VQD55" s="14">
        <v>0</v>
      </c>
      <c r="VQE55" s="14">
        <v>0</v>
      </c>
      <c r="VQF55" s="14">
        <v>0</v>
      </c>
      <c r="VQG55" s="14">
        <v>0</v>
      </c>
      <c r="VQH55" s="14">
        <v>0</v>
      </c>
      <c r="VQI55" s="14">
        <v>0</v>
      </c>
      <c r="VQJ55" s="14">
        <v>0</v>
      </c>
      <c r="VQK55" s="14">
        <v>0</v>
      </c>
      <c r="VQL55" s="14">
        <v>0</v>
      </c>
      <c r="VQM55" s="14">
        <v>0</v>
      </c>
      <c r="VQN55" s="14">
        <v>0</v>
      </c>
      <c r="VQO55" s="14">
        <v>0</v>
      </c>
      <c r="VQP55" s="14">
        <v>0</v>
      </c>
      <c r="VQQ55" s="14">
        <v>0</v>
      </c>
      <c r="VQR55" s="14">
        <v>0</v>
      </c>
      <c r="VQS55" s="14">
        <v>0</v>
      </c>
      <c r="VQT55" s="14">
        <v>0</v>
      </c>
      <c r="VQU55" s="14">
        <v>0</v>
      </c>
      <c r="VQV55" s="14">
        <v>0</v>
      </c>
      <c r="VQW55" s="14">
        <v>0</v>
      </c>
      <c r="VQX55" s="14">
        <v>0</v>
      </c>
      <c r="VQY55" s="14">
        <v>0</v>
      </c>
      <c r="VQZ55" s="14">
        <v>0</v>
      </c>
      <c r="VRA55" s="14">
        <v>0</v>
      </c>
      <c r="VRB55" s="14">
        <v>0</v>
      </c>
      <c r="VRC55" s="14">
        <v>0</v>
      </c>
      <c r="VRD55" s="14">
        <v>0</v>
      </c>
      <c r="VRE55" s="14">
        <v>0</v>
      </c>
      <c r="VRF55" s="14">
        <v>0</v>
      </c>
      <c r="VRG55" s="14">
        <v>0</v>
      </c>
      <c r="VRH55" s="14">
        <v>0</v>
      </c>
      <c r="VRI55" s="14">
        <v>0</v>
      </c>
      <c r="VRJ55" s="14">
        <v>0</v>
      </c>
      <c r="VRK55" s="14">
        <v>0</v>
      </c>
      <c r="VRL55" s="14">
        <v>0</v>
      </c>
      <c r="VRM55" s="14">
        <v>0</v>
      </c>
      <c r="VRN55" s="14">
        <v>0</v>
      </c>
      <c r="VRO55" s="14">
        <v>0</v>
      </c>
      <c r="VRP55" s="14">
        <v>0</v>
      </c>
      <c r="VRQ55" s="14">
        <v>0</v>
      </c>
      <c r="VRR55" s="14">
        <v>0</v>
      </c>
      <c r="VRS55" s="14">
        <v>0</v>
      </c>
      <c r="VRT55" s="14">
        <v>0</v>
      </c>
      <c r="VRU55" s="14">
        <v>0</v>
      </c>
      <c r="VRV55" s="14">
        <v>0</v>
      </c>
      <c r="VRW55" s="14">
        <v>0</v>
      </c>
      <c r="VRX55" s="14">
        <v>0</v>
      </c>
      <c r="VRY55" s="14">
        <v>0</v>
      </c>
      <c r="VRZ55" s="14">
        <v>0</v>
      </c>
      <c r="VSA55" s="14">
        <v>0</v>
      </c>
      <c r="VSB55" s="14">
        <v>0</v>
      </c>
      <c r="VSC55" s="14">
        <v>0</v>
      </c>
      <c r="VSD55" s="14">
        <v>0</v>
      </c>
      <c r="VSE55" s="14">
        <v>0</v>
      </c>
      <c r="VSF55" s="14">
        <v>0</v>
      </c>
      <c r="VSG55" s="14">
        <v>0</v>
      </c>
      <c r="VSH55" s="14">
        <v>0</v>
      </c>
      <c r="VSI55" s="14">
        <v>0</v>
      </c>
      <c r="VSJ55" s="14">
        <v>0</v>
      </c>
      <c r="VSK55" s="14">
        <v>0</v>
      </c>
      <c r="VSL55" s="14">
        <v>0</v>
      </c>
      <c r="VSM55" s="14">
        <v>0</v>
      </c>
      <c r="VSN55" s="14">
        <v>0</v>
      </c>
      <c r="VSO55" s="14">
        <v>0</v>
      </c>
      <c r="VSP55" s="14">
        <v>0</v>
      </c>
      <c r="VSQ55" s="14">
        <v>0</v>
      </c>
      <c r="VSR55" s="14">
        <v>0</v>
      </c>
      <c r="VSS55" s="14">
        <v>0</v>
      </c>
      <c r="VST55" s="14">
        <v>0</v>
      </c>
      <c r="VSU55" s="14">
        <v>0</v>
      </c>
      <c r="VSV55" s="14">
        <v>0</v>
      </c>
      <c r="VSW55" s="14">
        <v>0</v>
      </c>
      <c r="VSX55" s="14">
        <v>0</v>
      </c>
      <c r="VSY55" s="14">
        <v>0</v>
      </c>
      <c r="VSZ55" s="14">
        <v>0</v>
      </c>
      <c r="VTA55" s="14">
        <v>0</v>
      </c>
      <c r="VTB55" s="14">
        <v>0</v>
      </c>
      <c r="VTC55" s="14">
        <v>0</v>
      </c>
      <c r="VTD55" s="14">
        <v>0</v>
      </c>
      <c r="VTE55" s="14">
        <v>0</v>
      </c>
      <c r="VTF55" s="14">
        <v>0</v>
      </c>
      <c r="VTG55" s="14">
        <v>0</v>
      </c>
      <c r="VTH55" s="14">
        <v>0</v>
      </c>
      <c r="VTI55" s="14">
        <v>0</v>
      </c>
      <c r="VTJ55" s="14">
        <v>0</v>
      </c>
      <c r="VTK55" s="14">
        <v>0</v>
      </c>
      <c r="VTL55" s="14">
        <v>0</v>
      </c>
      <c r="VTM55" s="14">
        <v>0</v>
      </c>
      <c r="VTN55" s="14">
        <v>0</v>
      </c>
      <c r="VTO55" s="14">
        <v>0</v>
      </c>
      <c r="VTP55" s="14">
        <v>0</v>
      </c>
      <c r="VTQ55" s="14">
        <v>0</v>
      </c>
      <c r="VTR55" s="14">
        <v>0</v>
      </c>
      <c r="VTS55" s="14">
        <v>0</v>
      </c>
      <c r="VTT55" s="14">
        <v>0</v>
      </c>
      <c r="VTU55" s="14">
        <v>0</v>
      </c>
      <c r="VTV55" s="14">
        <v>0</v>
      </c>
      <c r="VTW55" s="14">
        <v>0</v>
      </c>
      <c r="VTX55" s="14">
        <v>0</v>
      </c>
      <c r="VTY55" s="14">
        <v>0</v>
      </c>
      <c r="VTZ55" s="14">
        <v>0</v>
      </c>
      <c r="VUA55" s="14">
        <v>0</v>
      </c>
      <c r="VUB55" s="14">
        <v>0</v>
      </c>
      <c r="VUC55" s="14">
        <v>0</v>
      </c>
      <c r="VUD55" s="14">
        <v>0</v>
      </c>
      <c r="VUE55" s="14">
        <v>0</v>
      </c>
      <c r="VUF55" s="14">
        <v>0</v>
      </c>
      <c r="VUG55" s="14">
        <v>0</v>
      </c>
      <c r="VUH55" s="14">
        <v>0</v>
      </c>
      <c r="VUI55" s="14">
        <v>0</v>
      </c>
      <c r="VUJ55" s="14">
        <v>0</v>
      </c>
      <c r="VUK55" s="14">
        <v>0</v>
      </c>
      <c r="VUL55" s="14">
        <v>0</v>
      </c>
      <c r="VUM55" s="14">
        <v>0</v>
      </c>
      <c r="VUN55" s="14">
        <v>0</v>
      </c>
      <c r="VUO55" s="14">
        <v>0</v>
      </c>
      <c r="VUP55" s="14">
        <v>0</v>
      </c>
      <c r="VUQ55" s="14">
        <v>0</v>
      </c>
      <c r="VUR55" s="14">
        <v>0</v>
      </c>
      <c r="VUS55" s="14">
        <v>0</v>
      </c>
      <c r="VUT55" s="14">
        <v>0</v>
      </c>
      <c r="VUU55" s="14">
        <v>0</v>
      </c>
      <c r="VUV55" s="14">
        <v>0</v>
      </c>
      <c r="VUW55" s="14">
        <v>0</v>
      </c>
      <c r="VUX55" s="14">
        <v>0</v>
      </c>
      <c r="VUY55" s="14">
        <v>0</v>
      </c>
      <c r="VUZ55" s="14">
        <v>0</v>
      </c>
      <c r="VVA55" s="14">
        <v>0</v>
      </c>
      <c r="VVB55" s="14">
        <v>0</v>
      </c>
      <c r="VVC55" s="14">
        <v>0</v>
      </c>
      <c r="VVD55" s="14">
        <v>0</v>
      </c>
      <c r="VVE55" s="14">
        <v>0</v>
      </c>
      <c r="VVF55" s="14">
        <v>0</v>
      </c>
      <c r="VVG55" s="14">
        <v>0</v>
      </c>
      <c r="VVH55" s="14">
        <v>0</v>
      </c>
      <c r="VVI55" s="14">
        <v>0</v>
      </c>
      <c r="VVJ55" s="14">
        <v>0</v>
      </c>
      <c r="VVK55" s="14">
        <v>0</v>
      </c>
      <c r="VVL55" s="14">
        <v>0</v>
      </c>
      <c r="VVM55" s="14">
        <v>0</v>
      </c>
      <c r="VVN55" s="14">
        <v>0</v>
      </c>
      <c r="VVO55" s="14">
        <v>0</v>
      </c>
      <c r="VVP55" s="14">
        <v>0</v>
      </c>
      <c r="VVQ55" s="14">
        <v>0</v>
      </c>
      <c r="VVR55" s="14">
        <v>0</v>
      </c>
      <c r="VVS55" s="14">
        <v>0</v>
      </c>
      <c r="VVT55" s="14">
        <v>0</v>
      </c>
      <c r="VVU55" s="14">
        <v>0</v>
      </c>
      <c r="VVV55" s="14">
        <v>0</v>
      </c>
      <c r="VVW55" s="14">
        <v>0</v>
      </c>
      <c r="VVX55" s="14">
        <v>0</v>
      </c>
      <c r="VVY55" s="14">
        <v>0</v>
      </c>
      <c r="VVZ55" s="14">
        <v>0</v>
      </c>
      <c r="VWA55" s="14">
        <v>0</v>
      </c>
      <c r="VWB55" s="14">
        <v>0</v>
      </c>
      <c r="VWC55" s="14">
        <v>0</v>
      </c>
      <c r="VWD55" s="14">
        <v>0</v>
      </c>
      <c r="VWE55" s="14">
        <v>0</v>
      </c>
      <c r="VWF55" s="14">
        <v>0</v>
      </c>
      <c r="VWG55" s="14">
        <v>0</v>
      </c>
      <c r="VWH55" s="14">
        <v>0</v>
      </c>
      <c r="VWI55" s="14">
        <v>0</v>
      </c>
      <c r="VWJ55" s="14">
        <v>0</v>
      </c>
      <c r="VWK55" s="14">
        <v>0</v>
      </c>
      <c r="VWL55" s="14">
        <v>0</v>
      </c>
      <c r="VWM55" s="14">
        <v>0</v>
      </c>
      <c r="VWN55" s="14">
        <v>0</v>
      </c>
      <c r="VWO55" s="14">
        <v>0</v>
      </c>
      <c r="VWP55" s="14">
        <v>0</v>
      </c>
      <c r="VWQ55" s="14">
        <v>0</v>
      </c>
      <c r="VWR55" s="14">
        <v>0</v>
      </c>
      <c r="VWS55" s="14">
        <v>0</v>
      </c>
      <c r="VWT55" s="14">
        <v>0</v>
      </c>
      <c r="VWU55" s="14">
        <v>0</v>
      </c>
      <c r="VWV55" s="14">
        <v>0</v>
      </c>
      <c r="VWW55" s="14">
        <v>0</v>
      </c>
      <c r="VWX55" s="14">
        <v>0</v>
      </c>
      <c r="VWY55" s="14">
        <v>0</v>
      </c>
      <c r="VWZ55" s="14">
        <v>0</v>
      </c>
      <c r="VXA55" s="14">
        <v>0</v>
      </c>
      <c r="VXB55" s="14">
        <v>0</v>
      </c>
      <c r="VXC55" s="14">
        <v>0</v>
      </c>
      <c r="VXD55" s="14">
        <v>0</v>
      </c>
      <c r="VXE55" s="14">
        <v>0</v>
      </c>
      <c r="VXF55" s="14">
        <v>0</v>
      </c>
      <c r="VXG55" s="14">
        <v>0</v>
      </c>
      <c r="VXH55" s="14">
        <v>0</v>
      </c>
      <c r="VXI55" s="14">
        <v>0</v>
      </c>
      <c r="VXJ55" s="14">
        <v>0</v>
      </c>
      <c r="VXK55" s="14">
        <v>0</v>
      </c>
      <c r="VXL55" s="14">
        <v>0</v>
      </c>
      <c r="VXM55" s="14">
        <v>0</v>
      </c>
      <c r="VXN55" s="14">
        <v>0</v>
      </c>
      <c r="VXO55" s="14">
        <v>0</v>
      </c>
      <c r="VXP55" s="14">
        <v>0</v>
      </c>
      <c r="VXQ55" s="14">
        <v>0</v>
      </c>
      <c r="VXR55" s="14">
        <v>0</v>
      </c>
      <c r="VXS55" s="14">
        <v>0</v>
      </c>
      <c r="VXT55" s="14">
        <v>0</v>
      </c>
      <c r="VXU55" s="14">
        <v>0</v>
      </c>
      <c r="VXV55" s="14">
        <v>0</v>
      </c>
      <c r="VXW55" s="14">
        <v>0</v>
      </c>
      <c r="VXX55" s="14">
        <v>0</v>
      </c>
      <c r="VXY55" s="14">
        <v>0</v>
      </c>
      <c r="VXZ55" s="14">
        <v>0</v>
      </c>
      <c r="VYA55" s="14">
        <v>0</v>
      </c>
      <c r="VYB55" s="14">
        <v>0</v>
      </c>
      <c r="VYC55" s="14">
        <v>0</v>
      </c>
      <c r="VYD55" s="14">
        <v>0</v>
      </c>
      <c r="VYE55" s="14">
        <v>0</v>
      </c>
      <c r="VYF55" s="14">
        <v>0</v>
      </c>
      <c r="VYG55" s="14">
        <v>0</v>
      </c>
      <c r="VYH55" s="14">
        <v>0</v>
      </c>
      <c r="VYI55" s="14">
        <v>0</v>
      </c>
      <c r="VYJ55" s="14">
        <v>0</v>
      </c>
      <c r="VYK55" s="14">
        <v>0</v>
      </c>
      <c r="VYL55" s="14">
        <v>0</v>
      </c>
      <c r="VYM55" s="14">
        <v>0</v>
      </c>
      <c r="VYN55" s="14">
        <v>0</v>
      </c>
      <c r="VYO55" s="14">
        <v>0</v>
      </c>
      <c r="VYP55" s="14">
        <v>0</v>
      </c>
      <c r="VYQ55" s="14">
        <v>0</v>
      </c>
      <c r="VYR55" s="14">
        <v>0</v>
      </c>
      <c r="VYS55" s="14">
        <v>0</v>
      </c>
      <c r="VYT55" s="14">
        <v>0</v>
      </c>
      <c r="VYU55" s="14">
        <v>0</v>
      </c>
      <c r="VYV55" s="14">
        <v>0</v>
      </c>
      <c r="VYW55" s="14">
        <v>0</v>
      </c>
      <c r="VYX55" s="14">
        <v>0</v>
      </c>
      <c r="VYY55" s="14">
        <v>0</v>
      </c>
      <c r="VYZ55" s="14">
        <v>0</v>
      </c>
      <c r="VZA55" s="14">
        <v>0</v>
      </c>
      <c r="VZB55" s="14">
        <v>0</v>
      </c>
      <c r="VZC55" s="14">
        <v>0</v>
      </c>
      <c r="VZD55" s="14">
        <v>0</v>
      </c>
      <c r="VZE55" s="14">
        <v>0</v>
      </c>
      <c r="VZF55" s="14">
        <v>0</v>
      </c>
      <c r="VZG55" s="14">
        <v>0</v>
      </c>
      <c r="VZH55" s="14">
        <v>0</v>
      </c>
      <c r="VZI55" s="14">
        <v>0</v>
      </c>
      <c r="VZJ55" s="14">
        <v>0</v>
      </c>
      <c r="VZK55" s="14">
        <v>0</v>
      </c>
      <c r="VZL55" s="14">
        <v>0</v>
      </c>
      <c r="VZM55" s="14">
        <v>0</v>
      </c>
      <c r="VZN55" s="14">
        <v>0</v>
      </c>
      <c r="VZO55" s="14">
        <v>0</v>
      </c>
      <c r="VZP55" s="14">
        <v>0</v>
      </c>
      <c r="VZQ55" s="14">
        <v>0</v>
      </c>
      <c r="VZR55" s="14">
        <v>0</v>
      </c>
      <c r="VZS55" s="14">
        <v>0</v>
      </c>
      <c r="VZT55" s="14">
        <v>0</v>
      </c>
      <c r="VZU55" s="14">
        <v>0</v>
      </c>
      <c r="VZV55" s="14">
        <v>0</v>
      </c>
      <c r="VZW55" s="14">
        <v>0</v>
      </c>
      <c r="VZX55" s="14">
        <v>0</v>
      </c>
      <c r="VZY55" s="14">
        <v>0</v>
      </c>
      <c r="VZZ55" s="14">
        <v>0</v>
      </c>
      <c r="WAA55" s="14">
        <v>0</v>
      </c>
      <c r="WAB55" s="14">
        <v>0</v>
      </c>
      <c r="WAC55" s="14">
        <v>0</v>
      </c>
      <c r="WAD55" s="14">
        <v>0</v>
      </c>
      <c r="WAE55" s="14">
        <v>0</v>
      </c>
      <c r="WAF55" s="14">
        <v>0</v>
      </c>
      <c r="WAG55" s="14">
        <v>0</v>
      </c>
      <c r="WAH55" s="14">
        <v>0</v>
      </c>
      <c r="WAI55" s="14">
        <v>0</v>
      </c>
      <c r="WAJ55" s="14">
        <v>0</v>
      </c>
      <c r="WAK55" s="14">
        <v>0</v>
      </c>
      <c r="WAL55" s="14">
        <v>0</v>
      </c>
      <c r="WAM55" s="14">
        <v>0</v>
      </c>
      <c r="WAN55" s="14">
        <v>0</v>
      </c>
      <c r="WAO55" s="14">
        <v>0</v>
      </c>
      <c r="WAP55" s="14">
        <v>0</v>
      </c>
      <c r="WAQ55" s="14">
        <v>0</v>
      </c>
      <c r="WAR55" s="14">
        <v>0</v>
      </c>
      <c r="WAS55" s="14">
        <v>0</v>
      </c>
      <c r="WAT55" s="14">
        <v>0</v>
      </c>
      <c r="WAU55" s="14">
        <v>0</v>
      </c>
      <c r="WAV55" s="14">
        <v>0</v>
      </c>
      <c r="WAW55" s="14">
        <v>0</v>
      </c>
      <c r="WAX55" s="14">
        <v>0</v>
      </c>
      <c r="WAY55" s="14">
        <v>0</v>
      </c>
      <c r="WAZ55" s="14">
        <v>0</v>
      </c>
      <c r="WBA55" s="14">
        <v>0</v>
      </c>
      <c r="WBB55" s="14">
        <v>0</v>
      </c>
      <c r="WBC55" s="14">
        <v>0</v>
      </c>
      <c r="WBD55" s="14">
        <v>0</v>
      </c>
      <c r="WBE55" s="14">
        <v>0</v>
      </c>
      <c r="WBF55" s="14">
        <v>0</v>
      </c>
      <c r="WBG55" s="14">
        <v>0</v>
      </c>
      <c r="WBH55" s="14">
        <v>0</v>
      </c>
      <c r="WBI55" s="14">
        <v>0</v>
      </c>
      <c r="WBJ55" s="14">
        <v>0</v>
      </c>
      <c r="WBK55" s="14">
        <v>0</v>
      </c>
      <c r="WBL55" s="14">
        <v>0</v>
      </c>
      <c r="WBM55" s="14">
        <v>0</v>
      </c>
      <c r="WBN55" s="14">
        <v>0</v>
      </c>
      <c r="WBO55" s="14">
        <v>0</v>
      </c>
      <c r="WBP55" s="14">
        <v>0</v>
      </c>
      <c r="WBQ55" s="14">
        <v>0</v>
      </c>
      <c r="WBR55" s="14">
        <v>0</v>
      </c>
      <c r="WBS55" s="14">
        <v>0</v>
      </c>
      <c r="WBT55" s="14">
        <v>0</v>
      </c>
      <c r="WBU55" s="14">
        <v>0</v>
      </c>
      <c r="WBV55" s="14">
        <v>0</v>
      </c>
      <c r="WBW55" s="14">
        <v>0</v>
      </c>
      <c r="WBX55" s="14">
        <v>0</v>
      </c>
      <c r="WBY55" s="14">
        <v>0</v>
      </c>
      <c r="WBZ55" s="14">
        <v>0</v>
      </c>
      <c r="WCA55" s="14">
        <v>0</v>
      </c>
      <c r="WCB55" s="14">
        <v>0</v>
      </c>
      <c r="WCC55" s="14">
        <v>0</v>
      </c>
      <c r="WCD55" s="14">
        <v>0</v>
      </c>
      <c r="WCE55" s="14">
        <v>0</v>
      </c>
      <c r="WCF55" s="14">
        <v>0</v>
      </c>
      <c r="WCG55" s="14">
        <v>0</v>
      </c>
      <c r="WCH55" s="14">
        <v>0</v>
      </c>
      <c r="WCI55" s="14">
        <v>0</v>
      </c>
      <c r="WCJ55" s="14">
        <v>0</v>
      </c>
      <c r="WCK55" s="14">
        <v>0</v>
      </c>
      <c r="WCL55" s="14">
        <v>0</v>
      </c>
      <c r="WCM55" s="14">
        <v>0</v>
      </c>
      <c r="WCN55" s="14">
        <v>0</v>
      </c>
      <c r="WCO55" s="14">
        <v>0</v>
      </c>
      <c r="WCP55" s="14">
        <v>0</v>
      </c>
      <c r="WCQ55" s="14">
        <v>0</v>
      </c>
      <c r="WCR55" s="14">
        <v>0</v>
      </c>
      <c r="WCS55" s="14">
        <v>0</v>
      </c>
      <c r="WCT55" s="14">
        <v>0</v>
      </c>
      <c r="WCU55" s="14">
        <v>0</v>
      </c>
      <c r="WCV55" s="14">
        <v>0</v>
      </c>
      <c r="WCW55" s="14">
        <v>0</v>
      </c>
      <c r="WCX55" s="14">
        <v>0</v>
      </c>
      <c r="WCY55" s="14">
        <v>0</v>
      </c>
      <c r="WCZ55" s="14">
        <v>0</v>
      </c>
      <c r="WDA55" s="14">
        <v>0</v>
      </c>
      <c r="WDB55" s="14">
        <v>0</v>
      </c>
      <c r="WDC55" s="14">
        <v>0</v>
      </c>
      <c r="WDD55" s="14">
        <v>0</v>
      </c>
      <c r="WDE55" s="14">
        <v>0</v>
      </c>
      <c r="WDF55" s="14">
        <v>0</v>
      </c>
      <c r="WDG55" s="14">
        <v>0</v>
      </c>
      <c r="WDH55" s="14">
        <v>0</v>
      </c>
      <c r="WDI55" s="14">
        <v>0</v>
      </c>
      <c r="WDJ55" s="14">
        <v>0</v>
      </c>
      <c r="WDK55" s="14">
        <v>0</v>
      </c>
      <c r="WDL55" s="14">
        <v>0</v>
      </c>
      <c r="WDM55" s="14">
        <v>0</v>
      </c>
      <c r="WDN55" s="14">
        <v>0</v>
      </c>
      <c r="WDO55" s="14">
        <v>0</v>
      </c>
      <c r="WDP55" s="14">
        <v>0</v>
      </c>
      <c r="WDQ55" s="14">
        <v>0</v>
      </c>
      <c r="WDR55" s="14">
        <v>0</v>
      </c>
      <c r="WDS55" s="14">
        <v>0</v>
      </c>
      <c r="WDT55" s="14">
        <v>0</v>
      </c>
      <c r="WDU55" s="14">
        <v>0</v>
      </c>
      <c r="WDV55" s="14">
        <v>0</v>
      </c>
      <c r="WDW55" s="14">
        <v>0</v>
      </c>
      <c r="WDX55" s="14">
        <v>0</v>
      </c>
      <c r="WDY55" s="14">
        <v>0</v>
      </c>
      <c r="WDZ55" s="14">
        <v>0</v>
      </c>
      <c r="WEA55" s="14">
        <v>0</v>
      </c>
      <c r="WEB55" s="14">
        <v>0</v>
      </c>
      <c r="WEC55" s="14">
        <v>0</v>
      </c>
      <c r="WED55" s="14">
        <v>0</v>
      </c>
      <c r="WEE55" s="14">
        <v>0</v>
      </c>
      <c r="WEF55" s="14">
        <v>0</v>
      </c>
      <c r="WEG55" s="14">
        <v>0</v>
      </c>
      <c r="WEH55" s="14">
        <v>0</v>
      </c>
      <c r="WEI55" s="14">
        <v>0</v>
      </c>
      <c r="WEJ55" s="14">
        <v>0</v>
      </c>
      <c r="WEK55" s="14">
        <v>0</v>
      </c>
      <c r="WEL55" s="14">
        <v>0</v>
      </c>
      <c r="WEM55" s="14">
        <v>0</v>
      </c>
      <c r="WEN55" s="14">
        <v>0</v>
      </c>
      <c r="WEO55" s="14">
        <v>0</v>
      </c>
      <c r="WEP55" s="14">
        <v>0</v>
      </c>
      <c r="WEQ55" s="14">
        <v>0</v>
      </c>
      <c r="WER55" s="14">
        <v>0</v>
      </c>
      <c r="WES55" s="14">
        <v>0</v>
      </c>
      <c r="WET55" s="14">
        <v>0</v>
      </c>
      <c r="WEU55" s="14">
        <v>0</v>
      </c>
      <c r="WEV55" s="14">
        <v>0</v>
      </c>
      <c r="WEW55" s="14">
        <v>0</v>
      </c>
      <c r="WEX55" s="14">
        <v>0</v>
      </c>
      <c r="WEY55" s="14">
        <v>0</v>
      </c>
      <c r="WEZ55" s="14">
        <v>0</v>
      </c>
      <c r="WFA55" s="14">
        <v>0</v>
      </c>
      <c r="WFB55" s="14">
        <v>0</v>
      </c>
      <c r="WFC55" s="14">
        <v>0</v>
      </c>
      <c r="WFD55" s="14">
        <v>0</v>
      </c>
      <c r="WFE55" s="14">
        <v>0</v>
      </c>
      <c r="WFF55" s="14">
        <v>0</v>
      </c>
      <c r="WFG55" s="14">
        <v>0</v>
      </c>
      <c r="WFH55" s="14">
        <v>0</v>
      </c>
      <c r="WFI55" s="14">
        <v>0</v>
      </c>
      <c r="WFJ55" s="14">
        <v>0</v>
      </c>
      <c r="WFK55" s="14">
        <v>0</v>
      </c>
      <c r="WFL55" s="14">
        <v>0</v>
      </c>
      <c r="WFM55" s="14">
        <v>0</v>
      </c>
      <c r="WFN55" s="14">
        <v>0</v>
      </c>
      <c r="WFO55" s="14">
        <v>0</v>
      </c>
      <c r="WFP55" s="14">
        <v>0</v>
      </c>
      <c r="WFQ55" s="14">
        <v>0</v>
      </c>
      <c r="WFR55" s="14">
        <v>0</v>
      </c>
      <c r="WFS55" s="14">
        <v>0</v>
      </c>
      <c r="WFT55" s="14">
        <v>0</v>
      </c>
      <c r="WFU55" s="14">
        <v>0</v>
      </c>
      <c r="WFV55" s="14">
        <v>0</v>
      </c>
      <c r="WFW55" s="14">
        <v>0</v>
      </c>
      <c r="WFX55" s="14">
        <v>0</v>
      </c>
      <c r="WFY55" s="14">
        <v>0</v>
      </c>
      <c r="WFZ55" s="14">
        <v>0</v>
      </c>
      <c r="WGA55" s="14">
        <v>0</v>
      </c>
      <c r="WGB55" s="14">
        <v>0</v>
      </c>
      <c r="WGC55" s="14">
        <v>0</v>
      </c>
      <c r="WGD55" s="14">
        <v>0</v>
      </c>
      <c r="WGE55" s="14">
        <v>0</v>
      </c>
      <c r="WGF55" s="14">
        <v>0</v>
      </c>
      <c r="WGG55" s="14">
        <v>0</v>
      </c>
      <c r="WGH55" s="14">
        <v>0</v>
      </c>
      <c r="WGI55" s="14">
        <v>0</v>
      </c>
      <c r="WGJ55" s="14">
        <v>0</v>
      </c>
      <c r="WGK55" s="14">
        <v>0</v>
      </c>
      <c r="WGL55" s="14">
        <v>0</v>
      </c>
      <c r="WGM55" s="14">
        <v>0</v>
      </c>
      <c r="WGN55" s="14">
        <v>0</v>
      </c>
      <c r="WGO55" s="14">
        <v>0</v>
      </c>
      <c r="WGP55" s="14">
        <v>0</v>
      </c>
      <c r="WGQ55" s="14">
        <v>0</v>
      </c>
      <c r="WGR55" s="14">
        <v>0</v>
      </c>
      <c r="WGS55" s="14">
        <v>0</v>
      </c>
      <c r="WGT55" s="14">
        <v>0</v>
      </c>
      <c r="WGU55" s="14">
        <v>0</v>
      </c>
      <c r="WGV55" s="14">
        <v>0</v>
      </c>
      <c r="WGW55" s="14">
        <v>0</v>
      </c>
      <c r="WGX55" s="14">
        <v>0</v>
      </c>
      <c r="WGY55" s="14">
        <v>0</v>
      </c>
      <c r="WGZ55" s="14">
        <v>0</v>
      </c>
      <c r="WHA55" s="14">
        <v>0</v>
      </c>
      <c r="WHB55" s="14">
        <v>0</v>
      </c>
      <c r="WHC55" s="14">
        <v>0</v>
      </c>
      <c r="WHD55" s="14">
        <v>0</v>
      </c>
      <c r="WHE55" s="14">
        <v>0</v>
      </c>
      <c r="WHF55" s="14">
        <v>0</v>
      </c>
      <c r="WHG55" s="14">
        <v>0</v>
      </c>
      <c r="WHH55" s="14">
        <v>0</v>
      </c>
      <c r="WHI55" s="14">
        <v>0</v>
      </c>
      <c r="WHJ55" s="14">
        <v>0</v>
      </c>
      <c r="WHK55" s="14">
        <v>0</v>
      </c>
      <c r="WHL55" s="14">
        <v>0</v>
      </c>
      <c r="WHM55" s="14">
        <v>0</v>
      </c>
      <c r="WHN55" s="14">
        <v>0</v>
      </c>
      <c r="WHO55" s="14">
        <v>0</v>
      </c>
      <c r="WHP55" s="14">
        <v>0</v>
      </c>
      <c r="WHQ55" s="14">
        <v>0</v>
      </c>
      <c r="WHR55" s="14">
        <v>0</v>
      </c>
      <c r="WHS55" s="14">
        <v>0</v>
      </c>
      <c r="WHT55" s="14">
        <v>0</v>
      </c>
      <c r="WHU55" s="14">
        <v>0</v>
      </c>
      <c r="WHV55" s="14">
        <v>0</v>
      </c>
      <c r="WHW55" s="14">
        <v>0</v>
      </c>
      <c r="WHX55" s="14">
        <v>0</v>
      </c>
      <c r="WHY55" s="14">
        <v>0</v>
      </c>
      <c r="WHZ55" s="14">
        <v>0</v>
      </c>
      <c r="WIA55" s="14">
        <v>0</v>
      </c>
      <c r="WIB55" s="14">
        <v>0</v>
      </c>
      <c r="WIC55" s="14">
        <v>0</v>
      </c>
      <c r="WID55" s="14">
        <v>0</v>
      </c>
      <c r="WIE55" s="14">
        <v>0</v>
      </c>
      <c r="WIF55" s="14">
        <v>0</v>
      </c>
      <c r="WIG55" s="14">
        <v>0</v>
      </c>
      <c r="WIH55" s="14">
        <v>0</v>
      </c>
      <c r="WII55" s="14">
        <v>0</v>
      </c>
      <c r="WIJ55" s="14">
        <v>0</v>
      </c>
      <c r="WIK55" s="14">
        <v>0</v>
      </c>
      <c r="WIL55" s="14">
        <v>0</v>
      </c>
      <c r="WIM55" s="14">
        <v>0</v>
      </c>
      <c r="WIN55" s="14">
        <v>0</v>
      </c>
      <c r="WIO55" s="14">
        <v>0</v>
      </c>
      <c r="WIP55" s="14">
        <v>0</v>
      </c>
      <c r="WIQ55" s="14">
        <v>0</v>
      </c>
      <c r="WIR55" s="14">
        <v>0</v>
      </c>
      <c r="WIS55" s="14">
        <v>0</v>
      </c>
      <c r="WIT55" s="14">
        <v>0</v>
      </c>
      <c r="WIU55" s="14">
        <v>0</v>
      </c>
      <c r="WIV55" s="14">
        <v>0</v>
      </c>
      <c r="WIW55" s="14">
        <v>0</v>
      </c>
      <c r="WIX55" s="14">
        <v>0</v>
      </c>
      <c r="WIY55" s="14">
        <v>0</v>
      </c>
      <c r="WIZ55" s="14">
        <v>0</v>
      </c>
      <c r="WJA55" s="14">
        <v>0</v>
      </c>
      <c r="WJB55" s="14">
        <v>0</v>
      </c>
      <c r="WJC55" s="14">
        <v>0</v>
      </c>
      <c r="WJD55" s="14">
        <v>0</v>
      </c>
      <c r="WJE55" s="14">
        <v>0</v>
      </c>
      <c r="WJF55" s="14">
        <v>0</v>
      </c>
      <c r="WJG55" s="14">
        <v>0</v>
      </c>
      <c r="WJH55" s="14">
        <v>0</v>
      </c>
      <c r="WJI55" s="14">
        <v>0</v>
      </c>
      <c r="WJJ55" s="14">
        <v>0</v>
      </c>
      <c r="WJK55" s="14">
        <v>0</v>
      </c>
      <c r="WJL55" s="14">
        <v>0</v>
      </c>
      <c r="WJM55" s="14">
        <v>0</v>
      </c>
      <c r="WJN55" s="14">
        <v>0</v>
      </c>
      <c r="WJO55" s="14">
        <v>0</v>
      </c>
      <c r="WJP55" s="14">
        <v>0</v>
      </c>
      <c r="WJQ55" s="14">
        <v>0</v>
      </c>
      <c r="WJR55" s="14">
        <v>0</v>
      </c>
      <c r="WJS55" s="14">
        <v>0</v>
      </c>
      <c r="WJT55" s="14">
        <v>0</v>
      </c>
      <c r="WJU55" s="14">
        <v>0</v>
      </c>
      <c r="WJV55" s="14">
        <v>0</v>
      </c>
      <c r="WJW55" s="14">
        <v>0</v>
      </c>
      <c r="WJX55" s="14">
        <v>0</v>
      </c>
      <c r="WJY55" s="14">
        <v>0</v>
      </c>
      <c r="WJZ55" s="14">
        <v>0</v>
      </c>
      <c r="WKA55" s="14">
        <v>0</v>
      </c>
      <c r="WKB55" s="14">
        <v>0</v>
      </c>
      <c r="WKC55" s="14">
        <v>0</v>
      </c>
      <c r="WKD55" s="14">
        <v>0</v>
      </c>
      <c r="WKE55" s="14">
        <v>0</v>
      </c>
      <c r="WKF55" s="14">
        <v>0</v>
      </c>
      <c r="WKG55" s="14">
        <v>0</v>
      </c>
      <c r="WKH55" s="14">
        <v>0</v>
      </c>
      <c r="WKI55" s="14">
        <v>0</v>
      </c>
      <c r="WKJ55" s="14">
        <v>0</v>
      </c>
      <c r="WKK55" s="14">
        <v>0</v>
      </c>
      <c r="WKL55" s="14">
        <v>0</v>
      </c>
      <c r="WKM55" s="14">
        <v>0</v>
      </c>
      <c r="WKN55" s="14">
        <v>0</v>
      </c>
      <c r="WKO55" s="14">
        <v>0</v>
      </c>
      <c r="WKP55" s="14">
        <v>0</v>
      </c>
      <c r="WKQ55" s="14">
        <v>0</v>
      </c>
      <c r="WKR55" s="14">
        <v>0</v>
      </c>
      <c r="WKS55" s="14">
        <v>0</v>
      </c>
      <c r="WKT55" s="14">
        <v>0</v>
      </c>
      <c r="WKU55" s="14">
        <v>0</v>
      </c>
      <c r="WKV55" s="14">
        <v>0</v>
      </c>
      <c r="WKW55" s="14">
        <v>0</v>
      </c>
      <c r="WKX55" s="14">
        <v>0</v>
      </c>
      <c r="WKY55" s="14">
        <v>0</v>
      </c>
      <c r="WKZ55" s="14">
        <v>0</v>
      </c>
      <c r="WLA55" s="14">
        <v>0</v>
      </c>
      <c r="WLB55" s="14">
        <v>0</v>
      </c>
      <c r="WLC55" s="14">
        <v>0</v>
      </c>
      <c r="WLD55" s="14">
        <v>0</v>
      </c>
      <c r="WLE55" s="14">
        <v>0</v>
      </c>
      <c r="WLF55" s="14">
        <v>0</v>
      </c>
      <c r="WLG55" s="14">
        <v>0</v>
      </c>
      <c r="WLH55" s="14">
        <v>0</v>
      </c>
      <c r="WLI55" s="14">
        <v>0</v>
      </c>
      <c r="WLJ55" s="14">
        <v>0</v>
      </c>
      <c r="WLK55" s="14">
        <v>0</v>
      </c>
      <c r="WLL55" s="14">
        <v>0</v>
      </c>
      <c r="WLM55" s="14">
        <v>0</v>
      </c>
      <c r="WLN55" s="14">
        <v>0</v>
      </c>
      <c r="WLO55" s="14">
        <v>0</v>
      </c>
      <c r="WLP55" s="14">
        <v>0</v>
      </c>
      <c r="WLQ55" s="14">
        <v>0</v>
      </c>
      <c r="WLR55" s="14">
        <v>0</v>
      </c>
      <c r="WLS55" s="14">
        <v>0</v>
      </c>
      <c r="WLT55" s="14">
        <v>0</v>
      </c>
      <c r="WLU55" s="14">
        <v>0</v>
      </c>
      <c r="WLV55" s="14">
        <v>0</v>
      </c>
      <c r="WLW55" s="14">
        <v>0</v>
      </c>
      <c r="WLX55" s="14">
        <v>0</v>
      </c>
      <c r="WLY55" s="14">
        <v>0</v>
      </c>
      <c r="WLZ55" s="14">
        <v>0</v>
      </c>
      <c r="WMA55" s="14">
        <v>0</v>
      </c>
      <c r="WMB55" s="14">
        <v>0</v>
      </c>
      <c r="WMC55" s="14">
        <v>0</v>
      </c>
      <c r="WMD55" s="14">
        <v>0</v>
      </c>
      <c r="WME55" s="14">
        <v>0</v>
      </c>
      <c r="WMF55" s="14">
        <v>0</v>
      </c>
      <c r="WMG55" s="14">
        <v>0</v>
      </c>
      <c r="WMH55" s="14">
        <v>0</v>
      </c>
      <c r="WMI55" s="14">
        <v>0</v>
      </c>
      <c r="WMJ55" s="14">
        <v>0</v>
      </c>
      <c r="WMK55" s="14">
        <v>0</v>
      </c>
      <c r="WML55" s="14">
        <v>0</v>
      </c>
      <c r="WMM55" s="14">
        <v>0</v>
      </c>
      <c r="WMN55" s="14">
        <v>0</v>
      </c>
      <c r="WMO55" s="14">
        <v>0</v>
      </c>
      <c r="WMP55" s="14">
        <v>0</v>
      </c>
      <c r="WMQ55" s="14">
        <v>0</v>
      </c>
      <c r="WMR55" s="14">
        <v>0</v>
      </c>
      <c r="WMS55" s="14">
        <v>0</v>
      </c>
      <c r="WMT55" s="14">
        <v>0</v>
      </c>
      <c r="WMU55" s="14">
        <v>0</v>
      </c>
      <c r="WMV55" s="14">
        <v>0</v>
      </c>
      <c r="WMW55" s="14">
        <v>0</v>
      </c>
      <c r="WMX55" s="14">
        <v>0</v>
      </c>
      <c r="WMY55" s="14">
        <v>0</v>
      </c>
      <c r="WMZ55" s="14">
        <v>0</v>
      </c>
      <c r="WNA55" s="14">
        <v>0</v>
      </c>
      <c r="WNB55" s="14">
        <v>0</v>
      </c>
      <c r="WNC55" s="14">
        <v>0</v>
      </c>
      <c r="WND55" s="14">
        <v>0</v>
      </c>
      <c r="WNE55" s="14">
        <v>0</v>
      </c>
      <c r="WNF55" s="14">
        <v>0</v>
      </c>
      <c r="WNG55" s="14">
        <v>0</v>
      </c>
      <c r="WNH55" s="14">
        <v>0</v>
      </c>
      <c r="WNI55" s="14">
        <v>0</v>
      </c>
      <c r="WNJ55" s="14">
        <v>0</v>
      </c>
      <c r="WNK55" s="14">
        <v>0</v>
      </c>
      <c r="WNL55" s="14">
        <v>0</v>
      </c>
      <c r="WNM55" s="14">
        <v>0</v>
      </c>
      <c r="WNN55" s="14">
        <v>0</v>
      </c>
      <c r="WNO55" s="14">
        <v>0</v>
      </c>
      <c r="WNP55" s="14">
        <v>0</v>
      </c>
      <c r="WNQ55" s="14">
        <v>0</v>
      </c>
      <c r="WNR55" s="14">
        <v>0</v>
      </c>
      <c r="WNS55" s="14">
        <v>0</v>
      </c>
      <c r="WNT55" s="14">
        <v>0</v>
      </c>
      <c r="WNU55" s="14">
        <v>0</v>
      </c>
      <c r="WNV55" s="14">
        <v>0</v>
      </c>
      <c r="WNW55" s="14">
        <v>0</v>
      </c>
      <c r="WNX55" s="14">
        <v>0</v>
      </c>
      <c r="WNY55" s="14">
        <v>0</v>
      </c>
      <c r="WNZ55" s="14">
        <v>0</v>
      </c>
      <c r="WOA55" s="14">
        <v>0</v>
      </c>
      <c r="WOB55" s="14">
        <v>0</v>
      </c>
      <c r="WOC55" s="14">
        <v>0</v>
      </c>
      <c r="WOD55" s="14">
        <v>0</v>
      </c>
      <c r="WOE55" s="14">
        <v>0</v>
      </c>
      <c r="WOF55" s="14">
        <v>0</v>
      </c>
      <c r="WOG55" s="14">
        <v>0</v>
      </c>
      <c r="WOH55" s="14">
        <v>0</v>
      </c>
      <c r="WOI55" s="14">
        <v>0</v>
      </c>
      <c r="WOJ55" s="14">
        <v>0</v>
      </c>
      <c r="WOK55" s="14">
        <v>0</v>
      </c>
      <c r="WOL55" s="14">
        <v>0</v>
      </c>
      <c r="WOM55" s="14">
        <v>0</v>
      </c>
      <c r="WON55" s="14">
        <v>0</v>
      </c>
      <c r="WOO55" s="14">
        <v>0</v>
      </c>
      <c r="WOP55" s="14">
        <v>0</v>
      </c>
      <c r="WOQ55" s="14">
        <v>0</v>
      </c>
      <c r="WOR55" s="14">
        <v>0</v>
      </c>
      <c r="WOS55" s="14">
        <v>0</v>
      </c>
      <c r="WOT55" s="14">
        <v>0</v>
      </c>
      <c r="WOU55" s="14">
        <v>0</v>
      </c>
      <c r="WOV55" s="14">
        <v>0</v>
      </c>
      <c r="WOW55" s="14">
        <v>0</v>
      </c>
      <c r="WOX55" s="14">
        <v>0</v>
      </c>
      <c r="WOY55" s="14">
        <v>0</v>
      </c>
      <c r="WOZ55" s="14">
        <v>0</v>
      </c>
      <c r="WPA55" s="14">
        <v>0</v>
      </c>
      <c r="WPB55" s="14">
        <v>0</v>
      </c>
      <c r="WPC55" s="14">
        <v>0</v>
      </c>
      <c r="WPD55" s="14">
        <v>0</v>
      </c>
      <c r="WPE55" s="14">
        <v>0</v>
      </c>
      <c r="WPF55" s="14">
        <v>0</v>
      </c>
      <c r="WPG55" s="14">
        <v>0</v>
      </c>
      <c r="WPH55" s="14">
        <v>0</v>
      </c>
      <c r="WPI55" s="14">
        <v>0</v>
      </c>
      <c r="WPJ55" s="14">
        <v>0</v>
      </c>
      <c r="WPK55" s="14">
        <v>0</v>
      </c>
      <c r="WPL55" s="14">
        <v>0</v>
      </c>
      <c r="WPM55" s="14">
        <v>0</v>
      </c>
      <c r="WPN55" s="14">
        <v>0</v>
      </c>
      <c r="WPO55" s="14">
        <v>0</v>
      </c>
      <c r="WPP55" s="14">
        <v>0</v>
      </c>
      <c r="WPQ55" s="14">
        <v>0</v>
      </c>
      <c r="WPR55" s="14">
        <v>0</v>
      </c>
      <c r="WPS55" s="14">
        <v>0</v>
      </c>
      <c r="WPT55" s="14">
        <v>0</v>
      </c>
      <c r="WPU55" s="14">
        <v>0</v>
      </c>
      <c r="WPV55" s="14">
        <v>0</v>
      </c>
      <c r="WPW55" s="14">
        <v>0</v>
      </c>
      <c r="WPX55" s="14">
        <v>0</v>
      </c>
      <c r="WPY55" s="14">
        <v>0</v>
      </c>
      <c r="WPZ55" s="14">
        <v>0</v>
      </c>
      <c r="WQA55" s="14">
        <v>0</v>
      </c>
      <c r="WQB55" s="14">
        <v>0</v>
      </c>
      <c r="WQC55" s="14">
        <v>0</v>
      </c>
      <c r="WQD55" s="14">
        <v>0</v>
      </c>
      <c r="WQE55" s="14">
        <v>0</v>
      </c>
      <c r="WQF55" s="14">
        <v>0</v>
      </c>
      <c r="WQG55" s="14">
        <v>0</v>
      </c>
      <c r="WQH55" s="14">
        <v>0</v>
      </c>
      <c r="WQI55" s="14">
        <v>0</v>
      </c>
      <c r="WQJ55" s="14">
        <v>0</v>
      </c>
      <c r="WQK55" s="14">
        <v>0</v>
      </c>
      <c r="WQL55" s="14">
        <v>0</v>
      </c>
      <c r="WQM55" s="14">
        <v>0</v>
      </c>
      <c r="WQN55" s="14">
        <v>0</v>
      </c>
      <c r="WQO55" s="14">
        <v>0</v>
      </c>
      <c r="WQP55" s="14">
        <v>0</v>
      </c>
      <c r="WQQ55" s="14">
        <v>0</v>
      </c>
      <c r="WQR55" s="14">
        <v>0</v>
      </c>
      <c r="WQS55" s="14">
        <v>0</v>
      </c>
      <c r="WQT55" s="14">
        <v>0</v>
      </c>
      <c r="WQU55" s="14">
        <v>0</v>
      </c>
      <c r="WQV55" s="14">
        <v>0</v>
      </c>
      <c r="WQW55" s="14">
        <v>0</v>
      </c>
      <c r="WQX55" s="14">
        <v>0</v>
      </c>
      <c r="WQY55" s="14">
        <v>0</v>
      </c>
      <c r="WQZ55" s="14">
        <v>0</v>
      </c>
      <c r="WRA55" s="14">
        <v>0</v>
      </c>
      <c r="WRB55" s="14">
        <v>0</v>
      </c>
      <c r="WRC55" s="14">
        <v>0</v>
      </c>
      <c r="WRD55" s="14">
        <v>0</v>
      </c>
      <c r="WRE55" s="14">
        <v>0</v>
      </c>
      <c r="WRF55" s="14">
        <v>0</v>
      </c>
      <c r="WRG55" s="14">
        <v>0</v>
      </c>
      <c r="WRH55" s="14">
        <v>0</v>
      </c>
      <c r="WRI55" s="14">
        <v>0</v>
      </c>
      <c r="WRJ55" s="14">
        <v>0</v>
      </c>
      <c r="WRK55" s="14">
        <v>0</v>
      </c>
      <c r="WRL55" s="14">
        <v>0</v>
      </c>
      <c r="WRM55" s="14">
        <v>0</v>
      </c>
      <c r="WRN55" s="14">
        <v>0</v>
      </c>
      <c r="WRO55" s="14">
        <v>0</v>
      </c>
      <c r="WRP55" s="14">
        <v>0</v>
      </c>
      <c r="WRQ55" s="14">
        <v>0</v>
      </c>
      <c r="WRR55" s="14">
        <v>0</v>
      </c>
      <c r="WRS55" s="14">
        <v>0</v>
      </c>
      <c r="WRT55" s="14">
        <v>0</v>
      </c>
      <c r="WRU55" s="14">
        <v>0</v>
      </c>
      <c r="WRV55" s="14">
        <v>0</v>
      </c>
      <c r="WRW55" s="14">
        <v>0</v>
      </c>
      <c r="WRX55" s="14">
        <v>0</v>
      </c>
      <c r="WRY55" s="14">
        <v>0</v>
      </c>
      <c r="WRZ55" s="14">
        <v>0</v>
      </c>
      <c r="WSA55" s="14">
        <v>0</v>
      </c>
      <c r="WSB55" s="14">
        <v>0</v>
      </c>
      <c r="WSC55" s="14">
        <v>0</v>
      </c>
      <c r="WSD55" s="14">
        <v>0</v>
      </c>
      <c r="WSE55" s="14">
        <v>0</v>
      </c>
      <c r="WSF55" s="14">
        <v>0</v>
      </c>
      <c r="WSG55" s="14">
        <v>0</v>
      </c>
      <c r="WSH55" s="14">
        <v>0</v>
      </c>
      <c r="WSI55" s="14">
        <v>0</v>
      </c>
      <c r="WSJ55" s="14">
        <v>0</v>
      </c>
      <c r="WSK55" s="14">
        <v>0</v>
      </c>
      <c r="WSL55" s="14">
        <v>0</v>
      </c>
      <c r="WSM55" s="14">
        <v>0</v>
      </c>
      <c r="WSN55" s="14">
        <v>0</v>
      </c>
      <c r="WSO55" s="14">
        <v>0</v>
      </c>
      <c r="WSP55" s="14">
        <v>0</v>
      </c>
      <c r="WSQ55" s="14">
        <v>0</v>
      </c>
      <c r="WSR55" s="14">
        <v>0</v>
      </c>
      <c r="WSS55" s="14">
        <v>0</v>
      </c>
      <c r="WST55" s="14">
        <v>0</v>
      </c>
      <c r="WSU55" s="14">
        <v>0</v>
      </c>
      <c r="WSV55" s="14">
        <v>0</v>
      </c>
      <c r="WSW55" s="14">
        <v>0</v>
      </c>
      <c r="WSX55" s="14">
        <v>0</v>
      </c>
      <c r="WSY55" s="14">
        <v>0</v>
      </c>
      <c r="WSZ55" s="14">
        <v>0</v>
      </c>
      <c r="WTA55" s="14">
        <v>0</v>
      </c>
      <c r="WTB55" s="14">
        <v>0</v>
      </c>
      <c r="WTC55" s="14">
        <v>0</v>
      </c>
      <c r="WTD55" s="14">
        <v>0</v>
      </c>
      <c r="WTE55" s="14">
        <v>0</v>
      </c>
      <c r="WTF55" s="14">
        <v>0</v>
      </c>
      <c r="WTG55" s="14">
        <v>0</v>
      </c>
      <c r="WTH55" s="14">
        <v>0</v>
      </c>
      <c r="WTI55" s="14">
        <v>0</v>
      </c>
      <c r="WTJ55" s="14">
        <v>0</v>
      </c>
      <c r="WTK55" s="14">
        <v>0</v>
      </c>
      <c r="WTL55" s="14">
        <v>0</v>
      </c>
      <c r="WTM55" s="14">
        <v>0</v>
      </c>
      <c r="WTN55" s="14">
        <v>0</v>
      </c>
      <c r="WTO55" s="14">
        <v>0</v>
      </c>
      <c r="WTP55" s="14">
        <v>0</v>
      </c>
      <c r="WTQ55" s="14">
        <v>0</v>
      </c>
      <c r="WTR55" s="14">
        <v>0</v>
      </c>
      <c r="WTS55" s="14">
        <v>0</v>
      </c>
      <c r="WTT55" s="14">
        <v>0</v>
      </c>
      <c r="WTU55" s="14">
        <v>0</v>
      </c>
      <c r="WTV55" s="14">
        <v>0</v>
      </c>
      <c r="WTW55" s="14">
        <v>0</v>
      </c>
      <c r="WTX55" s="14">
        <v>0</v>
      </c>
      <c r="WTY55" s="14">
        <v>0</v>
      </c>
      <c r="WTZ55" s="14">
        <v>0</v>
      </c>
      <c r="WUA55" s="14">
        <v>0</v>
      </c>
      <c r="WUB55" s="14">
        <v>0</v>
      </c>
      <c r="WUC55" s="14">
        <v>0</v>
      </c>
      <c r="WUD55" s="14">
        <v>0</v>
      </c>
      <c r="WUE55" s="14">
        <v>0</v>
      </c>
      <c r="WUF55" s="14">
        <v>0</v>
      </c>
      <c r="WUG55" s="14">
        <v>0</v>
      </c>
      <c r="WUH55" s="14">
        <v>0</v>
      </c>
      <c r="WUI55" s="14">
        <v>0</v>
      </c>
      <c r="WUJ55" s="14">
        <v>0</v>
      </c>
      <c r="WUK55" s="14">
        <v>0</v>
      </c>
      <c r="WUL55" s="14">
        <v>0</v>
      </c>
      <c r="WUM55" s="14">
        <v>0</v>
      </c>
      <c r="WUN55" s="14">
        <v>0</v>
      </c>
      <c r="WUO55" s="14">
        <v>0</v>
      </c>
      <c r="WUP55" s="14">
        <v>0</v>
      </c>
      <c r="WUQ55" s="14">
        <v>0</v>
      </c>
      <c r="WUR55" s="14">
        <v>0</v>
      </c>
      <c r="WUS55" s="14">
        <v>0</v>
      </c>
      <c r="WUT55" s="14">
        <v>0</v>
      </c>
      <c r="WUU55" s="14">
        <v>0</v>
      </c>
      <c r="WUV55" s="14">
        <v>0</v>
      </c>
      <c r="WUW55" s="14">
        <v>0</v>
      </c>
      <c r="WUX55" s="14">
        <v>0</v>
      </c>
      <c r="WUY55" s="14">
        <v>0</v>
      </c>
      <c r="WUZ55" s="14">
        <v>0</v>
      </c>
      <c r="WVA55" s="14">
        <v>0</v>
      </c>
      <c r="WVB55" s="14">
        <v>0</v>
      </c>
      <c r="WVC55" s="14">
        <v>0</v>
      </c>
      <c r="WVD55" s="14">
        <v>0</v>
      </c>
      <c r="WVE55" s="14">
        <v>0</v>
      </c>
      <c r="WVF55" s="14">
        <v>0</v>
      </c>
      <c r="WVG55" s="14">
        <v>0</v>
      </c>
      <c r="WVH55" s="14">
        <v>0</v>
      </c>
      <c r="WVI55" s="14">
        <v>0</v>
      </c>
      <c r="WVJ55" s="14">
        <v>0</v>
      </c>
      <c r="WVK55" s="14">
        <v>0</v>
      </c>
      <c r="WVL55" s="14">
        <v>0</v>
      </c>
      <c r="WVM55" s="14">
        <v>0</v>
      </c>
      <c r="WVN55" s="14">
        <v>0</v>
      </c>
      <c r="WVO55" s="14">
        <v>0</v>
      </c>
      <c r="WVP55" s="14">
        <v>0</v>
      </c>
      <c r="WVQ55" s="14">
        <v>0</v>
      </c>
      <c r="WVR55" s="14">
        <v>0</v>
      </c>
      <c r="WVS55" s="14">
        <v>0</v>
      </c>
      <c r="WVT55" s="14">
        <v>0</v>
      </c>
      <c r="WVU55" s="14">
        <v>0</v>
      </c>
      <c r="WVV55" s="14">
        <v>0</v>
      </c>
      <c r="WVW55" s="14">
        <v>0</v>
      </c>
      <c r="WVX55" s="14">
        <v>0</v>
      </c>
      <c r="WVY55" s="14">
        <v>0</v>
      </c>
      <c r="WVZ55" s="14">
        <v>0</v>
      </c>
      <c r="WWA55" s="14">
        <v>0</v>
      </c>
      <c r="WWB55" s="14">
        <v>0</v>
      </c>
      <c r="WWC55" s="14">
        <v>0</v>
      </c>
      <c r="WWD55" s="14">
        <v>0</v>
      </c>
      <c r="WWE55" s="14">
        <v>0</v>
      </c>
      <c r="WWF55" s="14">
        <v>0</v>
      </c>
      <c r="WWG55" s="14">
        <v>0</v>
      </c>
      <c r="WWH55" s="14">
        <v>0</v>
      </c>
      <c r="WWI55" s="14">
        <v>0</v>
      </c>
      <c r="WWJ55" s="14">
        <v>0</v>
      </c>
      <c r="WWK55" s="14">
        <v>0</v>
      </c>
      <c r="WWL55" s="14">
        <v>0</v>
      </c>
      <c r="WWM55" s="14">
        <v>0</v>
      </c>
      <c r="WWN55" s="14">
        <v>0</v>
      </c>
      <c r="WWO55" s="14">
        <v>0</v>
      </c>
      <c r="WWP55" s="14">
        <v>0</v>
      </c>
      <c r="WWQ55" s="14">
        <v>0</v>
      </c>
      <c r="WWR55" s="14">
        <v>0</v>
      </c>
      <c r="WWS55" s="14">
        <v>0</v>
      </c>
      <c r="WWT55" s="14">
        <v>0</v>
      </c>
      <c r="WWU55" s="14">
        <v>0</v>
      </c>
      <c r="WWV55" s="14">
        <v>0</v>
      </c>
      <c r="WWW55" s="14">
        <v>0</v>
      </c>
      <c r="WWX55" s="14">
        <v>0</v>
      </c>
      <c r="WWY55" s="14">
        <v>0</v>
      </c>
      <c r="WWZ55" s="14">
        <v>0</v>
      </c>
      <c r="WXA55" s="14">
        <v>0</v>
      </c>
      <c r="WXB55" s="14">
        <v>0</v>
      </c>
      <c r="WXC55" s="14">
        <v>0</v>
      </c>
      <c r="WXD55" s="14">
        <v>0</v>
      </c>
      <c r="WXE55" s="14">
        <v>0</v>
      </c>
      <c r="WXF55" s="14">
        <v>0</v>
      </c>
      <c r="WXG55" s="14">
        <v>0</v>
      </c>
      <c r="WXH55" s="14">
        <v>0</v>
      </c>
      <c r="WXI55" s="14">
        <v>0</v>
      </c>
      <c r="WXJ55" s="14">
        <v>0</v>
      </c>
      <c r="WXK55" s="14">
        <v>0</v>
      </c>
      <c r="WXL55" s="14">
        <v>0</v>
      </c>
      <c r="WXM55" s="14">
        <v>0</v>
      </c>
      <c r="WXN55" s="14">
        <v>0</v>
      </c>
      <c r="WXO55" s="14">
        <v>0</v>
      </c>
      <c r="WXP55" s="14">
        <v>0</v>
      </c>
      <c r="WXQ55" s="14">
        <v>0</v>
      </c>
      <c r="WXR55" s="14">
        <v>0</v>
      </c>
      <c r="WXS55" s="14">
        <v>0</v>
      </c>
      <c r="WXT55" s="14">
        <v>0</v>
      </c>
      <c r="WXU55" s="14">
        <v>0</v>
      </c>
      <c r="WXV55" s="14">
        <v>0</v>
      </c>
      <c r="WXW55" s="14">
        <v>0</v>
      </c>
      <c r="WXX55" s="14">
        <v>0</v>
      </c>
      <c r="WXY55" s="14">
        <v>0</v>
      </c>
      <c r="WXZ55" s="14">
        <v>0</v>
      </c>
      <c r="WYA55" s="14">
        <v>0</v>
      </c>
      <c r="WYB55" s="14">
        <v>0</v>
      </c>
      <c r="WYC55" s="14">
        <v>0</v>
      </c>
      <c r="WYD55" s="14">
        <v>0</v>
      </c>
      <c r="WYE55" s="14">
        <v>0</v>
      </c>
      <c r="WYF55" s="14">
        <v>0</v>
      </c>
      <c r="WYG55" s="14">
        <v>0</v>
      </c>
      <c r="WYH55" s="14">
        <v>0</v>
      </c>
      <c r="WYI55" s="14">
        <v>0</v>
      </c>
      <c r="WYJ55" s="14">
        <v>0</v>
      </c>
      <c r="WYK55" s="14">
        <v>0</v>
      </c>
      <c r="WYL55" s="14">
        <v>0</v>
      </c>
      <c r="WYM55" s="14">
        <v>0</v>
      </c>
      <c r="WYN55" s="14">
        <v>0</v>
      </c>
      <c r="WYO55" s="14">
        <v>0</v>
      </c>
      <c r="WYP55" s="14">
        <v>0</v>
      </c>
      <c r="WYQ55" s="14">
        <v>0</v>
      </c>
      <c r="WYR55" s="14">
        <v>0</v>
      </c>
      <c r="WYS55" s="14">
        <v>0</v>
      </c>
      <c r="WYT55" s="14">
        <v>0</v>
      </c>
      <c r="WYU55" s="14">
        <v>0</v>
      </c>
      <c r="WYV55" s="14">
        <v>0</v>
      </c>
      <c r="WYW55" s="14">
        <v>0</v>
      </c>
      <c r="WYX55" s="14">
        <v>0</v>
      </c>
      <c r="WYY55" s="14">
        <v>0</v>
      </c>
      <c r="WYZ55" s="14">
        <v>0</v>
      </c>
      <c r="WZA55" s="14">
        <v>0</v>
      </c>
      <c r="WZB55" s="14">
        <v>0</v>
      </c>
      <c r="WZC55" s="14">
        <v>0</v>
      </c>
      <c r="WZD55" s="14">
        <v>0</v>
      </c>
      <c r="WZE55" s="14">
        <v>0</v>
      </c>
      <c r="WZF55" s="14">
        <v>0</v>
      </c>
      <c r="WZG55" s="14">
        <v>0</v>
      </c>
      <c r="WZH55" s="14">
        <v>0</v>
      </c>
      <c r="WZI55" s="14">
        <v>0</v>
      </c>
      <c r="WZJ55" s="14">
        <v>0</v>
      </c>
      <c r="WZK55" s="14">
        <v>0</v>
      </c>
      <c r="WZL55" s="14">
        <v>0</v>
      </c>
      <c r="WZM55" s="14">
        <v>0</v>
      </c>
      <c r="WZN55" s="14">
        <v>0</v>
      </c>
      <c r="WZO55" s="14">
        <v>0</v>
      </c>
      <c r="WZP55" s="14">
        <v>0</v>
      </c>
      <c r="WZQ55" s="14">
        <v>0</v>
      </c>
      <c r="WZR55" s="14">
        <v>0</v>
      </c>
      <c r="WZS55" s="14">
        <v>0</v>
      </c>
      <c r="WZT55" s="14">
        <v>0</v>
      </c>
      <c r="WZU55" s="14">
        <v>0</v>
      </c>
      <c r="WZV55" s="14">
        <v>0</v>
      </c>
      <c r="WZW55" s="14">
        <v>0</v>
      </c>
      <c r="WZX55" s="14">
        <v>0</v>
      </c>
      <c r="WZY55" s="14">
        <v>0</v>
      </c>
      <c r="WZZ55" s="14">
        <v>0</v>
      </c>
      <c r="XAA55" s="14">
        <v>0</v>
      </c>
      <c r="XAB55" s="14">
        <v>0</v>
      </c>
      <c r="XAC55" s="14">
        <v>0</v>
      </c>
      <c r="XAD55" s="14">
        <v>0</v>
      </c>
      <c r="XAE55" s="14">
        <v>0</v>
      </c>
      <c r="XAF55" s="14">
        <v>0</v>
      </c>
      <c r="XAG55" s="14">
        <v>0</v>
      </c>
      <c r="XAH55" s="14">
        <v>0</v>
      </c>
      <c r="XAI55" s="14">
        <v>0</v>
      </c>
      <c r="XAJ55" s="14">
        <v>0</v>
      </c>
      <c r="XAK55" s="14">
        <v>0</v>
      </c>
      <c r="XAL55" s="14">
        <v>0</v>
      </c>
      <c r="XAM55" s="14">
        <v>0</v>
      </c>
      <c r="XAN55" s="14">
        <v>0</v>
      </c>
      <c r="XAO55" s="14">
        <v>0</v>
      </c>
      <c r="XAP55" s="14">
        <v>0</v>
      </c>
      <c r="XAQ55" s="14">
        <v>0</v>
      </c>
      <c r="XAR55" s="14">
        <v>0</v>
      </c>
      <c r="XAS55" s="14">
        <v>0</v>
      </c>
      <c r="XAT55" s="14">
        <v>0</v>
      </c>
      <c r="XAU55" s="14">
        <v>0</v>
      </c>
      <c r="XAV55" s="14">
        <v>0</v>
      </c>
      <c r="XAW55" s="14">
        <v>0</v>
      </c>
      <c r="XAX55" s="14">
        <v>0</v>
      </c>
      <c r="XAY55" s="14">
        <v>0</v>
      </c>
      <c r="XAZ55" s="14">
        <v>0</v>
      </c>
      <c r="XBA55" s="14">
        <v>0</v>
      </c>
      <c r="XBB55" s="14">
        <v>0</v>
      </c>
      <c r="XBC55" s="14">
        <v>0</v>
      </c>
      <c r="XBD55" s="14">
        <v>0</v>
      </c>
      <c r="XBE55" s="14">
        <v>0</v>
      </c>
      <c r="XBF55" s="14">
        <v>0</v>
      </c>
      <c r="XBG55" s="14">
        <v>0</v>
      </c>
      <c r="XBH55" s="14">
        <v>0</v>
      </c>
      <c r="XBI55" s="14">
        <v>0</v>
      </c>
      <c r="XBJ55" s="14">
        <v>0</v>
      </c>
      <c r="XBK55" s="14">
        <v>0</v>
      </c>
      <c r="XBL55" s="14">
        <v>0</v>
      </c>
      <c r="XBM55" s="14">
        <v>0</v>
      </c>
      <c r="XBN55" s="14">
        <v>0</v>
      </c>
      <c r="XBO55" s="14">
        <v>0</v>
      </c>
      <c r="XBP55" s="14">
        <v>0</v>
      </c>
      <c r="XBQ55" s="14">
        <v>0</v>
      </c>
      <c r="XBR55" s="14">
        <v>0</v>
      </c>
      <c r="XBS55" s="14">
        <v>0</v>
      </c>
      <c r="XBT55" s="14">
        <v>0</v>
      </c>
      <c r="XBU55" s="14">
        <v>0</v>
      </c>
      <c r="XBV55" s="14">
        <v>0</v>
      </c>
      <c r="XBW55" s="14">
        <v>0</v>
      </c>
      <c r="XBX55" s="14">
        <v>0</v>
      </c>
      <c r="XBY55" s="14">
        <v>0</v>
      </c>
      <c r="XBZ55" s="14">
        <v>0</v>
      </c>
      <c r="XCA55" s="14">
        <v>0</v>
      </c>
      <c r="XCB55" s="14">
        <v>0</v>
      </c>
      <c r="XCC55" s="14">
        <v>0</v>
      </c>
      <c r="XCD55" s="14">
        <v>0</v>
      </c>
      <c r="XCE55" s="14">
        <v>0</v>
      </c>
      <c r="XCF55" s="14">
        <v>0</v>
      </c>
      <c r="XCG55" s="14">
        <v>0</v>
      </c>
      <c r="XCH55" s="14">
        <v>0</v>
      </c>
      <c r="XCI55" s="14">
        <v>0</v>
      </c>
      <c r="XCJ55" s="14">
        <v>0</v>
      </c>
      <c r="XCK55" s="14">
        <v>0</v>
      </c>
      <c r="XCL55" s="14">
        <v>0</v>
      </c>
      <c r="XCM55" s="14">
        <v>0</v>
      </c>
      <c r="XCN55" s="14">
        <v>0</v>
      </c>
      <c r="XCO55" s="14">
        <v>0</v>
      </c>
      <c r="XCP55" s="14">
        <v>0</v>
      </c>
      <c r="XCQ55" s="14">
        <v>0</v>
      </c>
      <c r="XCR55" s="14">
        <v>0</v>
      </c>
      <c r="XCS55" s="14">
        <v>0</v>
      </c>
      <c r="XCT55" s="14">
        <v>0</v>
      </c>
      <c r="XCU55" s="14">
        <v>0</v>
      </c>
      <c r="XCV55" s="14">
        <v>0</v>
      </c>
      <c r="XCW55" s="14">
        <v>0</v>
      </c>
      <c r="XCX55" s="14">
        <v>0</v>
      </c>
      <c r="XCY55" s="14">
        <v>0</v>
      </c>
      <c r="XCZ55" s="14">
        <v>0</v>
      </c>
      <c r="XDA55" s="14">
        <v>0</v>
      </c>
      <c r="XDB55" s="14">
        <v>0</v>
      </c>
      <c r="XDC55" s="14">
        <v>0</v>
      </c>
      <c r="XDD55" s="14">
        <v>0</v>
      </c>
      <c r="XDE55" s="14">
        <v>0</v>
      </c>
      <c r="XDF55" s="14">
        <v>0</v>
      </c>
      <c r="XDG55" s="14">
        <v>0</v>
      </c>
      <c r="XDH55" s="14">
        <v>0</v>
      </c>
      <c r="XDI55" s="14">
        <v>0</v>
      </c>
      <c r="XDJ55" s="14">
        <v>0</v>
      </c>
      <c r="XDK55" s="14">
        <v>0</v>
      </c>
      <c r="XDL55" s="14">
        <v>0</v>
      </c>
      <c r="XDM55" s="14">
        <v>0</v>
      </c>
      <c r="XDN55" s="14">
        <v>0</v>
      </c>
      <c r="XDO55" s="14">
        <v>0</v>
      </c>
      <c r="XDP55" s="14">
        <v>0</v>
      </c>
      <c r="XDQ55" s="14">
        <v>0</v>
      </c>
      <c r="XDR55" s="14">
        <v>0</v>
      </c>
      <c r="XDS55" s="14">
        <v>0</v>
      </c>
      <c r="XDT55" s="14">
        <v>0</v>
      </c>
      <c r="XDU55" s="14">
        <v>0</v>
      </c>
      <c r="XDV55" s="14">
        <v>0</v>
      </c>
      <c r="XDW55" s="14">
        <v>0</v>
      </c>
      <c r="XDX55" s="14">
        <v>0</v>
      </c>
      <c r="XDY55" s="14">
        <v>0</v>
      </c>
      <c r="XDZ55" s="14">
        <v>0</v>
      </c>
      <c r="XEA55" s="14">
        <v>0</v>
      </c>
      <c r="XEB55" s="14">
        <v>0</v>
      </c>
      <c r="XEC55" s="14">
        <v>0</v>
      </c>
      <c r="XED55" s="14">
        <v>0</v>
      </c>
      <c r="XEE55" s="14">
        <v>0</v>
      </c>
      <c r="XEF55" s="14">
        <v>0</v>
      </c>
      <c r="XEG55" s="14">
        <v>0</v>
      </c>
      <c r="XEH55" s="14">
        <v>0</v>
      </c>
      <c r="XEI55" s="14">
        <v>0</v>
      </c>
      <c r="XEJ55" s="14">
        <v>0</v>
      </c>
      <c r="XEK55" s="14">
        <v>0</v>
      </c>
      <c r="XEL55" s="14">
        <v>0</v>
      </c>
      <c r="XEM55" s="14">
        <v>0</v>
      </c>
      <c r="XEN55" s="14">
        <v>0</v>
      </c>
      <c r="XEO55" s="14">
        <v>0</v>
      </c>
      <c r="XEP55" s="14">
        <v>0</v>
      </c>
      <c r="XEQ55" s="14">
        <v>0</v>
      </c>
      <c r="XER55" s="14">
        <v>0</v>
      </c>
      <c r="XES55" s="14">
        <v>0</v>
      </c>
      <c r="XET55" s="14">
        <v>0</v>
      </c>
      <c r="XEU55" s="14">
        <v>0</v>
      </c>
      <c r="XEV55" s="14">
        <v>0</v>
      </c>
      <c r="XEW55" s="14">
        <v>0</v>
      </c>
      <c r="XEX55" s="14">
        <v>0</v>
      </c>
      <c r="XEY55" s="14">
        <v>0</v>
      </c>
      <c r="XEZ55" s="14">
        <v>0</v>
      </c>
      <c r="XFA55" s="14">
        <v>0</v>
      </c>
      <c r="XFB55" s="14">
        <v>0</v>
      </c>
      <c r="XFC55" s="14">
        <v>0</v>
      </c>
      <c r="XFD55" s="14">
        <v>0</v>
      </c>
    </row>
    <row r="56" spans="2:16384" s="20" customFormat="1" ht="15.75" thickBot="1" x14ac:dyDescent="0.3">
      <c r="B56" s="293" t="s">
        <v>345</v>
      </c>
      <c r="C56" s="21"/>
      <c r="D56" s="21">
        <f>SUM(D54:D55)</f>
        <v>16241.5</v>
      </c>
      <c r="E56" s="21">
        <f t="shared" ref="E56:G56" si="11">SUM(E54:E55)</f>
        <v>18953.170000000013</v>
      </c>
      <c r="F56" s="21">
        <f t="shared" si="11"/>
        <v>22519.599999999984</v>
      </c>
      <c r="G56" s="38">
        <f t="shared" si="11"/>
        <v>15358.390000000047</v>
      </c>
      <c r="H56" s="22">
        <f t="shared" ref="H56" si="12">SUM(H54:H55)</f>
        <v>34080.330780353659</v>
      </c>
      <c r="I56" s="22">
        <f t="shared" ref="I56" si="13">SUM(I54:I55)</f>
        <v>19195.030898451168</v>
      </c>
      <c r="J56" s="22">
        <f t="shared" ref="J56" si="14">SUM(J54:J55)</f>
        <v>5501.2176323655513</v>
      </c>
      <c r="K56" s="22">
        <f t="shared" ref="K56" si="15">SUM(K54:K55)</f>
        <v>-6684.1944383028576</v>
      </c>
      <c r="L56" s="22">
        <f t="shared" ref="L56" si="16">SUM(L54:L55)</f>
        <v>-11589.980162414011</v>
      </c>
    </row>
    <row r="57" spans="2:16384" x14ac:dyDescent="0.25">
      <c r="B57" s="28"/>
      <c r="C57" s="11"/>
      <c r="D57" s="11"/>
      <c r="E57" s="11"/>
      <c r="F57" s="11"/>
      <c r="G57" s="11"/>
      <c r="H57" s="12"/>
      <c r="I57" s="12"/>
      <c r="J57" s="12"/>
      <c r="K57" s="12"/>
      <c r="L57" s="12"/>
    </row>
    <row r="58" spans="2:16384" x14ac:dyDescent="0.25">
      <c r="B58" s="28"/>
    </row>
    <row r="59" spans="2:16384" x14ac:dyDescent="0.25">
      <c r="B59" s="28"/>
    </row>
    <row r="60" spans="2:16384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  <row r="78" customFormat="1" hidden="1" x14ac:dyDescent="0.25"/>
    <row r="79" customFormat="1" x14ac:dyDescent="0.25"/>
    <row r="80" customFormat="1" x14ac:dyDescent="0.25"/>
    <row r="81" customFormat="1" x14ac:dyDescent="0.25"/>
  </sheetData>
  <conditionalFormatting sqref="D2">
    <cfRule type="containsText" dxfId="92" priority="4" operator="containsText" text="3">
      <formula>NOT(ISERROR(SEARCH("3",D2)))</formula>
    </cfRule>
    <cfRule type="containsText" dxfId="91" priority="5" operator="containsText" text="2">
      <formula>NOT(ISERROR(SEARCH("2",D2)))</formula>
    </cfRule>
    <cfRule type="cellIs" dxfId="90" priority="6" operator="greaterThan">
      <formula>2</formula>
    </cfRule>
    <cfRule type="containsText" dxfId="89" priority="7" operator="containsText" text="2">
      <formula>NOT(ISERROR(SEARCH("2",D2)))</formula>
    </cfRule>
    <cfRule type="containsText" dxfId="88" priority="8" operator="containsText" text="2">
      <formula>NOT(ISERROR(SEARCH("2",D2)))</formula>
    </cfRule>
    <cfRule type="containsText" dxfId="87" priority="12" operator="containsText" text="3">
      <formula>NOT(ISERROR(SEARCH("3",D2)))</formula>
    </cfRule>
    <cfRule type="containsText" dxfId="86" priority="13" operator="containsText" text="2">
      <formula>NOT(ISERROR(SEARCH("2",D2)))</formula>
    </cfRule>
    <cfRule type="containsText" dxfId="85" priority="14" operator="containsText" text="1">
      <formula>NOT(ISERROR(SEARCH("1",D2)))</formula>
    </cfRule>
  </conditionalFormatting>
  <hyperlinks>
    <hyperlink ref="L1" location="Index!B2" display="Index" xr:uid="{DD5B6AC8-7621-44AA-ADFF-11A9A6C8C51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997E-EE22-431E-AC3F-CC759FC83ED6}">
  <sheetPr>
    <tabColor rgb="FF00B050"/>
  </sheetPr>
  <dimension ref="A1"/>
  <sheetViews>
    <sheetView workbookViewId="0">
      <selection activeCell="I1" sqref="I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5F12-A10F-4695-A9CA-1DFDCFCCAA67}">
  <dimension ref="A1:L49"/>
  <sheetViews>
    <sheetView showGridLines="0" workbookViewId="0">
      <pane xSplit="1" ySplit="4" topLeftCell="B7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ColWidth="0" defaultRowHeight="15" zeroHeight="1" x14ac:dyDescent="0.25"/>
  <cols>
    <col min="1" max="1" width="2.5703125" customWidth="1"/>
    <col min="2" max="2" width="35.28515625" customWidth="1"/>
    <col min="3" max="3" width="12.5703125" bestFit="1" customWidth="1"/>
    <col min="4" max="4" width="10.5703125" customWidth="1"/>
    <col min="5" max="5" width="11.7109375" customWidth="1"/>
    <col min="6" max="6" width="10.5703125" customWidth="1"/>
    <col min="7" max="7" width="10.7109375" customWidth="1"/>
    <col min="8" max="9" width="11.42578125" bestFit="1" customWidth="1"/>
    <col min="10" max="12" width="12.5703125" bestFit="1" customWidth="1"/>
    <col min="13" max="16384" width="8.7109375" hidden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53</v>
      </c>
      <c r="C2" s="288" t="s">
        <v>66</v>
      </c>
      <c r="D2" s="289">
        <v>1</v>
      </c>
    </row>
    <row r="3" spans="2:12" x14ac:dyDescent="0.25">
      <c r="B3" s="6" t="s">
        <v>54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ht="18.75" x14ac:dyDescent="0.3">
      <c r="B5" s="89" t="s">
        <v>55</v>
      </c>
      <c r="C5" s="90"/>
      <c r="D5" s="90"/>
      <c r="E5" s="90"/>
      <c r="F5" s="90"/>
      <c r="G5" s="91"/>
      <c r="H5" s="92"/>
      <c r="I5" s="92"/>
      <c r="J5" s="92"/>
      <c r="K5" s="92"/>
      <c r="L5" s="92"/>
    </row>
    <row r="6" spans="2:12" x14ac:dyDescent="0.25">
      <c r="C6" s="42"/>
      <c r="D6" s="42"/>
      <c r="E6" s="42"/>
      <c r="F6" s="42"/>
      <c r="G6" s="43"/>
      <c r="H6" s="44"/>
      <c r="I6" s="44"/>
      <c r="J6" s="44"/>
      <c r="K6" s="44"/>
      <c r="L6" s="44"/>
    </row>
    <row r="7" spans="2:12" x14ac:dyDescent="0.25">
      <c r="B7" s="46" t="s">
        <v>56</v>
      </c>
      <c r="C7" s="70">
        <f>IS!C5</f>
        <v>145452.35999999999</v>
      </c>
      <c r="D7" s="70">
        <f>IS!D5</f>
        <v>135979.03</v>
      </c>
      <c r="E7" s="70">
        <f>IS!E5</f>
        <v>156521.23000000001</v>
      </c>
      <c r="F7" s="70">
        <f>IS!F5</f>
        <v>183340.7</v>
      </c>
      <c r="G7" s="88">
        <f>IS!G5</f>
        <v>221112.91</v>
      </c>
      <c r="H7" s="44"/>
      <c r="I7" s="44"/>
      <c r="J7" s="44"/>
      <c r="K7" s="44"/>
      <c r="L7" s="44"/>
    </row>
    <row r="8" spans="2:12" x14ac:dyDescent="0.25">
      <c r="B8" s="52" t="s">
        <v>57</v>
      </c>
      <c r="C8" s="281" t="s">
        <v>58</v>
      </c>
      <c r="D8" s="53">
        <f>D7/C7-1</f>
        <v>-6.5130122330087969E-2</v>
      </c>
      <c r="E8" s="53">
        <f t="shared" ref="E8:G8" si="0">E7/D7-1</f>
        <v>0.15106888172389521</v>
      </c>
      <c r="F8" s="53">
        <f t="shared" si="0"/>
        <v>0.17134717124315979</v>
      </c>
      <c r="G8" s="85">
        <f t="shared" si="0"/>
        <v>0.20602195802677747</v>
      </c>
      <c r="H8" s="59">
        <f>CHOOSE($D$2,H9,H10,H11)</f>
        <v>0.13</v>
      </c>
      <c r="I8" s="59">
        <f>CHOOSE($D$2,I9,I10,I11)</f>
        <v>0.14000000000000001</v>
      </c>
      <c r="J8" s="59">
        <f>CHOOSE($D$2,J9,J10,J11)</f>
        <v>0.15000000000000002</v>
      </c>
      <c r="K8" s="59">
        <f>CHOOSE($D$2,K9,K10,K11)</f>
        <v>0.16000000000000003</v>
      </c>
      <c r="L8" s="59">
        <f>CHOOSE($D$2,L9,L10,L11)</f>
        <v>0.17000000000000004</v>
      </c>
    </row>
    <row r="9" spans="2:12" x14ac:dyDescent="0.25">
      <c r="B9" s="54" t="s">
        <v>63</v>
      </c>
      <c r="C9" s="42"/>
      <c r="D9" s="42"/>
      <c r="E9" s="42"/>
      <c r="F9" s="42"/>
      <c r="G9" s="43"/>
      <c r="H9" s="56">
        <f>H10-2%</f>
        <v>0.13</v>
      </c>
      <c r="I9" s="56">
        <f t="shared" ref="I9:L9" si="1">I10-2%</f>
        <v>0.14000000000000001</v>
      </c>
      <c r="J9" s="56">
        <f t="shared" si="1"/>
        <v>0.15000000000000002</v>
      </c>
      <c r="K9" s="56">
        <f t="shared" si="1"/>
        <v>0.16000000000000003</v>
      </c>
      <c r="L9" s="56">
        <f t="shared" si="1"/>
        <v>0.17000000000000004</v>
      </c>
    </row>
    <row r="10" spans="2:12" x14ac:dyDescent="0.25">
      <c r="B10" s="54" t="s">
        <v>64</v>
      </c>
      <c r="C10" s="42"/>
      <c r="D10" s="42"/>
      <c r="E10" s="42"/>
      <c r="F10" s="42"/>
      <c r="G10" s="43"/>
      <c r="H10" s="56">
        <v>0.15</v>
      </c>
      <c r="I10" s="56">
        <f>H10+1%</f>
        <v>0.16</v>
      </c>
      <c r="J10" s="56">
        <f t="shared" ref="J10:L10" si="2">I10+1%</f>
        <v>0.17</v>
      </c>
      <c r="K10" s="56">
        <f t="shared" si="2"/>
        <v>0.18000000000000002</v>
      </c>
      <c r="L10" s="56">
        <f t="shared" si="2"/>
        <v>0.19000000000000003</v>
      </c>
    </row>
    <row r="11" spans="2:12" x14ac:dyDescent="0.25">
      <c r="B11" s="54" t="s">
        <v>65</v>
      </c>
      <c r="C11" s="42"/>
      <c r="D11" s="42"/>
      <c r="E11" s="42"/>
      <c r="F11" s="42"/>
      <c r="G11" s="43"/>
      <c r="H11" s="56">
        <f>H10+2%</f>
        <v>0.16999999999999998</v>
      </c>
      <c r="I11" s="56">
        <f t="shared" ref="I11:L11" si="3">I10+2%</f>
        <v>0.18</v>
      </c>
      <c r="J11" s="56">
        <f t="shared" si="3"/>
        <v>0.19</v>
      </c>
      <c r="K11" s="56">
        <f t="shared" si="3"/>
        <v>0.2</v>
      </c>
      <c r="L11" s="56">
        <f t="shared" si="3"/>
        <v>0.21000000000000002</v>
      </c>
    </row>
    <row r="12" spans="2:12" x14ac:dyDescent="0.25">
      <c r="B12" s="54"/>
      <c r="C12" s="42"/>
      <c r="D12" s="42"/>
      <c r="E12" s="42"/>
      <c r="F12" s="42"/>
      <c r="G12" s="43"/>
      <c r="H12" s="56"/>
      <c r="I12" s="56"/>
      <c r="J12" s="56"/>
      <c r="K12" s="56"/>
      <c r="L12" s="56"/>
    </row>
    <row r="13" spans="2:12" x14ac:dyDescent="0.25">
      <c r="B13" s="49" t="s">
        <v>2</v>
      </c>
      <c r="C13" s="70">
        <f>IS!C7</f>
        <v>2360.9</v>
      </c>
      <c r="D13" s="70">
        <f>IS!D7</f>
        <v>3429.35</v>
      </c>
      <c r="E13" s="70">
        <f>IS!E7</f>
        <v>2267.08</v>
      </c>
      <c r="F13" s="70">
        <f>IS!F7</f>
        <v>2929.17</v>
      </c>
      <c r="G13" s="88">
        <f>IS!G7</f>
        <v>4158.03</v>
      </c>
      <c r="H13" s="44"/>
      <c r="I13" s="44"/>
      <c r="J13" s="44"/>
      <c r="K13" s="44"/>
      <c r="L13" s="44"/>
    </row>
    <row r="14" spans="2:12" x14ac:dyDescent="0.25">
      <c r="B14" s="57" t="s">
        <v>60</v>
      </c>
      <c r="C14" s="58">
        <f>C13/C7</f>
        <v>1.6231431377256446E-2</v>
      </c>
      <c r="D14" s="58">
        <f t="shared" ref="D14:G14" si="4">D13/D7</f>
        <v>2.5219697478353831E-2</v>
      </c>
      <c r="E14" s="58">
        <f t="shared" si="4"/>
        <v>1.4484169336006367E-2</v>
      </c>
      <c r="F14" s="58">
        <f t="shared" si="4"/>
        <v>1.5976648938288117E-2</v>
      </c>
      <c r="G14" s="280">
        <f t="shared" si="4"/>
        <v>1.880500781252438E-2</v>
      </c>
      <c r="H14" s="56">
        <f>CHOOSE($D$2,H15,H16,H17)</f>
        <v>-1.8566090115141737E-3</v>
      </c>
      <c r="I14" s="56">
        <f>CHOOSE($D$2,I15,I16,I17)</f>
        <v>-5.4742170892682976E-3</v>
      </c>
      <c r="J14" s="56">
        <f>CHOOSE($D$2,J15,J16,J17)</f>
        <v>-1.1613000002792723E-2</v>
      </c>
      <c r="K14" s="56">
        <f>CHOOSE($D$2,K15,K16,K17)</f>
        <v>-1.6832433870552541E-2</v>
      </c>
      <c r="L14" s="56">
        <f>CHOOSE($D$2,L15,L16,L17)</f>
        <v>-2.3394250432320671E-2</v>
      </c>
    </row>
    <row r="15" spans="2:12" x14ac:dyDescent="0.25">
      <c r="B15" s="54" t="s">
        <v>63</v>
      </c>
      <c r="C15" s="47"/>
      <c r="D15" s="47"/>
      <c r="E15" s="47"/>
      <c r="F15" s="47"/>
      <c r="G15" s="86"/>
      <c r="H15" s="59">
        <f>H16-2%</f>
        <v>-1.8566090115141737E-3</v>
      </c>
      <c r="I15" s="59">
        <f t="shared" ref="I15:L15" si="5">I16-2%</f>
        <v>-5.4742170892682976E-3</v>
      </c>
      <c r="J15" s="59">
        <f t="shared" si="5"/>
        <v>-1.1613000002792723E-2</v>
      </c>
      <c r="K15" s="59">
        <f t="shared" si="5"/>
        <v>-1.6832433870552541E-2</v>
      </c>
      <c r="L15" s="59">
        <f t="shared" si="5"/>
        <v>-2.3394250432320671E-2</v>
      </c>
    </row>
    <row r="16" spans="2:12" x14ac:dyDescent="0.25">
      <c r="B16" s="54" t="s">
        <v>64</v>
      </c>
      <c r="C16" s="47"/>
      <c r="D16" s="47"/>
      <c r="E16" s="47"/>
      <c r="F16" s="47"/>
      <c r="G16" s="86"/>
      <c r="H16" s="59">
        <f>AVERAGE(C14:G14)</f>
        <v>1.8143390988485827E-2</v>
      </c>
      <c r="I16" s="59">
        <f t="shared" ref="I16:L16" si="6">AVERAGE(D14:H14)</f>
        <v>1.4525782910731703E-2</v>
      </c>
      <c r="J16" s="59">
        <f t="shared" si="6"/>
        <v>8.3869999972072777E-3</v>
      </c>
      <c r="K16" s="59">
        <f t="shared" si="6"/>
        <v>3.1675661294474607E-3</v>
      </c>
      <c r="L16" s="59">
        <f t="shared" si="6"/>
        <v>-3.3942504323206711E-3</v>
      </c>
    </row>
    <row r="17" spans="2:12" x14ac:dyDescent="0.25">
      <c r="B17" s="54" t="s">
        <v>65</v>
      </c>
      <c r="C17" s="42"/>
      <c r="D17" s="42"/>
      <c r="E17" s="42"/>
      <c r="F17" s="42"/>
      <c r="G17" s="43"/>
      <c r="H17" s="56">
        <f>H16+2%</f>
        <v>3.8143390988485827E-2</v>
      </c>
      <c r="I17" s="56">
        <f t="shared" ref="I17:L17" si="7">I16+2%</f>
        <v>3.4525782910731703E-2</v>
      </c>
      <c r="J17" s="56">
        <f t="shared" si="7"/>
        <v>2.8386999997207278E-2</v>
      </c>
      <c r="K17" s="56">
        <f t="shared" si="7"/>
        <v>2.316756612944746E-2</v>
      </c>
      <c r="L17" s="56">
        <f t="shared" si="7"/>
        <v>1.660574956767933E-2</v>
      </c>
    </row>
    <row r="18" spans="2:12" x14ac:dyDescent="0.25">
      <c r="B18" s="1"/>
      <c r="C18" s="42"/>
      <c r="D18" s="42"/>
      <c r="E18" s="42"/>
      <c r="F18" s="42"/>
      <c r="G18" s="43"/>
      <c r="H18" s="44"/>
      <c r="I18" s="44"/>
      <c r="J18" s="44"/>
      <c r="K18" s="44"/>
      <c r="L18" s="44"/>
    </row>
    <row r="19" spans="2:12" x14ac:dyDescent="0.25">
      <c r="B19" s="49" t="s">
        <v>59</v>
      </c>
      <c r="C19" s="70">
        <f>IS!C9</f>
        <v>97362.67</v>
      </c>
      <c r="D19" s="70">
        <f>IS!D9</f>
        <v>86700.9</v>
      </c>
      <c r="E19" s="70">
        <f>IS!E9</f>
        <v>99738.51</v>
      </c>
      <c r="F19" s="70">
        <f>IS!F9</f>
        <v>116615.27</v>
      </c>
      <c r="G19" s="88">
        <f>IS!G9</f>
        <v>146028.82</v>
      </c>
      <c r="H19" s="44"/>
      <c r="I19" s="44"/>
      <c r="J19" s="44"/>
      <c r="K19" s="44"/>
      <c r="L19" s="44"/>
    </row>
    <row r="20" spans="2:12" x14ac:dyDescent="0.25">
      <c r="B20" s="57" t="s">
        <v>60</v>
      </c>
      <c r="C20" s="64">
        <f>C19/IS!C5</f>
        <v>0.66937841366066531</v>
      </c>
      <c r="D20" s="64">
        <f>D19/IS!D5</f>
        <v>0.63760493070144708</v>
      </c>
      <c r="E20" s="64">
        <f>E19/IS!E5</f>
        <v>0.63722033106946574</v>
      </c>
      <c r="F20" s="64">
        <f>F19/IS!F5</f>
        <v>0.63605773295291224</v>
      </c>
      <c r="G20" s="266">
        <f>G19/IS!G5</f>
        <v>0.660426476228819</v>
      </c>
      <c r="H20" s="56">
        <f>CHOOSE($D$2,H21,H22,H23)</f>
        <v>0.66813757692266185</v>
      </c>
      <c r="I20" s="56">
        <f>CHOOSE($D$2,I21,I22,I23)</f>
        <v>0.66813757692266185</v>
      </c>
      <c r="J20" s="56">
        <f>CHOOSE($D$2,J21,J22,J23)</f>
        <v>0.66813757692266185</v>
      </c>
      <c r="K20" s="56">
        <f>CHOOSE($D$2,K21,K22,K23)</f>
        <v>0.66813757692266185</v>
      </c>
      <c r="L20" s="56">
        <f>CHOOSE($D$2,L21,L22,L23)</f>
        <v>0.66813757692266185</v>
      </c>
    </row>
    <row r="21" spans="2:12" x14ac:dyDescent="0.25">
      <c r="B21" s="54" t="s">
        <v>63</v>
      </c>
      <c r="C21" s="47"/>
      <c r="D21" s="47"/>
      <c r="E21" s="47"/>
      <c r="F21" s="47"/>
      <c r="G21" s="86"/>
      <c r="H21" s="59">
        <f>H22+2%</f>
        <v>0.66813757692266185</v>
      </c>
      <c r="I21" s="59">
        <f t="shared" ref="I21:L21" si="8">I22+2%</f>
        <v>0.66813757692266185</v>
      </c>
      <c r="J21" s="59">
        <f t="shared" si="8"/>
        <v>0.66813757692266185</v>
      </c>
      <c r="K21" s="59">
        <f t="shared" si="8"/>
        <v>0.66813757692266185</v>
      </c>
      <c r="L21" s="59">
        <f t="shared" si="8"/>
        <v>0.66813757692266185</v>
      </c>
    </row>
    <row r="22" spans="2:12" x14ac:dyDescent="0.25">
      <c r="B22" s="54" t="s">
        <v>64</v>
      </c>
      <c r="C22" s="47"/>
      <c r="D22" s="47"/>
      <c r="E22" s="47"/>
      <c r="F22" s="47"/>
      <c r="G22" s="86"/>
      <c r="H22" s="59">
        <f>AVERAGE(C20:G20)</f>
        <v>0.64813757692266183</v>
      </c>
      <c r="I22" s="59">
        <f>H22</f>
        <v>0.64813757692266183</v>
      </c>
      <c r="J22" s="59">
        <f t="shared" ref="J22:L22" si="9">I22</f>
        <v>0.64813757692266183</v>
      </c>
      <c r="K22" s="59">
        <f t="shared" si="9"/>
        <v>0.64813757692266183</v>
      </c>
      <c r="L22" s="59">
        <f t="shared" si="9"/>
        <v>0.64813757692266183</v>
      </c>
    </row>
    <row r="23" spans="2:12" x14ac:dyDescent="0.25">
      <c r="B23" s="54" t="s">
        <v>65</v>
      </c>
      <c r="C23" s="42"/>
      <c r="D23" s="42"/>
      <c r="E23" s="42"/>
      <c r="F23" s="42"/>
      <c r="G23" s="43"/>
      <c r="H23" s="56">
        <f>H22-2%</f>
        <v>0.62813757692266181</v>
      </c>
      <c r="I23" s="56">
        <f t="shared" ref="I23:L23" si="10">I22-2%</f>
        <v>0.62813757692266181</v>
      </c>
      <c r="J23" s="56">
        <f t="shared" si="10"/>
        <v>0.62813757692266181</v>
      </c>
      <c r="K23" s="56">
        <f t="shared" si="10"/>
        <v>0.62813757692266181</v>
      </c>
      <c r="L23" s="56">
        <f t="shared" si="10"/>
        <v>0.62813757692266181</v>
      </c>
    </row>
    <row r="24" spans="2:12" x14ac:dyDescent="0.25">
      <c r="B24" s="50"/>
      <c r="C24" s="47"/>
      <c r="D24" s="47"/>
      <c r="E24" s="47"/>
      <c r="F24" s="47"/>
      <c r="G24" s="86"/>
      <c r="H24" s="48"/>
      <c r="I24" s="48"/>
      <c r="J24" s="48"/>
      <c r="K24" s="48"/>
      <c r="L24" s="48"/>
    </row>
    <row r="25" spans="2:12" x14ac:dyDescent="0.25">
      <c r="B25" s="49" t="s">
        <v>312</v>
      </c>
      <c r="C25" s="70">
        <f>IS!C11</f>
        <v>31760.71</v>
      </c>
      <c r="D25" s="70">
        <f>IS!D11</f>
        <v>33654.03</v>
      </c>
      <c r="E25" s="70">
        <f>IS!E11</f>
        <v>38565.42</v>
      </c>
      <c r="F25" s="70">
        <f>IS!F11</f>
        <v>45972.15</v>
      </c>
      <c r="G25" s="88">
        <f>IS!G11</f>
        <v>51590.439999999995</v>
      </c>
      <c r="H25" s="223"/>
      <c r="I25" s="223"/>
      <c r="J25" s="223"/>
      <c r="K25" s="223"/>
      <c r="L25" s="223"/>
    </row>
    <row r="26" spans="2:12" x14ac:dyDescent="0.25">
      <c r="B26" s="2" t="s">
        <v>60</v>
      </c>
      <c r="C26" s="64">
        <f>C25/C7</f>
        <v>0.21835816208138528</v>
      </c>
      <c r="D26" s="64">
        <f t="shared" ref="D26:G26" si="11">D25/D7</f>
        <v>0.24749426437296987</v>
      </c>
      <c r="E26" s="64">
        <f t="shared" si="11"/>
        <v>0.24639098478845328</v>
      </c>
      <c r="F26" s="64">
        <f t="shared" si="11"/>
        <v>0.25074710634354508</v>
      </c>
      <c r="G26" s="266">
        <f t="shared" si="11"/>
        <v>0.23332169975963862</v>
      </c>
      <c r="H26" s="56">
        <f>CHOOSE($D$2,H27,H28,H29)</f>
        <v>0.25926244346919841</v>
      </c>
      <c r="I26" s="56">
        <f>CHOOSE($D$2,I27,I28,I29)</f>
        <v>0.25926244346919841</v>
      </c>
      <c r="J26" s="56">
        <f>CHOOSE($D$2,J27,J28,J29)</f>
        <v>0.25926244346919841</v>
      </c>
      <c r="K26" s="56">
        <f>CHOOSE($D$2,K27,K28,K29)</f>
        <v>0.25926244346919841</v>
      </c>
      <c r="L26" s="56">
        <f>CHOOSE($D$2,L27,L28,L29)</f>
        <v>0.25926244346919841</v>
      </c>
    </row>
    <row r="27" spans="2:12" x14ac:dyDescent="0.25">
      <c r="B27" s="54" t="s">
        <v>63</v>
      </c>
      <c r="C27" s="47"/>
      <c r="D27" s="47"/>
      <c r="E27" s="47"/>
      <c r="F27" s="47"/>
      <c r="G27" s="86"/>
      <c r="H27" s="59">
        <f>H28+2%</f>
        <v>0.25926244346919841</v>
      </c>
      <c r="I27" s="59">
        <f t="shared" ref="I27" si="12">I28+2%</f>
        <v>0.25926244346919841</v>
      </c>
      <c r="J27" s="59">
        <f t="shared" ref="J27" si="13">J28+2%</f>
        <v>0.25926244346919841</v>
      </c>
      <c r="K27" s="59">
        <f t="shared" ref="K27" si="14">K28+2%</f>
        <v>0.25926244346919841</v>
      </c>
      <c r="L27" s="59">
        <f t="shared" ref="L27" si="15">L28+2%</f>
        <v>0.25926244346919841</v>
      </c>
    </row>
    <row r="28" spans="2:12" x14ac:dyDescent="0.25">
      <c r="B28" s="54" t="s">
        <v>64</v>
      </c>
      <c r="C28" s="47"/>
      <c r="D28" s="47"/>
      <c r="E28" s="47"/>
      <c r="F28" s="47"/>
      <c r="G28" s="86"/>
      <c r="H28" s="59">
        <f>AVERAGE(C26:G26)</f>
        <v>0.23926244346919842</v>
      </c>
      <c r="I28" s="59">
        <f>H28</f>
        <v>0.23926244346919842</v>
      </c>
      <c r="J28" s="59">
        <f t="shared" ref="J28:L28" si="16">I28</f>
        <v>0.23926244346919842</v>
      </c>
      <c r="K28" s="59">
        <f t="shared" si="16"/>
        <v>0.23926244346919842</v>
      </c>
      <c r="L28" s="59">
        <f t="shared" si="16"/>
        <v>0.23926244346919842</v>
      </c>
    </row>
    <row r="29" spans="2:12" x14ac:dyDescent="0.25">
      <c r="B29" s="54" t="s">
        <v>65</v>
      </c>
      <c r="C29" s="42"/>
      <c r="D29" s="42"/>
      <c r="E29" s="42"/>
      <c r="F29" s="42"/>
      <c r="G29" s="43"/>
      <c r="H29" s="56">
        <f>H28-2%</f>
        <v>0.21926244346919843</v>
      </c>
      <c r="I29" s="56">
        <f t="shared" ref="I29" si="17">I28-2%</f>
        <v>0.21926244346919843</v>
      </c>
      <c r="J29" s="56">
        <f t="shared" ref="J29" si="18">J28-2%</f>
        <v>0.21926244346919843</v>
      </c>
      <c r="K29" s="56">
        <f t="shared" ref="K29" si="19">K28-2%</f>
        <v>0.21926244346919843</v>
      </c>
      <c r="L29" s="56">
        <f t="shared" ref="L29" si="20">L28-2%</f>
        <v>0.21926244346919843</v>
      </c>
    </row>
    <row r="30" spans="2:12" x14ac:dyDescent="0.25">
      <c r="B30" s="50"/>
      <c r="C30" s="47"/>
      <c r="D30" s="47"/>
      <c r="E30" s="47"/>
      <c r="F30" s="47"/>
      <c r="G30" s="86"/>
      <c r="H30" s="48"/>
      <c r="I30" s="48"/>
      <c r="J30" s="48"/>
      <c r="K30" s="48"/>
      <c r="L30" s="48"/>
    </row>
    <row r="31" spans="2:12" x14ac:dyDescent="0.25">
      <c r="B31" s="50" t="s">
        <v>61</v>
      </c>
      <c r="C31" s="70">
        <f>IS!C19</f>
        <v>3263.2</v>
      </c>
      <c r="D31" s="70">
        <f>IS!D19</f>
        <v>4010.82</v>
      </c>
      <c r="E31" s="70">
        <f>IS!E19</f>
        <v>4216.6099999999997</v>
      </c>
      <c r="F31" s="70">
        <f>IS!F19</f>
        <v>4484.16</v>
      </c>
      <c r="G31" s="88">
        <f>IS!G19</f>
        <v>4947.3900000000003</v>
      </c>
      <c r="H31" s="45"/>
      <c r="I31" s="45"/>
      <c r="J31" s="45"/>
      <c r="K31" s="45"/>
      <c r="L31" s="45"/>
    </row>
    <row r="32" spans="2:12" x14ac:dyDescent="0.25">
      <c r="B32" t="s">
        <v>62</v>
      </c>
      <c r="C32" s="65">
        <f>C31/IS!C18</f>
        <v>0.24296122016685373</v>
      </c>
      <c r="D32" s="65">
        <f>D31/IS!D18</f>
        <v>0.46208774876782532</v>
      </c>
      <c r="E32" s="65">
        <f>E31/IS!E18</f>
        <v>0.29064714778261957</v>
      </c>
      <c r="F32" s="65">
        <f>F31/IS!F18</f>
        <v>0.26209317535827537</v>
      </c>
      <c r="G32" s="87">
        <f>G31/IS!G18</f>
        <v>0.24113483819114875</v>
      </c>
      <c r="H32" s="55">
        <f>CHOOSE($D$2,H33,H34,H35)</f>
        <v>0.27</v>
      </c>
      <c r="I32" s="55">
        <f>CHOOSE($D$2,I33,I34,I35)</f>
        <v>0.27</v>
      </c>
      <c r="J32" s="55">
        <f>CHOOSE($D$2,J33,J34,J35)</f>
        <v>0.27</v>
      </c>
      <c r="K32" s="55">
        <f>CHOOSE($D$2,K33,K34,K35)</f>
        <v>0.27</v>
      </c>
      <c r="L32" s="55">
        <f>CHOOSE($D$2,L33,L34,L35)</f>
        <v>0.27</v>
      </c>
    </row>
    <row r="33" spans="2:12" x14ac:dyDescent="0.25">
      <c r="B33" s="54" t="s">
        <v>63</v>
      </c>
      <c r="C33" s="47"/>
      <c r="D33" s="47"/>
      <c r="E33" s="47"/>
      <c r="F33" s="47"/>
      <c r="G33" s="86"/>
      <c r="H33" s="66">
        <f>H34+2%</f>
        <v>0.27</v>
      </c>
      <c r="I33" s="66">
        <f>I34+2%</f>
        <v>0.27</v>
      </c>
      <c r="J33" s="66">
        <f t="shared" ref="J33:L33" si="21">J34+2%</f>
        <v>0.27</v>
      </c>
      <c r="K33" s="66">
        <f t="shared" si="21"/>
        <v>0.27</v>
      </c>
      <c r="L33" s="66">
        <f t="shared" si="21"/>
        <v>0.27</v>
      </c>
    </row>
    <row r="34" spans="2:12" x14ac:dyDescent="0.25">
      <c r="B34" s="54" t="s">
        <v>64</v>
      </c>
      <c r="C34" s="47"/>
      <c r="D34" s="47"/>
      <c r="E34" s="47"/>
      <c r="F34" s="47"/>
      <c r="G34" s="86"/>
      <c r="H34" s="66">
        <v>0.25</v>
      </c>
      <c r="I34" s="67">
        <f>H34</f>
        <v>0.25</v>
      </c>
      <c r="J34" s="67">
        <f t="shared" ref="J34:L34" si="22">I34</f>
        <v>0.25</v>
      </c>
      <c r="K34" s="67">
        <f t="shared" si="22"/>
        <v>0.25</v>
      </c>
      <c r="L34" s="67">
        <f t="shared" si="22"/>
        <v>0.25</v>
      </c>
    </row>
    <row r="35" spans="2:12" x14ac:dyDescent="0.25">
      <c r="B35" s="54" t="s">
        <v>65</v>
      </c>
      <c r="C35" s="47"/>
      <c r="D35" s="47"/>
      <c r="E35" s="47"/>
      <c r="F35" s="47"/>
      <c r="G35" s="86"/>
      <c r="H35" s="66">
        <f>H34-2%</f>
        <v>0.23</v>
      </c>
      <c r="I35" s="66">
        <f>I34-2%</f>
        <v>0.23</v>
      </c>
      <c r="J35" s="66">
        <f t="shared" ref="J35:L35" si="23">J34-2%</f>
        <v>0.23</v>
      </c>
      <c r="K35" s="66">
        <f t="shared" si="23"/>
        <v>0.23</v>
      </c>
      <c r="L35" s="66">
        <f t="shared" si="23"/>
        <v>0.23</v>
      </c>
    </row>
    <row r="36" spans="2:12" x14ac:dyDescent="0.25">
      <c r="C36" s="47"/>
      <c r="D36" s="47"/>
      <c r="E36" s="47"/>
      <c r="F36" s="47"/>
      <c r="G36" s="86"/>
      <c r="H36" s="48"/>
      <c r="I36" s="48"/>
      <c r="J36" s="48"/>
      <c r="K36" s="48"/>
      <c r="L36" s="48"/>
    </row>
    <row r="37" spans="2:12" ht="18.75" x14ac:dyDescent="0.3">
      <c r="B37" s="89" t="s">
        <v>83</v>
      </c>
      <c r="C37" s="90"/>
      <c r="D37" s="90"/>
      <c r="E37" s="90"/>
      <c r="F37" s="90"/>
      <c r="G37" s="91"/>
      <c r="H37" s="92"/>
      <c r="I37" s="92"/>
      <c r="J37" s="92"/>
      <c r="K37" s="92"/>
      <c r="L37" s="92"/>
    </row>
    <row r="38" spans="2:12" x14ac:dyDescent="0.25">
      <c r="B38" s="46" t="s">
        <v>87</v>
      </c>
      <c r="C38" s="47"/>
      <c r="D38" s="47"/>
      <c r="E38" s="47"/>
      <c r="F38" s="47"/>
      <c r="G38" s="86"/>
      <c r="H38" s="48"/>
      <c r="I38" s="48"/>
      <c r="J38" s="48"/>
      <c r="K38" s="48"/>
      <c r="L38" s="48"/>
    </row>
    <row r="39" spans="2:12" x14ac:dyDescent="0.25">
      <c r="B39" s="25" t="s">
        <v>84</v>
      </c>
      <c r="C39" s="65">
        <f>BS!C7/Drivers!C47</f>
        <v>5.9023134842131994E-2</v>
      </c>
      <c r="D39" s="65">
        <f>BS!D7/Drivers!D47</f>
        <v>6.7133559167205883E-2</v>
      </c>
      <c r="E39" s="65">
        <f>BS!E7/Drivers!E47</f>
        <v>5.9589019326637224E-2</v>
      </c>
      <c r="F39" s="65">
        <f>BS!F7/Drivers!F47</f>
        <v>5.8558197395589782E-2</v>
      </c>
      <c r="G39" s="87">
        <f>BS!G7/Drivers!G47</f>
        <v>4.5334818154388973E-2</v>
      </c>
      <c r="H39" s="93">
        <f>AVERAGE(C39:G39)</f>
        <v>5.7927745777190773E-2</v>
      </c>
      <c r="I39" s="93">
        <f>H39</f>
        <v>5.7927745777190773E-2</v>
      </c>
      <c r="J39" s="93">
        <f t="shared" ref="J39:L39" si="24">I39</f>
        <v>5.7927745777190773E-2</v>
      </c>
      <c r="K39" s="93">
        <f t="shared" si="24"/>
        <v>5.7927745777190773E-2</v>
      </c>
      <c r="L39" s="93">
        <f t="shared" si="24"/>
        <v>5.7927745777190773E-2</v>
      </c>
    </row>
    <row r="40" spans="2:12" x14ac:dyDescent="0.25">
      <c r="B40" s="25" t="s">
        <v>86</v>
      </c>
      <c r="C40" s="65">
        <f>BS!C8/Drivers!C46</f>
        <v>0.27556066350204306</v>
      </c>
      <c r="D40" s="65">
        <f>BS!D8/Drivers!D46</f>
        <v>0.30292138822644665</v>
      </c>
      <c r="E40" s="65">
        <f>BS!E8/Drivers!E46</f>
        <v>0.29056874526846466</v>
      </c>
      <c r="F40" s="65">
        <f>BS!F8/Drivers!F46</f>
        <v>0.24014366896804079</v>
      </c>
      <c r="G40" s="87">
        <f>BS!G8/Drivers!G46</f>
        <v>0.21649907440347163</v>
      </c>
      <c r="H40" s="93">
        <f>G40</f>
        <v>0.21649907440347163</v>
      </c>
      <c r="I40" s="93">
        <f t="shared" ref="I40:L44" si="25">H40</f>
        <v>0.21649907440347163</v>
      </c>
      <c r="J40" s="93">
        <f t="shared" si="25"/>
        <v>0.21649907440347163</v>
      </c>
      <c r="K40" s="93">
        <f t="shared" si="25"/>
        <v>0.21649907440347163</v>
      </c>
      <c r="L40" s="93">
        <f t="shared" si="25"/>
        <v>0.21649907440347163</v>
      </c>
    </row>
    <row r="41" spans="2:12" x14ac:dyDescent="0.25">
      <c r="B41" s="25" t="s">
        <v>333</v>
      </c>
      <c r="C41" s="13">
        <f>BS!C10</f>
        <v>42439.42</v>
      </c>
      <c r="D41" s="13">
        <f>BS!D10</f>
        <v>42027.59</v>
      </c>
      <c r="E41" s="13">
        <f>BS!E10</f>
        <v>42549.54</v>
      </c>
      <c r="F41" s="13">
        <f>BS!F10</f>
        <v>40711.699999999997</v>
      </c>
      <c r="G41" s="36">
        <f>BS!G10</f>
        <v>34921.129999999997</v>
      </c>
      <c r="H41" s="230">
        <f>G41</f>
        <v>34921.129999999997</v>
      </c>
      <c r="I41" s="230">
        <f>H41</f>
        <v>34921.129999999997</v>
      </c>
      <c r="J41" s="230">
        <f t="shared" si="25"/>
        <v>34921.129999999997</v>
      </c>
      <c r="K41" s="230">
        <f t="shared" si="25"/>
        <v>34921.129999999997</v>
      </c>
      <c r="L41" s="230">
        <f t="shared" si="25"/>
        <v>34921.129999999997</v>
      </c>
    </row>
    <row r="42" spans="2:12" x14ac:dyDescent="0.25">
      <c r="B42" s="25" t="s">
        <v>334</v>
      </c>
      <c r="C42" s="13">
        <f>BS!C11</f>
        <v>65954.77</v>
      </c>
      <c r="D42" s="13">
        <f>BS!D11</f>
        <v>57636.19</v>
      </c>
      <c r="E42" s="13">
        <f>BS!E11</f>
        <v>64803.71</v>
      </c>
      <c r="F42" s="13">
        <f>BS!F11</f>
        <v>71839.289999999994</v>
      </c>
      <c r="G42" s="36">
        <f>BS!G11</f>
        <v>77451.58</v>
      </c>
      <c r="H42" s="230">
        <f>G42</f>
        <v>77451.58</v>
      </c>
      <c r="I42" s="230">
        <f>H42</f>
        <v>77451.58</v>
      </c>
      <c r="J42" s="230">
        <f t="shared" si="25"/>
        <v>77451.58</v>
      </c>
      <c r="K42" s="230">
        <f t="shared" si="25"/>
        <v>77451.58</v>
      </c>
      <c r="L42" s="230">
        <f t="shared" si="25"/>
        <v>77451.58</v>
      </c>
    </row>
    <row r="43" spans="2:12" x14ac:dyDescent="0.25">
      <c r="B43" s="26" t="s">
        <v>85</v>
      </c>
      <c r="C43" s="65">
        <f>BS!C28/Drivers!C47</f>
        <v>0.44826143325773626</v>
      </c>
      <c r="D43" s="65">
        <f>BS!D28/Drivers!D47</f>
        <v>0.52484587818580897</v>
      </c>
      <c r="E43" s="65">
        <f>BS!E28/Drivers!E47</f>
        <v>0.51278327699100379</v>
      </c>
      <c r="F43" s="65">
        <f>BS!F28/Drivers!F47</f>
        <v>0.42690910032622659</v>
      </c>
      <c r="G43" s="87">
        <f>BS!G28/Drivers!G47</f>
        <v>0.36494768635396763</v>
      </c>
      <c r="H43" s="93">
        <f>AVERAGE(C43:G43)</f>
        <v>0.45554947502294868</v>
      </c>
      <c r="I43" s="93">
        <f t="shared" si="25"/>
        <v>0.45554947502294868</v>
      </c>
      <c r="J43" s="93">
        <f t="shared" si="25"/>
        <v>0.45554947502294868</v>
      </c>
      <c r="K43" s="93">
        <f t="shared" si="25"/>
        <v>0.45554947502294868</v>
      </c>
      <c r="L43" s="93">
        <f t="shared" si="25"/>
        <v>0.45554947502294868</v>
      </c>
    </row>
    <row r="44" spans="2:12" x14ac:dyDescent="0.25">
      <c r="B44" s="26" t="s">
        <v>335</v>
      </c>
      <c r="C44" s="13">
        <f>BS!C29</f>
        <v>39658.639999999999</v>
      </c>
      <c r="D44" s="13">
        <f>BS!D29</f>
        <v>38419.5</v>
      </c>
      <c r="E44" s="13">
        <f>BS!E29</f>
        <v>43083.51</v>
      </c>
      <c r="F44" s="13">
        <f>BS!F29</f>
        <v>51492.7</v>
      </c>
      <c r="G44" s="36">
        <f>BS!G29</f>
        <v>62317.54</v>
      </c>
      <c r="H44" s="230">
        <f>G44</f>
        <v>62317.54</v>
      </c>
      <c r="I44" s="230">
        <f>H44</f>
        <v>62317.54</v>
      </c>
      <c r="J44" s="230">
        <f t="shared" si="25"/>
        <v>62317.54</v>
      </c>
      <c r="K44" s="230">
        <f t="shared" si="25"/>
        <v>62317.54</v>
      </c>
      <c r="L44" s="230">
        <f t="shared" si="25"/>
        <v>62317.54</v>
      </c>
    </row>
    <row r="45" spans="2:12" x14ac:dyDescent="0.25">
      <c r="B45" s="26"/>
      <c r="C45" s="47"/>
      <c r="D45" s="47"/>
      <c r="E45" s="47"/>
      <c r="F45" s="47"/>
      <c r="G45" s="86"/>
      <c r="H45" s="48"/>
      <c r="I45" s="48"/>
      <c r="J45" s="48"/>
      <c r="K45" s="48"/>
      <c r="L45" s="48"/>
    </row>
    <row r="46" spans="2:12" x14ac:dyDescent="0.25">
      <c r="B46" s="26" t="s">
        <v>88</v>
      </c>
      <c r="C46" s="70">
        <f>IS!C8</f>
        <v>147813.25999999998</v>
      </c>
      <c r="D46" s="70">
        <f>IS!D8</f>
        <v>139408.38</v>
      </c>
      <c r="E46" s="70">
        <f>IS!E8</f>
        <v>158788.31</v>
      </c>
      <c r="F46" s="70">
        <f>IS!F8</f>
        <v>186269.87000000002</v>
      </c>
      <c r="G46" s="88">
        <f>IS!G8</f>
        <v>225270.94</v>
      </c>
      <c r="H46" s="84">
        <f>IS!H8</f>
        <v>249393.700449967</v>
      </c>
      <c r="I46" s="84">
        <f>IS!I8</f>
        <v>283278.38752707903</v>
      </c>
      <c r="J46" s="84">
        <f>IS!J8</f>
        <v>323759.30567767669</v>
      </c>
      <c r="K46" s="84">
        <f>IS!K8</f>
        <v>373577.54841768002</v>
      </c>
      <c r="L46" s="84">
        <f>IS!L8</f>
        <v>434168.55202269775</v>
      </c>
    </row>
    <row r="47" spans="2:12" x14ac:dyDescent="0.25">
      <c r="B47" s="26" t="s">
        <v>20</v>
      </c>
      <c r="C47" s="70">
        <f>IS!C9</f>
        <v>97362.67</v>
      </c>
      <c r="D47" s="70">
        <f>IS!D9</f>
        <v>86700.9</v>
      </c>
      <c r="E47" s="70">
        <f>IS!E9</f>
        <v>99738.51</v>
      </c>
      <c r="F47" s="70">
        <f>IS!F9</f>
        <v>116615.27</v>
      </c>
      <c r="G47" s="88">
        <f>IS!G9</f>
        <v>146028.82</v>
      </c>
      <c r="H47" s="84">
        <f>IS!H9</f>
        <v>166939.24362250202</v>
      </c>
      <c r="I47" s="84">
        <f>IS!I9</f>
        <v>190310.73772965232</v>
      </c>
      <c r="J47" s="84">
        <f>IS!J9</f>
        <v>218857.34838910014</v>
      </c>
      <c r="K47" s="84">
        <f>IS!K9</f>
        <v>253874.52413135619</v>
      </c>
      <c r="L47" s="84">
        <f>IS!L9</f>
        <v>297033.19323368673</v>
      </c>
    </row>
    <row r="48" spans="2:12" x14ac:dyDescent="0.25">
      <c r="C48" s="47"/>
      <c r="D48" s="47"/>
      <c r="E48" s="47"/>
      <c r="F48" s="47"/>
      <c r="G48" s="86"/>
      <c r="H48" s="48"/>
      <c r="I48" s="48"/>
      <c r="J48" s="48"/>
      <c r="K48" s="48"/>
      <c r="L48" s="48"/>
    </row>
    <row r="49" spans="3:12" x14ac:dyDescent="0.25">
      <c r="C49" s="47"/>
      <c r="D49" s="47"/>
      <c r="E49" s="47"/>
      <c r="F49" s="47"/>
      <c r="G49" s="86"/>
      <c r="H49" s="48"/>
      <c r="I49" s="48"/>
      <c r="J49" s="48"/>
      <c r="K49" s="48"/>
      <c r="L49" s="48"/>
    </row>
  </sheetData>
  <phoneticPr fontId="14" type="noConversion"/>
  <conditionalFormatting sqref="D2">
    <cfRule type="containsText" dxfId="84" priority="4" operator="containsText" text="3">
      <formula>NOT(ISERROR(SEARCH("3",D2)))</formula>
    </cfRule>
    <cfRule type="containsText" dxfId="83" priority="5" operator="containsText" text="2">
      <formula>NOT(ISERROR(SEARCH("2",D2)))</formula>
    </cfRule>
    <cfRule type="cellIs" dxfId="82" priority="6" operator="greaterThan">
      <formula>2</formula>
    </cfRule>
    <cfRule type="containsText" dxfId="81" priority="7" operator="containsText" text="2">
      <formula>NOT(ISERROR(SEARCH("2",D2)))</formula>
    </cfRule>
    <cfRule type="containsText" dxfId="80" priority="8" operator="containsText" text="2">
      <formula>NOT(ISERROR(SEARCH("2",D2)))</formula>
    </cfRule>
    <cfRule type="containsText" dxfId="79" priority="12" operator="containsText" text="3">
      <formula>NOT(ISERROR(SEARCH("3",D2)))</formula>
    </cfRule>
    <cfRule type="containsText" dxfId="78" priority="13" operator="containsText" text="2">
      <formula>NOT(ISERROR(SEARCH("2",D2)))</formula>
    </cfRule>
    <cfRule type="containsText" dxfId="77" priority="14" operator="containsText" text="1">
      <formula>NOT(ISERROR(SEARCH("1",D2)))</formula>
    </cfRule>
  </conditionalFormatting>
  <dataValidations count="1">
    <dataValidation type="list" allowBlank="1" showInputMessage="1" showErrorMessage="1" sqref="D2" xr:uid="{1C343A72-B23D-4D67-AD16-2031C3A213CB}">
      <formula1>"1,2,3"</formula1>
    </dataValidation>
  </dataValidations>
  <hyperlinks>
    <hyperlink ref="L1" location="Index!B2" display="Index" xr:uid="{2087A5B4-939E-49C2-8833-76ED7AEF36FE}"/>
    <hyperlink ref="H10" location="'(Other Data)'!A1" display="'(Other Data)'!A1" xr:uid="{C9D558D2-317F-4959-BA04-F195222605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0BF5-66EB-4E38-927C-CEC93FC9D0B9}">
  <dimension ref="A1:L34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ColWidth="0" defaultRowHeight="15" zeroHeight="1" x14ac:dyDescent="0.25"/>
  <cols>
    <col min="1" max="1" width="2.5703125" customWidth="1"/>
    <col min="2" max="2" width="31.42578125" style="261" customWidth="1"/>
    <col min="3" max="3" width="11.28515625" style="261" bestFit="1" customWidth="1"/>
    <col min="4" max="4" width="10.7109375" style="261" customWidth="1"/>
    <col min="5" max="5" width="10.5703125" style="261" customWidth="1"/>
    <col min="6" max="6" width="9" style="261" customWidth="1"/>
    <col min="7" max="7" width="10.7109375" style="261" customWidth="1"/>
    <col min="8" max="10" width="10.7109375" style="261" bestFit="1" customWidth="1"/>
    <col min="11" max="12" width="11.7109375" style="261" bestFit="1" customWidth="1"/>
    <col min="13" max="16384" width="8.7109375" hidden="1"/>
  </cols>
  <sheetData>
    <row r="1" spans="2:12" ht="15" customHeight="1" x14ac:dyDescent="0.25">
      <c r="B1"/>
      <c r="C1"/>
      <c r="D1"/>
      <c r="E1"/>
      <c r="F1"/>
      <c r="G1"/>
      <c r="H1"/>
      <c r="I1"/>
      <c r="J1"/>
      <c r="K1"/>
      <c r="L1" s="183" t="s">
        <v>187</v>
      </c>
    </row>
    <row r="2" spans="2:12" ht="28.5" x14ac:dyDescent="0.45">
      <c r="B2" s="5" t="s">
        <v>67</v>
      </c>
      <c r="C2"/>
      <c r="D2"/>
      <c r="E2" s="288" t="s">
        <v>66</v>
      </c>
      <c r="F2" s="289">
        <f>Drivers!D2</f>
        <v>1</v>
      </c>
      <c r="G2"/>
      <c r="H2"/>
      <c r="I2"/>
      <c r="J2"/>
      <c r="K2"/>
      <c r="L2"/>
    </row>
    <row r="3" spans="2:12" x14ac:dyDescent="0.25">
      <c r="B3" s="6" t="s">
        <v>377</v>
      </c>
      <c r="C3"/>
      <c r="D3"/>
      <c r="E3"/>
      <c r="F3"/>
      <c r="G3"/>
      <c r="H3"/>
      <c r="I3"/>
      <c r="J3"/>
      <c r="K3"/>
      <c r="L3"/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x14ac:dyDescent="0.25">
      <c r="B5" t="s">
        <v>70</v>
      </c>
      <c r="C5" s="23" t="s">
        <v>58</v>
      </c>
      <c r="D5" s="73">
        <f>C8</f>
        <v>16045</v>
      </c>
      <c r="E5" s="73">
        <f t="shared" ref="E5:G5" si="0">D8</f>
        <v>17054.599999999999</v>
      </c>
      <c r="F5" s="73">
        <f t="shared" si="0"/>
        <v>16530.47</v>
      </c>
      <c r="G5" s="73">
        <f t="shared" si="0"/>
        <v>16834.37</v>
      </c>
      <c r="H5" s="78">
        <f>G8</f>
        <v>17778.419999999998</v>
      </c>
      <c r="I5" s="10">
        <f t="shared" ref="I5:L5" si="1">H8</f>
        <v>17834.677532182381</v>
      </c>
      <c r="J5" s="10">
        <f t="shared" si="1"/>
        <v>17813.61501449997</v>
      </c>
      <c r="K5" s="10">
        <f t="shared" si="1"/>
        <v>18073.143786028257</v>
      </c>
      <c r="L5" s="10">
        <f t="shared" si="1"/>
        <v>18376.217454940012</v>
      </c>
    </row>
    <row r="6" spans="2:12" x14ac:dyDescent="0.25">
      <c r="B6" t="s">
        <v>68</v>
      </c>
      <c r="C6" s="23" t="s">
        <v>58</v>
      </c>
      <c r="D6" s="23">
        <f>D8-D5+D7</f>
        <v>3007.2799999999988</v>
      </c>
      <c r="E6" s="23">
        <f>E8-E5+E7</f>
        <v>1515.2300000000023</v>
      </c>
      <c r="F6" s="23">
        <f>F8-F5+F7</f>
        <v>2814.0499999999979</v>
      </c>
      <c r="G6" s="23">
        <f>G8-G5+G7</f>
        <v>3742.4299999999994</v>
      </c>
      <c r="H6" s="78">
        <f>H5*H10</f>
        <v>2972.6259887238375</v>
      </c>
      <c r="I6" s="10">
        <f>I5*I10</f>
        <v>2891.8617463821442</v>
      </c>
      <c r="J6" s="10">
        <f>J5*J10</f>
        <v>3214.8917912969582</v>
      </c>
      <c r="K6" s="10">
        <f>K5*K10</f>
        <v>3307.996008518287</v>
      </c>
      <c r="L6" s="10">
        <f>L5*L10</f>
        <v>3183.0368169936601</v>
      </c>
    </row>
    <row r="7" spans="2:12" x14ac:dyDescent="0.25">
      <c r="B7" t="s">
        <v>76</v>
      </c>
      <c r="C7" s="13" t="s">
        <v>58</v>
      </c>
      <c r="D7" s="13">
        <f>D14</f>
        <v>1997.68</v>
      </c>
      <c r="E7" s="13">
        <f t="shared" ref="E7:G7" si="2">E14</f>
        <v>2039.3599999999997</v>
      </c>
      <c r="F7" s="13">
        <f t="shared" si="2"/>
        <v>2510.15</v>
      </c>
      <c r="G7" s="13">
        <f t="shared" si="2"/>
        <v>2798.38</v>
      </c>
      <c r="H7" s="79">
        <f>(H5+H6)*H11</f>
        <v>2916.3684565414551</v>
      </c>
      <c r="I7" s="14">
        <f>(I5+I6)*I11</f>
        <v>2912.9242640645525</v>
      </c>
      <c r="J7" s="14">
        <f>(J5+J6)*J11</f>
        <v>2955.3630197686725</v>
      </c>
      <c r="K7" s="14">
        <f>(K5+K6)*K11</f>
        <v>3004.9223396065327</v>
      </c>
      <c r="L7" s="14">
        <f>(L5+L6)*L11</f>
        <v>3029.9546894836162</v>
      </c>
    </row>
    <row r="8" spans="2:12" x14ac:dyDescent="0.25">
      <c r="B8" s="17" t="s">
        <v>69</v>
      </c>
      <c r="C8" s="74">
        <f>BS!C14</f>
        <v>16045</v>
      </c>
      <c r="D8" s="74">
        <f>BS!D14</f>
        <v>17054.599999999999</v>
      </c>
      <c r="E8" s="74">
        <f>BS!E14</f>
        <v>16530.47</v>
      </c>
      <c r="F8" s="74">
        <f>BS!F14</f>
        <v>16834.37</v>
      </c>
      <c r="G8" s="74">
        <f>BS!G14</f>
        <v>17778.419999999998</v>
      </c>
      <c r="H8" s="80">
        <f>H5+H6-H7</f>
        <v>17834.677532182381</v>
      </c>
      <c r="I8" s="71">
        <f>I5+I6-I7</f>
        <v>17813.61501449997</v>
      </c>
      <c r="J8" s="71">
        <f>J5+J6-J7</f>
        <v>18073.143786028257</v>
      </c>
      <c r="K8" s="71">
        <f>K5+K6-K7</f>
        <v>18376.217454940012</v>
      </c>
      <c r="L8" s="71">
        <f>L5+L6-L7</f>
        <v>18529.299582450054</v>
      </c>
    </row>
    <row r="9" spans="2:12" x14ac:dyDescent="0.25">
      <c r="B9" s="1"/>
      <c r="C9" s="42"/>
      <c r="D9" s="42"/>
      <c r="E9" s="42"/>
      <c r="F9" s="42"/>
      <c r="G9" s="42"/>
      <c r="H9" s="60"/>
      <c r="I9" s="44"/>
      <c r="J9" s="44"/>
      <c r="K9" s="44"/>
      <c r="L9" s="44"/>
    </row>
    <row r="10" spans="2:12" x14ac:dyDescent="0.25">
      <c r="B10" s="1" t="s">
        <v>75</v>
      </c>
      <c r="C10" s="42"/>
      <c r="D10" s="58">
        <f>D6/D5</f>
        <v>0.18742785914615137</v>
      </c>
      <c r="E10" s="58">
        <f>E6/E5</f>
        <v>8.8845824586915104E-2</v>
      </c>
      <c r="F10" s="58">
        <f>F6/F5</f>
        <v>0.17023411917507475</v>
      </c>
      <c r="G10" s="58">
        <f>G6/G5</f>
        <v>0.2223088835519238</v>
      </c>
      <c r="H10" s="62">
        <f>AVERAGE(D10:G10)</f>
        <v>0.16720417161501627</v>
      </c>
      <c r="I10" s="56">
        <f t="shared" ref="I10:L10" si="3">AVERAGE(E10:H10)</f>
        <v>0.16214824973223246</v>
      </c>
      <c r="J10" s="56">
        <f t="shared" si="3"/>
        <v>0.18047385601856181</v>
      </c>
      <c r="K10" s="56">
        <f t="shared" si="3"/>
        <v>0.18303379022943359</v>
      </c>
      <c r="L10" s="56">
        <f t="shared" si="3"/>
        <v>0.17321501689881103</v>
      </c>
    </row>
    <row r="11" spans="2:12" x14ac:dyDescent="0.25">
      <c r="B11" s="1" t="s">
        <v>74</v>
      </c>
      <c r="C11" s="64"/>
      <c r="D11" s="64">
        <f>D7/D5</f>
        <v>0.12450483016516049</v>
      </c>
      <c r="E11" s="64">
        <f>E7/E5</f>
        <v>0.11957829559180513</v>
      </c>
      <c r="F11" s="64">
        <f>F7/F5</f>
        <v>0.15184988690581694</v>
      </c>
      <c r="G11" s="64">
        <f>G7/G5</f>
        <v>0.1662301588951651</v>
      </c>
      <c r="H11" s="63">
        <f>AVERAGE(C11:G11)</f>
        <v>0.14054079288948693</v>
      </c>
      <c r="I11" s="59">
        <f>H11</f>
        <v>0.14054079288948693</v>
      </c>
      <c r="J11" s="59">
        <f t="shared" ref="J11:L11" si="4">I11</f>
        <v>0.14054079288948693</v>
      </c>
      <c r="K11" s="59">
        <f t="shared" si="4"/>
        <v>0.14054079288948693</v>
      </c>
      <c r="L11" s="59">
        <f t="shared" si="4"/>
        <v>0.14054079288948693</v>
      </c>
    </row>
    <row r="12" spans="2:12" x14ac:dyDescent="0.25">
      <c r="B12" s="19"/>
      <c r="C12" s="42"/>
      <c r="D12" s="42"/>
      <c r="E12" s="42"/>
      <c r="F12" s="42"/>
      <c r="G12" s="42"/>
      <c r="H12" s="60"/>
      <c r="I12" s="44"/>
      <c r="J12" s="44"/>
      <c r="K12" s="44"/>
      <c r="L12" s="44"/>
    </row>
    <row r="13" spans="2:12" x14ac:dyDescent="0.25">
      <c r="B13" s="50" t="s">
        <v>23</v>
      </c>
      <c r="C13" s="47"/>
      <c r="D13" s="47"/>
      <c r="E13" s="47"/>
      <c r="F13" s="47"/>
      <c r="G13" s="47"/>
      <c r="H13" s="61"/>
      <c r="I13" s="48"/>
      <c r="J13" s="48"/>
      <c r="K13" s="48"/>
      <c r="L13" s="48"/>
    </row>
    <row r="14" spans="2:12" x14ac:dyDescent="0.25">
      <c r="B14" t="s">
        <v>3</v>
      </c>
      <c r="C14" s="23">
        <f>C16-C15</f>
        <v>1835.99</v>
      </c>
      <c r="D14" s="23">
        <f t="shared" ref="D14:G14" si="5">D16-D15</f>
        <v>1997.68</v>
      </c>
      <c r="E14" s="23">
        <f t="shared" si="5"/>
        <v>2039.3599999999997</v>
      </c>
      <c r="F14" s="23">
        <f t="shared" si="5"/>
        <v>2510.15</v>
      </c>
      <c r="G14" s="23">
        <f t="shared" si="5"/>
        <v>2798.38</v>
      </c>
      <c r="H14" s="78">
        <f>H7</f>
        <v>2916.3684565414551</v>
      </c>
      <c r="I14" s="10">
        <f>I7</f>
        <v>2912.9242640645525</v>
      </c>
      <c r="J14" s="10">
        <f>J7</f>
        <v>2955.3630197686725</v>
      </c>
      <c r="K14" s="10">
        <f>K7</f>
        <v>3004.9223396065327</v>
      </c>
      <c r="L14" s="10">
        <f>L7</f>
        <v>3029.9546894836162</v>
      </c>
    </row>
    <row r="15" spans="2:12" x14ac:dyDescent="0.25">
      <c r="B15" s="72" t="s">
        <v>71</v>
      </c>
      <c r="C15" s="244">
        <v>626.28</v>
      </c>
      <c r="D15" s="244">
        <v>906.53</v>
      </c>
      <c r="E15" s="244">
        <v>908.59</v>
      </c>
      <c r="F15" s="244">
        <v>992.1</v>
      </c>
      <c r="G15" s="244">
        <v>883.95</v>
      </c>
      <c r="H15" s="79">
        <f>H14/(1-H18)-H14</f>
        <v>1131.9298914464871</v>
      </c>
      <c r="I15" s="14">
        <f>I14/(1-I18)-I14</f>
        <v>1130.593097253779</v>
      </c>
      <c r="J15" s="14">
        <f t="shared" ref="J15:L15" si="6">J14/(1-J18)-J14</f>
        <v>1147.0648486298915</v>
      </c>
      <c r="K15" s="14">
        <f t="shared" si="6"/>
        <v>1166.300304080798</v>
      </c>
      <c r="L15" s="14">
        <f t="shared" si="6"/>
        <v>1176.0161083425887</v>
      </c>
    </row>
    <row r="16" spans="2:12" x14ac:dyDescent="0.25">
      <c r="B16" s="18" t="s">
        <v>72</v>
      </c>
      <c r="C16" s="74">
        <f>IS!C13</f>
        <v>2462.27</v>
      </c>
      <c r="D16" s="74">
        <f>IS!D13</f>
        <v>2904.21</v>
      </c>
      <c r="E16" s="74">
        <f>IS!E13</f>
        <v>2947.95</v>
      </c>
      <c r="F16" s="74">
        <f>IS!F13</f>
        <v>3502.25</v>
      </c>
      <c r="G16" s="74">
        <f>IS!G13</f>
        <v>3682.33</v>
      </c>
      <c r="H16" s="80">
        <f>H14+H15</f>
        <v>4048.2983479879422</v>
      </c>
      <c r="I16" s="71">
        <f t="shared" ref="I16:L16" si="7">I14+I15</f>
        <v>4043.5173613183315</v>
      </c>
      <c r="J16" s="71">
        <f t="shared" si="7"/>
        <v>4102.427868398564</v>
      </c>
      <c r="K16" s="71">
        <f t="shared" si="7"/>
        <v>4171.2226436873307</v>
      </c>
      <c r="L16" s="71">
        <f t="shared" si="7"/>
        <v>4205.9707978262049</v>
      </c>
    </row>
    <row r="17" spans="2:12" x14ac:dyDescent="0.25">
      <c r="B17" s="50"/>
      <c r="C17" s="47"/>
      <c r="D17" s="47"/>
      <c r="E17" s="47"/>
      <c r="F17" s="47"/>
      <c r="G17" s="47"/>
      <c r="H17" s="61"/>
      <c r="I17" s="48"/>
      <c r="J17" s="48"/>
      <c r="K17" s="48"/>
      <c r="L17" s="48"/>
    </row>
    <row r="18" spans="2:12" x14ac:dyDescent="0.25">
      <c r="B18" t="s">
        <v>73</v>
      </c>
      <c r="C18" s="64">
        <f>C15/C16</f>
        <v>0.25435066016318275</v>
      </c>
      <c r="D18" s="64">
        <f t="shared" ref="D18:G18" si="8">D15/D16</f>
        <v>0.31214340560772119</v>
      </c>
      <c r="E18" s="64">
        <f t="shared" si="8"/>
        <v>0.30821079054936484</v>
      </c>
      <c r="F18" s="64">
        <f t="shared" si="8"/>
        <v>0.28327503747590838</v>
      </c>
      <c r="G18" s="64">
        <f t="shared" si="8"/>
        <v>0.24005181501929487</v>
      </c>
      <c r="H18" s="63">
        <f>AVERAGE(C18:G18)</f>
        <v>0.2796063417630944</v>
      </c>
      <c r="I18" s="59">
        <f>H18</f>
        <v>0.2796063417630944</v>
      </c>
      <c r="J18" s="59">
        <f t="shared" ref="J18:L18" si="9">I18</f>
        <v>0.2796063417630944</v>
      </c>
      <c r="K18" s="59">
        <f t="shared" si="9"/>
        <v>0.2796063417630944</v>
      </c>
      <c r="L18" s="59">
        <f t="shared" si="9"/>
        <v>0.2796063417630944</v>
      </c>
    </row>
    <row r="19" spans="2:12" x14ac:dyDescent="0.25">
      <c r="B19"/>
      <c r="C19"/>
      <c r="D19"/>
      <c r="E19"/>
      <c r="F19"/>
      <c r="G19"/>
      <c r="H19"/>
      <c r="I19"/>
      <c r="J19"/>
      <c r="K19"/>
      <c r="L19"/>
    </row>
    <row r="20" spans="2:12" x14ac:dyDescent="0.25">
      <c r="B20" s="46"/>
      <c r="C20" s="77"/>
      <c r="D20" s="77"/>
      <c r="E20" s="77"/>
      <c r="F20" s="77"/>
      <c r="G20" s="77"/>
      <c r="H20" s="259"/>
      <c r="I20" s="260"/>
      <c r="J20" s="260"/>
      <c r="K20" s="260"/>
      <c r="L20" s="260"/>
    </row>
    <row r="21" spans="2:12" ht="28.5" x14ac:dyDescent="0.45">
      <c r="B21" s="5" t="s">
        <v>11</v>
      </c>
      <c r="C21"/>
      <c r="D21"/>
      <c r="E21" s="75"/>
      <c r="F21" s="76"/>
      <c r="G21" s="76"/>
      <c r="H21"/>
      <c r="I21"/>
      <c r="J21"/>
      <c r="K21"/>
      <c r="L21"/>
    </row>
    <row r="22" spans="2:12" x14ac:dyDescent="0.25">
      <c r="B22" s="6" t="s">
        <v>54</v>
      </c>
      <c r="C22"/>
      <c r="D22"/>
      <c r="E22"/>
      <c r="F22"/>
      <c r="G22"/>
      <c r="H22"/>
      <c r="I22"/>
      <c r="J22"/>
      <c r="K22"/>
      <c r="L22"/>
    </row>
    <row r="23" spans="2:12" x14ac:dyDescent="0.25">
      <c r="B23" s="8" t="s">
        <v>41</v>
      </c>
      <c r="C23" s="9">
        <v>43831</v>
      </c>
      <c r="D23" s="9">
        <v>44198</v>
      </c>
      <c r="E23" s="9">
        <v>44565</v>
      </c>
      <c r="F23" s="9">
        <v>44932</v>
      </c>
      <c r="G23" s="9">
        <v>45299</v>
      </c>
      <c r="H23" s="81">
        <v>45666</v>
      </c>
      <c r="I23" s="7">
        <v>46033</v>
      </c>
      <c r="J23" s="7">
        <v>46400</v>
      </c>
      <c r="K23" s="7">
        <v>46767</v>
      </c>
      <c r="L23" s="7">
        <v>47134</v>
      </c>
    </row>
    <row r="24" spans="2:12" x14ac:dyDescent="0.25">
      <c r="B24" t="s">
        <v>77</v>
      </c>
      <c r="C24" s="23" t="s">
        <v>58</v>
      </c>
      <c r="D24" s="73">
        <f>C27</f>
        <v>27694.560000000001</v>
      </c>
      <c r="E24" s="73">
        <f t="shared" ref="E24:G24" si="10">D27</f>
        <v>27376.740000000009</v>
      </c>
      <c r="F24" s="73">
        <f t="shared" si="10"/>
        <v>26285.579999999994</v>
      </c>
      <c r="G24" s="73">
        <f t="shared" si="10"/>
        <v>25923.110000000008</v>
      </c>
      <c r="H24" s="78">
        <f>G27</f>
        <v>25333.369999999988</v>
      </c>
      <c r="I24" s="10">
        <f t="shared" ref="I24:L24" si="11">H27</f>
        <v>24517.418252803443</v>
      </c>
      <c r="J24" s="10">
        <f t="shared" si="11"/>
        <v>23692.626094047802</v>
      </c>
      <c r="K24" s="10">
        <f t="shared" si="11"/>
        <v>22841.074713448616</v>
      </c>
      <c r="L24" s="10">
        <f t="shared" si="11"/>
        <v>21959.666644417077</v>
      </c>
    </row>
    <row r="25" spans="2:12" x14ac:dyDescent="0.25">
      <c r="B25" t="s">
        <v>78</v>
      </c>
      <c r="C25" s="23" t="s">
        <v>58</v>
      </c>
      <c r="D25" s="23">
        <f>D27-D24+D26</f>
        <v>588.71000000000754</v>
      </c>
      <c r="E25" s="23">
        <f t="shared" ref="E25:G25" si="12">E27-E24+E26</f>
        <v>-182.57000000001437</v>
      </c>
      <c r="F25" s="23">
        <f t="shared" si="12"/>
        <v>629.63000000001341</v>
      </c>
      <c r="G25" s="23">
        <f t="shared" si="12"/>
        <v>294.20999999998025</v>
      </c>
      <c r="H25" s="78">
        <f>H24*H29</f>
        <v>315.97814424994414</v>
      </c>
      <c r="I25" s="10">
        <f t="shared" ref="I25:L25" si="13">I24*I29</f>
        <v>305.80093849813676</v>
      </c>
      <c r="J25" s="10">
        <f t="shared" si="13"/>
        <v>295.51346803070538</v>
      </c>
      <c r="K25" s="10">
        <f t="shared" si="13"/>
        <v>284.89223504925798</v>
      </c>
      <c r="L25" s="10">
        <f t="shared" si="13"/>
        <v>273.89860546189902</v>
      </c>
    </row>
    <row r="26" spans="2:12" x14ac:dyDescent="0.25">
      <c r="B26" t="s">
        <v>71</v>
      </c>
      <c r="C26" s="13" t="s">
        <v>58</v>
      </c>
      <c r="D26" s="13">
        <f>D15</f>
        <v>906.53</v>
      </c>
      <c r="E26" s="13">
        <f t="shared" ref="E26:G26" si="14">E15</f>
        <v>908.59</v>
      </c>
      <c r="F26" s="13">
        <f t="shared" si="14"/>
        <v>992.1</v>
      </c>
      <c r="G26" s="13">
        <f t="shared" si="14"/>
        <v>883.95</v>
      </c>
      <c r="H26" s="79">
        <f>H15</f>
        <v>1131.9298914464871</v>
      </c>
      <c r="I26" s="14">
        <f t="shared" ref="I26:L26" si="15">I15</f>
        <v>1130.593097253779</v>
      </c>
      <c r="J26" s="14">
        <f t="shared" si="15"/>
        <v>1147.0648486298915</v>
      </c>
      <c r="K26" s="14">
        <f t="shared" si="15"/>
        <v>1166.300304080798</v>
      </c>
      <c r="L26" s="14">
        <f t="shared" si="15"/>
        <v>1176.0161083425887</v>
      </c>
    </row>
    <row r="27" spans="2:12" x14ac:dyDescent="0.25">
      <c r="B27" s="17" t="s">
        <v>79</v>
      </c>
      <c r="C27" s="74">
        <f>BS!C15</f>
        <v>27694.560000000001</v>
      </c>
      <c r="D27" s="74">
        <f>BS!D15</f>
        <v>27376.740000000009</v>
      </c>
      <c r="E27" s="74">
        <f>BS!E15</f>
        <v>26285.579999999994</v>
      </c>
      <c r="F27" s="74">
        <f>BS!F15</f>
        <v>25923.110000000008</v>
      </c>
      <c r="G27" s="74">
        <f>BS!G15</f>
        <v>25333.369999999988</v>
      </c>
      <c r="H27" s="80">
        <f>H24+H25-H26</f>
        <v>24517.418252803443</v>
      </c>
      <c r="I27" s="71">
        <f t="shared" ref="I27:L27" si="16">I24+I25-I26</f>
        <v>23692.626094047802</v>
      </c>
      <c r="J27" s="71">
        <f t="shared" si="16"/>
        <v>22841.074713448616</v>
      </c>
      <c r="K27" s="71">
        <f t="shared" si="16"/>
        <v>21959.666644417077</v>
      </c>
      <c r="L27" s="71">
        <f t="shared" si="16"/>
        <v>21057.549141536387</v>
      </c>
    </row>
    <row r="28" spans="2:12" x14ac:dyDescent="0.25">
      <c r="B28"/>
      <c r="C28" s="47"/>
      <c r="D28" s="47"/>
      <c r="E28" s="47"/>
      <c r="F28" s="47"/>
      <c r="G28" s="47"/>
      <c r="H28" s="61"/>
      <c r="I28" s="48"/>
      <c r="J28" s="48"/>
      <c r="K28" s="48"/>
      <c r="L28" s="48"/>
    </row>
    <row r="29" spans="2:12" x14ac:dyDescent="0.25">
      <c r="B29" s="1" t="s">
        <v>80</v>
      </c>
      <c r="C29" s="47"/>
      <c r="D29" s="64">
        <f>D25/D24</f>
        <v>2.1257243299767446E-2</v>
      </c>
      <c r="E29" s="64">
        <f t="shared" ref="E29:G29" si="17">E25/E24</f>
        <v>-6.6687998644109677E-3</v>
      </c>
      <c r="F29" s="64">
        <f t="shared" si="17"/>
        <v>2.395343758821428E-2</v>
      </c>
      <c r="G29" s="64">
        <f t="shared" si="17"/>
        <v>1.1349332699663742E-2</v>
      </c>
      <c r="H29" s="63">
        <f>AVERAGE(D29:G29)</f>
        <v>1.2472803430808624E-2</v>
      </c>
      <c r="I29" s="59">
        <f>H29</f>
        <v>1.2472803430808624E-2</v>
      </c>
      <c r="J29" s="59">
        <f t="shared" ref="J29:L29" si="18">I29</f>
        <v>1.2472803430808624E-2</v>
      </c>
      <c r="K29" s="59">
        <f t="shared" si="18"/>
        <v>1.2472803430808624E-2</v>
      </c>
      <c r="L29" s="59">
        <f t="shared" si="18"/>
        <v>1.2472803430808624E-2</v>
      </c>
    </row>
    <row r="30" spans="2:12" x14ac:dyDescent="0.25">
      <c r="B30" t="s">
        <v>322</v>
      </c>
      <c r="C30" s="47"/>
      <c r="D30" s="64">
        <f>D26/D24</f>
        <v>3.2733143259903751E-2</v>
      </c>
      <c r="E30" s="64">
        <f t="shared" ref="E30:G30" si="19">E26/E24</f>
        <v>3.3188392774304014E-2</v>
      </c>
      <c r="F30" s="64">
        <f t="shared" si="19"/>
        <v>3.7743127600760575E-2</v>
      </c>
      <c r="G30" s="64">
        <f t="shared" si="19"/>
        <v>3.4098917915327279E-2</v>
      </c>
      <c r="H30" s="63">
        <f>AVERAGE(D30:G30)</f>
        <v>3.4440895387573903E-2</v>
      </c>
      <c r="I30" s="59">
        <f>H30</f>
        <v>3.4440895387573903E-2</v>
      </c>
      <c r="J30" s="59">
        <f t="shared" ref="J30:L30" si="20">I30</f>
        <v>3.4440895387573903E-2</v>
      </c>
      <c r="K30" s="59">
        <f t="shared" si="20"/>
        <v>3.4440895387573903E-2</v>
      </c>
      <c r="L30" s="59">
        <f t="shared" si="20"/>
        <v>3.4440895387573903E-2</v>
      </c>
    </row>
    <row r="31" spans="2:12" x14ac:dyDescent="0.25">
      <c r="C31"/>
      <c r="D31"/>
      <c r="E31"/>
      <c r="F31"/>
      <c r="G31"/>
      <c r="H31"/>
      <c r="I31"/>
      <c r="J31"/>
      <c r="K31"/>
      <c r="L31"/>
    </row>
    <row r="32" spans="2:12" x14ac:dyDescent="0.25"/>
    <row r="33" x14ac:dyDescent="0.25"/>
    <row r="34" x14ac:dyDescent="0.25"/>
  </sheetData>
  <conditionalFormatting sqref="F2">
    <cfRule type="containsText" dxfId="76" priority="18" operator="containsText" text="3">
      <formula>NOT(ISERROR(SEARCH("3",F2)))</formula>
    </cfRule>
    <cfRule type="containsText" dxfId="75" priority="19" operator="containsText" text="2">
      <formula>NOT(ISERROR(SEARCH("2",F2)))</formula>
    </cfRule>
    <cfRule type="cellIs" dxfId="74" priority="20" operator="greaterThan">
      <formula>2</formula>
    </cfRule>
    <cfRule type="containsText" dxfId="73" priority="21" operator="containsText" text="2">
      <formula>NOT(ISERROR(SEARCH("2",F2)))</formula>
    </cfRule>
    <cfRule type="containsText" dxfId="72" priority="22" operator="containsText" text="2">
      <formula>NOT(ISERROR(SEARCH("2",F2)))</formula>
    </cfRule>
    <cfRule type="containsText" dxfId="71" priority="26" operator="containsText" text="3">
      <formula>NOT(ISERROR(SEARCH("3",F2)))</formula>
    </cfRule>
    <cfRule type="containsText" dxfId="70" priority="27" operator="containsText" text="2">
      <formula>NOT(ISERROR(SEARCH("2",F2)))</formula>
    </cfRule>
    <cfRule type="containsText" dxfId="69" priority="28" operator="containsText" text="1">
      <formula>NOT(ISERROR(SEARCH("1",F2)))</formula>
    </cfRule>
  </conditionalFormatting>
  <conditionalFormatting sqref="F21">
    <cfRule type="containsText" dxfId="68" priority="32" operator="containsText" text="3">
      <formula>NOT(ISERROR(SEARCH("3",F21)))</formula>
    </cfRule>
    <cfRule type="containsText" dxfId="67" priority="33" operator="containsText" text="2">
      <formula>NOT(ISERROR(SEARCH("2",F21)))</formula>
    </cfRule>
    <cfRule type="cellIs" dxfId="66" priority="34" operator="greaterThan">
      <formula>2</formula>
    </cfRule>
    <cfRule type="containsText" dxfId="65" priority="35" operator="containsText" text="2">
      <formula>NOT(ISERROR(SEARCH("2",F21)))</formula>
    </cfRule>
    <cfRule type="containsText" dxfId="64" priority="36" operator="containsText" text="2">
      <formula>NOT(ISERROR(SEARCH("2",F21)))</formula>
    </cfRule>
    <cfRule type="containsText" dxfId="63" priority="40" operator="containsText" text="3">
      <formula>NOT(ISERROR(SEARCH("3",F21)))</formula>
    </cfRule>
    <cfRule type="containsText" dxfId="62" priority="41" operator="containsText" text="2">
      <formula>NOT(ISERROR(SEARCH("2",F21)))</formula>
    </cfRule>
    <cfRule type="containsText" dxfId="61" priority="42" operator="containsText" text="1">
      <formula>NOT(ISERROR(SEARCH("1",F21)))</formula>
    </cfRule>
  </conditionalFormatting>
  <conditionalFormatting sqref="G21">
    <cfRule type="containsText" dxfId="60" priority="29" operator="containsText" text="Optimistic">
      <formula>NOT(ISERROR(SEARCH("Optimistic",G21)))</formula>
    </cfRule>
    <cfRule type="containsText" dxfId="59" priority="30" operator="containsText" text="Realastic">
      <formula>NOT(ISERROR(SEARCH("Realastic",G21)))</formula>
    </cfRule>
    <cfRule type="containsText" dxfId="58" priority="31" operator="containsText" text="Pessimistic">
      <formula>NOT(ISERROR(SEARCH("Pessimistic",G21)))</formula>
    </cfRule>
    <cfRule type="containsText" dxfId="57" priority="37" operator="containsText" text="Realastic">
      <formula>NOT(ISERROR(SEARCH("Realastic",G21)))</formula>
    </cfRule>
    <cfRule type="containsText" dxfId="56" priority="38" operator="containsText" text="Realastic">
      <formula>NOT(ISERROR(SEARCH("Realastic",G21)))</formula>
    </cfRule>
    <cfRule type="containsText" dxfId="55" priority="39" operator="containsText" text="Pessimistic">
      <formula>NOT(ISERROR(SEARCH("Pessimistic",G21)))</formula>
    </cfRule>
  </conditionalFormatting>
  <hyperlinks>
    <hyperlink ref="L1" location="Index!B2" display="Index" xr:uid="{073543A6-B206-4FF2-B306-21D781BAFB4E}"/>
  </hyperlink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BBDF-8A20-4BFE-890A-5D5367FF3E1D}">
  <dimension ref="A1:L1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ColWidth="0" defaultRowHeight="15" zeroHeight="1" x14ac:dyDescent="0.25"/>
  <cols>
    <col min="1" max="1" width="2.7109375" customWidth="1"/>
    <col min="2" max="2" width="26.42578125" customWidth="1"/>
    <col min="3" max="3" width="8.7109375" customWidth="1"/>
    <col min="4" max="4" width="12.28515625" customWidth="1"/>
    <col min="5" max="5" width="8.28515625" customWidth="1"/>
    <col min="6" max="6" width="11.7109375" customWidth="1"/>
    <col min="7" max="7" width="10.140625" customWidth="1"/>
    <col min="8" max="11" width="8.7109375" customWidth="1"/>
    <col min="12" max="12" width="9.7109375" customWidth="1"/>
    <col min="13" max="16384" width="8.7109375" hidden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352</v>
      </c>
      <c r="D2" s="288" t="s">
        <v>66</v>
      </c>
      <c r="E2" s="289">
        <f>Drivers!D2</f>
        <v>1</v>
      </c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x14ac:dyDescent="0.25">
      <c r="B5" s="267" t="s">
        <v>350</v>
      </c>
      <c r="C5" s="268"/>
      <c r="D5" s="268"/>
      <c r="E5" s="268"/>
      <c r="F5" s="268"/>
      <c r="G5" s="269"/>
      <c r="H5" s="272">
        <f>IF(CFS!H56&lt;100,CFS!H56-100,0)</f>
        <v>0</v>
      </c>
      <c r="I5" s="272">
        <f>IF(CFS!I56&lt;100,CFS!I56-100,0)</f>
        <v>0</v>
      </c>
      <c r="J5" s="272">
        <f>IF(CFS!J56&lt;100,CFS!J56-100,0)</f>
        <v>0</v>
      </c>
      <c r="K5" s="272">
        <f>IF(CFS!K56&lt;100,CFS!K56-100,0)</f>
        <v>-6784.1944383028576</v>
      </c>
      <c r="L5" s="272">
        <f>IF(CFS!L56&lt;100,CFS!L56-100,0)</f>
        <v>-11689.980162414011</v>
      </c>
    </row>
    <row r="6" spans="2:12" x14ac:dyDescent="0.25">
      <c r="B6" s="261"/>
      <c r="C6" s="270"/>
      <c r="D6" s="270"/>
      <c r="E6" s="270"/>
      <c r="F6" s="270"/>
      <c r="G6" s="271"/>
      <c r="H6" s="273"/>
      <c r="I6" s="273"/>
      <c r="J6" s="273"/>
      <c r="K6" s="273"/>
      <c r="L6" s="273"/>
    </row>
    <row r="7" spans="2:12" x14ac:dyDescent="0.25">
      <c r="B7" s="261" t="s">
        <v>349</v>
      </c>
      <c r="C7" s="270"/>
      <c r="D7" s="270"/>
      <c r="E7" s="270"/>
      <c r="F7" s="270"/>
      <c r="G7" s="271"/>
      <c r="H7" s="274">
        <f>-IF(FP!H5&gt;=-10000,FP!H5,0)</f>
        <v>0</v>
      </c>
      <c r="I7" s="274">
        <f>-IF(FP!I5&gt;=-10000,FP!I5,0)</f>
        <v>0</v>
      </c>
      <c r="J7" s="274">
        <f>-IF(FP!J5&gt;=-10000,FP!J5,0)</f>
        <v>0</v>
      </c>
      <c r="K7" s="274">
        <f>-IF(FP!K5&gt;=-10000,FP!K5,0)</f>
        <v>6784.1944383028576</v>
      </c>
      <c r="L7" s="274">
        <f>-IF(FP!L5&gt;=-10000,FP!L5,0)</f>
        <v>0</v>
      </c>
    </row>
    <row r="8" spans="2:12" x14ac:dyDescent="0.25">
      <c r="B8" s="261" t="s">
        <v>351</v>
      </c>
      <c r="C8" s="270"/>
      <c r="D8" s="270"/>
      <c r="E8" s="270"/>
      <c r="F8" s="270"/>
      <c r="G8" s="271"/>
      <c r="H8" s="274">
        <f>-IF(H7=0,IF(FP!H5&gt;=-50000,FP!H5,0),0)</f>
        <v>0</v>
      </c>
      <c r="I8" s="274">
        <f>-IF(I7=0,IF(FP!I5&gt;=-50000,FP!I5,0),0)</f>
        <v>0</v>
      </c>
      <c r="J8" s="274">
        <f>-IF(J7=0,IF(FP!J5&gt;=-50000,FP!J5,0),0)</f>
        <v>0</v>
      </c>
      <c r="K8" s="274">
        <f>-IF(K7=0,IF(FP!K5&gt;=-50000,FP!K5,0),0)</f>
        <v>0</v>
      </c>
      <c r="L8" s="274">
        <f>-IF(L7=0,IF(FP!L5&gt;=-50000,FP!L5,0),0)</f>
        <v>11689.980162414011</v>
      </c>
    </row>
    <row r="9" spans="2:12" x14ac:dyDescent="0.25">
      <c r="B9" s="261"/>
      <c r="C9" s="270"/>
      <c r="D9" s="270"/>
      <c r="E9" s="270"/>
      <c r="F9" s="270"/>
      <c r="G9" s="271"/>
      <c r="H9" s="274"/>
      <c r="I9" s="274"/>
      <c r="J9" s="274"/>
      <c r="K9" s="274"/>
      <c r="L9" s="274"/>
    </row>
    <row r="10" spans="2:12" x14ac:dyDescent="0.25"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</row>
    <row r="11" spans="2:12" x14ac:dyDescent="0.25"/>
    <row r="12" spans="2:12" x14ac:dyDescent="0.25"/>
  </sheetData>
  <conditionalFormatting sqref="E2">
    <cfRule type="containsText" dxfId="54" priority="4" operator="containsText" text="3">
      <formula>NOT(ISERROR(SEARCH("3",E2)))</formula>
    </cfRule>
    <cfRule type="containsText" dxfId="53" priority="5" operator="containsText" text="2">
      <formula>NOT(ISERROR(SEARCH("2",E2)))</formula>
    </cfRule>
    <cfRule type="cellIs" dxfId="52" priority="6" operator="greaterThan">
      <formula>2</formula>
    </cfRule>
    <cfRule type="containsText" dxfId="51" priority="7" operator="containsText" text="2">
      <formula>NOT(ISERROR(SEARCH("2",E2)))</formula>
    </cfRule>
    <cfRule type="containsText" dxfId="50" priority="8" operator="containsText" text="2">
      <formula>NOT(ISERROR(SEARCH("2",E2)))</formula>
    </cfRule>
    <cfRule type="containsText" dxfId="49" priority="12" operator="containsText" text="3">
      <formula>NOT(ISERROR(SEARCH("3",E2)))</formula>
    </cfRule>
    <cfRule type="containsText" dxfId="48" priority="13" operator="containsText" text="2">
      <formula>NOT(ISERROR(SEARCH("2",E2)))</formula>
    </cfRule>
    <cfRule type="containsText" dxfId="47" priority="14" operator="containsText" text="1">
      <formula>NOT(ISERROR(SEARCH("1",E2)))</formula>
    </cfRule>
  </conditionalFormatting>
  <hyperlinks>
    <hyperlink ref="L1" location="Index!B2" display="Index" xr:uid="{CE790CF4-38BF-4F41-ACD5-5E6B44D52528}"/>
  </hyperlink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3889-68C1-4A65-AA6D-21AA53AB366A}">
  <dimension ref="B1:L20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ColWidth="0" defaultRowHeight="15" zeroHeight="1" x14ac:dyDescent="0.25"/>
  <cols>
    <col min="1" max="1" width="2.5703125" customWidth="1"/>
    <col min="2" max="2" width="31.42578125" customWidth="1"/>
    <col min="3" max="3" width="11.28515625" bestFit="1" customWidth="1"/>
    <col min="4" max="4" width="10.7109375" customWidth="1"/>
    <col min="5" max="5" width="10.5703125" customWidth="1"/>
    <col min="6" max="7" width="10.7109375" customWidth="1"/>
    <col min="8" max="8" width="11.28515625" bestFit="1" customWidth="1"/>
    <col min="9" max="12" width="10.42578125" bestFit="1" customWidth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87</v>
      </c>
      <c r="C2" s="288" t="s">
        <v>66</v>
      </c>
      <c r="D2" s="289">
        <f>Drivers!D2</f>
        <v>1</v>
      </c>
      <c r="E2" s="76"/>
      <c r="F2" s="76"/>
      <c r="G2" s="76"/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9">
        <v>45299</v>
      </c>
      <c r="H4" s="81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x14ac:dyDescent="0.25">
      <c r="B5" s="25" t="s">
        <v>12</v>
      </c>
      <c r="C5" s="70">
        <f>BS!C7</f>
        <v>5746.65</v>
      </c>
      <c r="D5" s="70">
        <f>BS!D7</f>
        <v>5820.54</v>
      </c>
      <c r="E5" s="70">
        <f>BS!E7</f>
        <v>5943.32</v>
      </c>
      <c r="F5" s="70">
        <f>BS!F7</f>
        <v>6828.78</v>
      </c>
      <c r="G5" s="70">
        <f>BS!G7</f>
        <v>6620.19</v>
      </c>
      <c r="H5" s="78">
        <f>Drivers!H47*Drivers!H39</f>
        <v>9670.4140648008124</v>
      </c>
      <c r="I5" s="10">
        <f>Drivers!I47*Drivers!I39</f>
        <v>11024.272033872929</v>
      </c>
      <c r="J5" s="10">
        <f>Drivers!J47*Drivers!J39</f>
        <v>12677.912838953866</v>
      </c>
      <c r="K5" s="10">
        <f>Drivers!K47*Drivers!K39</f>
        <v>14706.378893186486</v>
      </c>
      <c r="L5" s="10">
        <f>Drivers!L47*Drivers!L39</f>
        <v>17206.463305028188</v>
      </c>
    </row>
    <row r="6" spans="2:12" x14ac:dyDescent="0.25">
      <c r="B6" s="25" t="s">
        <v>13</v>
      </c>
      <c r="C6" s="70">
        <f>BS!C8</f>
        <v>40731.519999999997</v>
      </c>
      <c r="D6" s="70">
        <f>BS!D8</f>
        <v>42229.78</v>
      </c>
      <c r="E6" s="70">
        <f>BS!E8</f>
        <v>46138.92</v>
      </c>
      <c r="F6" s="70">
        <f>BS!F8</f>
        <v>44731.53</v>
      </c>
      <c r="G6" s="70">
        <f>BS!G8</f>
        <v>48770.95</v>
      </c>
      <c r="H6" s="78">
        <f>Drivers!H46*Drivers!H40</f>
        <v>53993.505309474524</v>
      </c>
      <c r="I6" s="10">
        <f>Drivers!I46*Drivers!I40</f>
        <v>61329.508698120553</v>
      </c>
      <c r="J6" s="10">
        <f>Drivers!J46*Drivers!J40</f>
        <v>70093.590008727639</v>
      </c>
      <c r="K6" s="10">
        <f>Drivers!K46*Drivers!K40</f>
        <v>80879.193450345832</v>
      </c>
      <c r="L6" s="10">
        <f>Drivers!L46*Drivers!L40</f>
        <v>93997.089648009583</v>
      </c>
    </row>
    <row r="7" spans="2:12" x14ac:dyDescent="0.25">
      <c r="B7" s="25" t="s">
        <v>15</v>
      </c>
      <c r="C7" s="70">
        <f>BS!C10</f>
        <v>42439.42</v>
      </c>
      <c r="D7" s="70">
        <f>BS!D10</f>
        <v>42027.59</v>
      </c>
      <c r="E7" s="70">
        <f>BS!E10</f>
        <v>42549.54</v>
      </c>
      <c r="F7" s="70">
        <f>BS!F10</f>
        <v>40711.699999999997</v>
      </c>
      <c r="G7" s="70">
        <f>BS!G10</f>
        <v>34921.129999999997</v>
      </c>
      <c r="H7" s="83">
        <f>Drivers!H41</f>
        <v>34921.129999999997</v>
      </c>
      <c r="I7" s="84">
        <f>Drivers!I41</f>
        <v>34921.129999999997</v>
      </c>
      <c r="J7" s="84">
        <f>Drivers!J41</f>
        <v>34921.129999999997</v>
      </c>
      <c r="K7" s="84">
        <f>Drivers!K41</f>
        <v>34921.129999999997</v>
      </c>
      <c r="L7" s="84">
        <f>Drivers!L41</f>
        <v>34921.129999999997</v>
      </c>
    </row>
    <row r="8" spans="2:12" x14ac:dyDescent="0.25">
      <c r="B8" s="25" t="s">
        <v>16</v>
      </c>
      <c r="C8" s="70">
        <f>BS!C11</f>
        <v>65954.77</v>
      </c>
      <c r="D8" s="70">
        <f>BS!D11</f>
        <v>57636.19</v>
      </c>
      <c r="E8" s="70">
        <f>BS!E11</f>
        <v>64803.71</v>
      </c>
      <c r="F8" s="70">
        <f>BS!F11</f>
        <v>71839.289999999994</v>
      </c>
      <c r="G8" s="70">
        <f>BS!G11</f>
        <v>77451.58</v>
      </c>
      <c r="H8" s="83">
        <f>Drivers!H42</f>
        <v>77451.58</v>
      </c>
      <c r="I8" s="84">
        <f>Drivers!I42</f>
        <v>77451.58</v>
      </c>
      <c r="J8" s="84">
        <f>Drivers!J42</f>
        <v>77451.58</v>
      </c>
      <c r="K8" s="84">
        <f>Drivers!K42</f>
        <v>77451.58</v>
      </c>
      <c r="L8" s="84">
        <f>Drivers!L42</f>
        <v>77451.58</v>
      </c>
    </row>
    <row r="9" spans="2:12" x14ac:dyDescent="0.25">
      <c r="B9" s="94" t="s">
        <v>28</v>
      </c>
      <c r="C9" s="95">
        <f>SUM(C5:C8)</f>
        <v>154872.35999999999</v>
      </c>
      <c r="D9" s="95">
        <f t="shared" ref="D9:G9" si="0">SUM(D5:D8)</f>
        <v>147714.1</v>
      </c>
      <c r="E9" s="95">
        <f t="shared" si="0"/>
        <v>159435.49</v>
      </c>
      <c r="F9" s="95">
        <f t="shared" si="0"/>
        <v>164111.29999999999</v>
      </c>
      <c r="G9" s="95">
        <f t="shared" si="0"/>
        <v>167763.84999999998</v>
      </c>
      <c r="H9" s="97">
        <f>SUM(H5:H8)</f>
        <v>176036.62937427533</v>
      </c>
      <c r="I9" s="96">
        <f t="shared" ref="I9:L9" si="1">SUM(I5:I8)</f>
        <v>184726.49073199346</v>
      </c>
      <c r="J9" s="96">
        <f t="shared" si="1"/>
        <v>195144.21284768148</v>
      </c>
      <c r="K9" s="96">
        <f t="shared" si="1"/>
        <v>207958.28234353231</v>
      </c>
      <c r="L9" s="96">
        <f t="shared" si="1"/>
        <v>223576.26295303775</v>
      </c>
    </row>
    <row r="10" spans="2:12" x14ac:dyDescent="0.25">
      <c r="B10" s="26" t="s">
        <v>10</v>
      </c>
      <c r="C10" s="70">
        <f>BS!C28</f>
        <v>43643.93</v>
      </c>
      <c r="D10" s="70">
        <f>BS!D28</f>
        <v>45504.61</v>
      </c>
      <c r="E10" s="70">
        <f>BS!E28</f>
        <v>51144.24</v>
      </c>
      <c r="F10" s="70">
        <f>BS!F28</f>
        <v>49784.12</v>
      </c>
      <c r="G10" s="70">
        <f>BS!G28</f>
        <v>53292.88</v>
      </c>
      <c r="H10" s="78">
        <f>Drivers!H43*Drivers!H47</f>
        <v>76049.084792958936</v>
      </c>
      <c r="I10" s="10">
        <f>Drivers!I43*Drivers!I47</f>
        <v>86695.956663973193</v>
      </c>
      <c r="J10" s="10">
        <f>Drivers!J43*Drivers!J47</f>
        <v>99700.35016356915</v>
      </c>
      <c r="K10" s="10">
        <f>Drivers!K43*Drivers!K47</f>
        <v>115652.40618974023</v>
      </c>
      <c r="L10" s="10">
        <f>Drivers!L43*Drivers!L47</f>
        <v>135313.31524199605</v>
      </c>
    </row>
    <row r="11" spans="2:12" x14ac:dyDescent="0.25">
      <c r="B11" s="26" t="s">
        <v>270</v>
      </c>
      <c r="C11" s="70">
        <f>BS!C29</f>
        <v>39658.639999999999</v>
      </c>
      <c r="D11" s="70">
        <f>BS!D29</f>
        <v>38419.5</v>
      </c>
      <c r="E11" s="70">
        <f>BS!E29</f>
        <v>43083.51</v>
      </c>
      <c r="F11" s="70">
        <f>BS!F29</f>
        <v>51492.7</v>
      </c>
      <c r="G11" s="70">
        <f>BS!G29</f>
        <v>62317.54</v>
      </c>
      <c r="H11" s="83">
        <f>Drivers!H44</f>
        <v>62317.54</v>
      </c>
      <c r="I11" s="84">
        <f>Drivers!I44</f>
        <v>62317.54</v>
      </c>
      <c r="J11" s="84">
        <f>Drivers!J44</f>
        <v>62317.54</v>
      </c>
      <c r="K11" s="84">
        <f>Drivers!K44</f>
        <v>62317.54</v>
      </c>
      <c r="L11" s="84">
        <f>Drivers!L44</f>
        <v>62317.54</v>
      </c>
    </row>
    <row r="12" spans="2:12" x14ac:dyDescent="0.25">
      <c r="B12" s="94" t="s">
        <v>32</v>
      </c>
      <c r="C12" s="95">
        <f t="shared" ref="C12:L12" si="2">SUM(C10:C11)</f>
        <v>83302.570000000007</v>
      </c>
      <c r="D12" s="95">
        <f t="shared" si="2"/>
        <v>83924.11</v>
      </c>
      <c r="E12" s="95">
        <f t="shared" si="2"/>
        <v>94227.75</v>
      </c>
      <c r="F12" s="95">
        <f t="shared" si="2"/>
        <v>101276.82</v>
      </c>
      <c r="G12" s="95">
        <f t="shared" si="2"/>
        <v>115610.42</v>
      </c>
      <c r="H12" s="98">
        <f t="shared" si="2"/>
        <v>138366.62479295893</v>
      </c>
      <c r="I12" s="32">
        <f t="shared" si="2"/>
        <v>149013.4966639732</v>
      </c>
      <c r="J12" s="32">
        <f t="shared" si="2"/>
        <v>162017.89016356916</v>
      </c>
      <c r="K12" s="32">
        <f t="shared" si="2"/>
        <v>177969.94618974024</v>
      </c>
      <c r="L12" s="32">
        <f t="shared" si="2"/>
        <v>197630.85524199606</v>
      </c>
    </row>
    <row r="13" spans="2:12" x14ac:dyDescent="0.25">
      <c r="B13" s="49"/>
      <c r="C13" s="47"/>
      <c r="D13" s="47"/>
      <c r="E13" s="47"/>
      <c r="F13" s="47"/>
      <c r="G13" s="47"/>
      <c r="H13" s="82"/>
      <c r="I13" s="12"/>
      <c r="J13" s="12"/>
      <c r="K13" s="12"/>
      <c r="L13" s="12"/>
    </row>
    <row r="14" spans="2:12" ht="15.75" thickBot="1" x14ac:dyDescent="0.3">
      <c r="B14" s="27" t="s">
        <v>332</v>
      </c>
      <c r="C14" s="181">
        <f t="shared" ref="C14:L14" si="3">C9-C12</f>
        <v>71569.789999999979</v>
      </c>
      <c r="D14" s="181">
        <f t="shared" si="3"/>
        <v>63789.990000000005</v>
      </c>
      <c r="E14" s="181">
        <f t="shared" si="3"/>
        <v>65207.739999999991</v>
      </c>
      <c r="F14" s="181">
        <f t="shared" si="3"/>
        <v>62834.479999999981</v>
      </c>
      <c r="G14" s="181">
        <f t="shared" si="3"/>
        <v>52153.429999999978</v>
      </c>
      <c r="H14" s="182">
        <f t="shared" si="3"/>
        <v>37670.004581316403</v>
      </c>
      <c r="I14" s="22">
        <f t="shared" si="3"/>
        <v>35712.994068020256</v>
      </c>
      <c r="J14" s="22">
        <f t="shared" si="3"/>
        <v>33126.322684112325</v>
      </c>
      <c r="K14" s="22">
        <f t="shared" si="3"/>
        <v>29988.336153792072</v>
      </c>
      <c r="L14" s="22">
        <f t="shared" si="3"/>
        <v>25945.407711041684</v>
      </c>
    </row>
    <row r="15" spans="2:12" x14ac:dyDescent="0.25">
      <c r="B15" s="28"/>
      <c r="C15" s="248"/>
      <c r="D15" s="248"/>
      <c r="E15" s="248"/>
      <c r="F15" s="248"/>
      <c r="G15" s="248"/>
      <c r="H15" s="12"/>
      <c r="I15" s="12"/>
      <c r="J15" s="12"/>
      <c r="K15" s="12"/>
      <c r="L15" s="12"/>
    </row>
    <row r="16" spans="2:12" ht="1.9" customHeight="1" x14ac:dyDescent="0.25"/>
    <row r="17" x14ac:dyDescent="0.25"/>
    <row r="18" x14ac:dyDescent="0.25"/>
    <row r="20" x14ac:dyDescent="0.25"/>
  </sheetData>
  <conditionalFormatting sqref="D2">
    <cfRule type="containsText" dxfId="46" priority="4" operator="containsText" text="3">
      <formula>NOT(ISERROR(SEARCH("3",D2)))</formula>
    </cfRule>
    <cfRule type="containsText" dxfId="45" priority="5" operator="containsText" text="2">
      <formula>NOT(ISERROR(SEARCH("2",D2)))</formula>
    </cfRule>
    <cfRule type="cellIs" dxfId="44" priority="6" operator="greaterThan">
      <formula>2</formula>
    </cfRule>
    <cfRule type="containsText" dxfId="43" priority="7" operator="containsText" text="2">
      <formula>NOT(ISERROR(SEARCH("2",D2)))</formula>
    </cfRule>
    <cfRule type="containsText" dxfId="42" priority="8" operator="containsText" text="2">
      <formula>NOT(ISERROR(SEARCH("2",D2)))</formula>
    </cfRule>
    <cfRule type="containsText" dxfId="41" priority="14" operator="containsText" text="1">
      <formula>NOT(ISERROR(SEARCH("1",D2)))</formula>
    </cfRule>
  </conditionalFormatting>
  <conditionalFormatting sqref="D2:F2">
    <cfRule type="containsText" dxfId="40" priority="12" operator="containsText" text="3">
      <formula>NOT(ISERROR(SEARCH("3",D2)))</formula>
    </cfRule>
    <cfRule type="containsText" dxfId="39" priority="13" operator="containsText" text="2">
      <formula>NOT(ISERROR(SEARCH("2",D2)))</formula>
    </cfRule>
  </conditionalFormatting>
  <conditionalFormatting sqref="E2:F2">
    <cfRule type="cellIs" dxfId="38" priority="34" operator="greaterThan">
      <formula>2</formula>
    </cfRule>
    <cfRule type="containsText" dxfId="37" priority="35" operator="containsText" text="2">
      <formula>NOT(ISERROR(SEARCH("2",E2)))</formula>
    </cfRule>
    <cfRule type="containsText" dxfId="36" priority="36" operator="containsText" text="2">
      <formula>NOT(ISERROR(SEARCH("2",E2)))</formula>
    </cfRule>
    <cfRule type="containsText" dxfId="35" priority="40" operator="containsText" text="3">
      <formula>NOT(ISERROR(SEARCH("3",E2)))</formula>
    </cfRule>
    <cfRule type="containsText" dxfId="34" priority="41" operator="containsText" text="2">
      <formula>NOT(ISERROR(SEARCH("2",E2)))</formula>
    </cfRule>
    <cfRule type="containsText" dxfId="33" priority="42" operator="containsText" text="1">
      <formula>NOT(ISERROR(SEARCH("1",E2)))</formula>
    </cfRule>
  </conditionalFormatting>
  <conditionalFormatting sqref="G2">
    <cfRule type="containsText" dxfId="32" priority="29" operator="containsText" text="Optimistic">
      <formula>NOT(ISERROR(SEARCH("Optimistic",G2)))</formula>
    </cfRule>
    <cfRule type="containsText" dxfId="31" priority="30" operator="containsText" text="Realastic">
      <formula>NOT(ISERROR(SEARCH("Realastic",G2)))</formula>
    </cfRule>
    <cfRule type="containsText" dxfId="30" priority="31" operator="containsText" text="Pessimistic">
      <formula>NOT(ISERROR(SEARCH("Pessimistic",G2)))</formula>
    </cfRule>
    <cfRule type="containsText" dxfId="29" priority="37" operator="containsText" text="Realastic">
      <formula>NOT(ISERROR(SEARCH("Realastic",G2)))</formula>
    </cfRule>
    <cfRule type="containsText" dxfId="28" priority="38" operator="containsText" text="Realastic">
      <formula>NOT(ISERROR(SEARCH("Realastic",G2)))</formula>
    </cfRule>
    <cfRule type="containsText" dxfId="27" priority="39" operator="containsText" text="Pessimistic">
      <formula>NOT(ISERROR(SEARCH("Pessimistic",G2)))</formula>
    </cfRule>
  </conditionalFormatting>
  <hyperlinks>
    <hyperlink ref="L1" location="Index!B2" display="Index" xr:uid="{EB942B4B-1C46-4025-8FEC-B67CAC28EF1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67B9-856D-4AAB-B252-D6DCFF11F22B}">
  <dimension ref="A1:L45"/>
  <sheetViews>
    <sheetView zoomScale="104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ColWidth="0" defaultRowHeight="15" zeroHeight="1" x14ac:dyDescent="0.25"/>
  <cols>
    <col min="1" max="1" width="2.5703125" customWidth="1"/>
    <col min="2" max="2" width="35.28515625" customWidth="1"/>
    <col min="3" max="3" width="12.5703125" bestFit="1" customWidth="1"/>
    <col min="4" max="4" width="10.5703125" customWidth="1"/>
    <col min="5" max="5" width="11.7109375" customWidth="1"/>
    <col min="6" max="6" width="10.28515625" customWidth="1"/>
    <col min="7" max="7" width="10.7109375" customWidth="1"/>
    <col min="8" max="9" width="11.42578125" bestFit="1" customWidth="1"/>
    <col min="10" max="12" width="12.5703125" bestFit="1" customWidth="1"/>
    <col min="13" max="16384" width="8.7109375" hidden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37</v>
      </c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x14ac:dyDescent="0.25">
      <c r="B5" t="s">
        <v>329</v>
      </c>
      <c r="C5" s="244"/>
      <c r="D5" s="277">
        <f>C7</f>
        <v>280.77999999999997</v>
      </c>
      <c r="E5" s="277">
        <f t="shared" ref="E5:G5" si="0">D7</f>
        <v>280.91000000000003</v>
      </c>
      <c r="F5" s="277">
        <f t="shared" si="0"/>
        <v>281.01</v>
      </c>
      <c r="G5" s="278">
        <f t="shared" si="0"/>
        <v>281.10000000000002</v>
      </c>
      <c r="H5" s="14">
        <f>G7</f>
        <v>274.93</v>
      </c>
      <c r="I5" s="14">
        <f t="shared" ref="I5:L5" si="1">H7</f>
        <v>274.93</v>
      </c>
      <c r="J5" s="14">
        <f t="shared" si="1"/>
        <v>274.93</v>
      </c>
      <c r="K5" s="14">
        <f t="shared" si="1"/>
        <v>274.93</v>
      </c>
      <c r="L5" s="14">
        <f t="shared" si="1"/>
        <v>274.93</v>
      </c>
    </row>
    <row r="6" spans="2:12" x14ac:dyDescent="0.25">
      <c r="B6" t="s">
        <v>325</v>
      </c>
      <c r="C6" s="244">
        <v>0</v>
      </c>
      <c r="D6" s="13">
        <f>D7-D5</f>
        <v>0.1300000000000523</v>
      </c>
      <c r="E6" s="13">
        <f>E7-E5</f>
        <v>9.9999999999965894E-2</v>
      </c>
      <c r="F6" s="13">
        <f>F7-F5</f>
        <v>9.0000000000031832E-2</v>
      </c>
      <c r="G6" s="36">
        <f>G7-G5</f>
        <v>-6.1700000000000159</v>
      </c>
      <c r="H6" s="246">
        <v>0</v>
      </c>
      <c r="I6" s="246">
        <v>0</v>
      </c>
      <c r="J6" s="246">
        <v>0</v>
      </c>
      <c r="K6" s="246">
        <v>0</v>
      </c>
      <c r="L6" s="246">
        <v>0</v>
      </c>
    </row>
    <row r="7" spans="2:12" x14ac:dyDescent="0.25">
      <c r="B7" t="s">
        <v>330</v>
      </c>
      <c r="C7" s="70">
        <f>'(BS)'!C5</f>
        <v>280.77999999999997</v>
      </c>
      <c r="D7" s="70">
        <f>'(BS)'!D5</f>
        <v>280.91000000000003</v>
      </c>
      <c r="E7" s="70">
        <f>'(BS)'!E5</f>
        <v>281.01</v>
      </c>
      <c r="F7" s="70">
        <f>'(BS)'!F5</f>
        <v>281.10000000000002</v>
      </c>
      <c r="G7" s="88">
        <f>'(BS)'!G5</f>
        <v>274.93</v>
      </c>
      <c r="H7" s="14">
        <f>H5+H6</f>
        <v>274.93</v>
      </c>
      <c r="I7" s="14">
        <f>I5+I6</f>
        <v>274.93</v>
      </c>
      <c r="J7" s="14">
        <f>J5+J6</f>
        <v>274.93</v>
      </c>
      <c r="K7" s="14">
        <f>K5+K6</f>
        <v>274.93</v>
      </c>
      <c r="L7" s="14">
        <f>L5+L6</f>
        <v>274.93</v>
      </c>
    </row>
    <row r="8" spans="2:12" x14ac:dyDescent="0.25">
      <c r="B8" t="s">
        <v>326</v>
      </c>
      <c r="C8" s="70">
        <f>IS!C20</f>
        <v>10167.749999999982</v>
      </c>
      <c r="D8" s="70">
        <f>IS!D20</f>
        <v>4668.9600000000119</v>
      </c>
      <c r="E8" s="70">
        <f>IS!E20</f>
        <v>10291.050000000003</v>
      </c>
      <c r="F8" s="70">
        <f>IS!F20</f>
        <v>12624.870000000021</v>
      </c>
      <c r="G8" s="88">
        <f>IS!G20</f>
        <v>15569.720000000001</v>
      </c>
      <c r="H8" s="14">
        <f>IS!H20</f>
        <v>6534.5805587735686</v>
      </c>
      <c r="I8" s="14">
        <f>IS!I20</f>
        <v>8337.9639959455508</v>
      </c>
      <c r="J8" s="14">
        <f>IS!J20</f>
        <v>9666.3245142008891</v>
      </c>
      <c r="K8" s="14">
        <f>IS!K20</f>
        <v>11247.303910868202</v>
      </c>
      <c r="L8" s="14">
        <f>IS!L20</f>
        <v>12512.101274139892</v>
      </c>
    </row>
    <row r="9" spans="2:12" x14ac:dyDescent="0.25">
      <c r="B9" t="s">
        <v>327</v>
      </c>
      <c r="C9" s="64">
        <f>C10/C8</f>
        <v>0.38647783432912958</v>
      </c>
      <c r="D9" s="64">
        <f t="shared" ref="D9:G9" si="2">D10/D8</f>
        <v>0.78194929920153322</v>
      </c>
      <c r="E9" s="64">
        <f t="shared" si="2"/>
        <v>0.24569504569504563</v>
      </c>
      <c r="F9" s="64">
        <f t="shared" si="2"/>
        <v>0.24486747190268057</v>
      </c>
      <c r="G9" s="266">
        <f t="shared" si="2"/>
        <v>0.27084302094064627</v>
      </c>
      <c r="H9" s="59">
        <f>AVERAGE($C$9:$G$9)</f>
        <v>0.38596653441380707</v>
      </c>
      <c r="I9" s="59">
        <f t="shared" ref="I9:L9" si="3">AVERAGE($C$9:$G$9)</f>
        <v>0.38596653441380707</v>
      </c>
      <c r="J9" s="59">
        <f t="shared" si="3"/>
        <v>0.38596653441380707</v>
      </c>
      <c r="K9" s="59">
        <f t="shared" si="3"/>
        <v>0.38596653441380707</v>
      </c>
      <c r="L9" s="59">
        <f t="shared" si="3"/>
        <v>0.38596653441380707</v>
      </c>
    </row>
    <row r="10" spans="2:12" x14ac:dyDescent="0.25">
      <c r="B10" s="208" t="s">
        <v>27</v>
      </c>
      <c r="C10" s="31">
        <f>'(IS)'!C39</f>
        <v>3929.61</v>
      </c>
      <c r="D10" s="31">
        <f>'(IS)'!D39</f>
        <v>3650.89</v>
      </c>
      <c r="E10" s="31">
        <f>'(IS)'!E39</f>
        <v>2528.46</v>
      </c>
      <c r="F10" s="31">
        <f>'(IS)'!F39</f>
        <v>3091.42</v>
      </c>
      <c r="G10" s="35">
        <f>'(IS)'!G39</f>
        <v>4216.95</v>
      </c>
      <c r="H10" s="32">
        <f>H8*H9</f>
        <v>2522.1294121176734</v>
      </c>
      <c r="I10" s="32">
        <f t="shared" ref="I10:L10" si="4">I8*I9</f>
        <v>3218.1750675822027</v>
      </c>
      <c r="J10" s="32">
        <f t="shared" si="4"/>
        <v>3730.8777732653443</v>
      </c>
      <c r="K10" s="32">
        <f t="shared" si="4"/>
        <v>4341.0829119766586</v>
      </c>
      <c r="L10" s="32">
        <f t="shared" si="4"/>
        <v>4829.2523670143537</v>
      </c>
    </row>
    <row r="11" spans="2:12" x14ac:dyDescent="0.25">
      <c r="B11" t="s">
        <v>331</v>
      </c>
      <c r="C11" s="13">
        <f>C8-C10</f>
        <v>6238.1399999999812</v>
      </c>
      <c r="D11" s="13">
        <f t="shared" ref="D11:G11" si="5">D8-D10</f>
        <v>1018.070000000012</v>
      </c>
      <c r="E11" s="13">
        <f t="shared" si="5"/>
        <v>7762.5900000000029</v>
      </c>
      <c r="F11" s="13">
        <f t="shared" si="5"/>
        <v>9533.4500000000207</v>
      </c>
      <c r="G11" s="36">
        <f t="shared" si="5"/>
        <v>11352.77</v>
      </c>
      <c r="H11" s="247">
        <f>H8-H10</f>
        <v>4012.4511466558952</v>
      </c>
      <c r="I11" s="247">
        <f t="shared" ref="I11:L11" si="6">I8-I10</f>
        <v>5119.7889283633485</v>
      </c>
      <c r="J11" s="247">
        <f t="shared" si="6"/>
        <v>5935.4467409355448</v>
      </c>
      <c r="K11" s="247">
        <f t="shared" si="6"/>
        <v>6906.2209988915438</v>
      </c>
      <c r="L11" s="247">
        <f t="shared" si="6"/>
        <v>7682.8489071255381</v>
      </c>
    </row>
    <row r="12" spans="2:12" x14ac:dyDescent="0.25">
      <c r="B12" t="s">
        <v>339</v>
      </c>
      <c r="C12" s="13"/>
      <c r="D12" s="277">
        <f>'(BS)'!D7-'(BS)'!C7</f>
        <v>8864.8099999999977</v>
      </c>
      <c r="E12" s="277">
        <f>'(BS)'!E7-'(BS)'!D7</f>
        <v>5631.0200000000041</v>
      </c>
      <c r="F12" s="277">
        <f>'(BS)'!F7-'(BS)'!E7</f>
        <v>6702.5499999999884</v>
      </c>
      <c r="G12" s="278">
        <f>'(BS)'!G7-'(BS)'!F7</f>
        <v>-2960.539999999979</v>
      </c>
      <c r="H12" s="239"/>
      <c r="I12" s="236"/>
      <c r="J12" s="236"/>
      <c r="K12" s="236"/>
      <c r="L12" s="236"/>
    </row>
    <row r="13" spans="2:12" x14ac:dyDescent="0.25">
      <c r="B13" s="261" t="s">
        <v>323</v>
      </c>
      <c r="C13" s="277"/>
      <c r="D13" s="277">
        <f>D12-D11</f>
        <v>7846.7399999999852</v>
      </c>
      <c r="E13" s="277">
        <f t="shared" ref="E13:G13" si="7">E12-E11</f>
        <v>-2131.5699999999988</v>
      </c>
      <c r="F13" s="277">
        <f t="shared" si="7"/>
        <v>-2830.9000000000324</v>
      </c>
      <c r="G13" s="278">
        <f t="shared" si="7"/>
        <v>-14313.309999999979</v>
      </c>
      <c r="H13" s="239"/>
      <c r="I13" s="236"/>
      <c r="J13" s="236"/>
      <c r="K13" s="236"/>
      <c r="L13" s="236"/>
    </row>
    <row r="14" spans="2:12" s="208" customFormat="1" x14ac:dyDescent="0.25">
      <c r="B14" s="208" t="s">
        <v>338</v>
      </c>
      <c r="C14" s="31">
        <f>BS!C44</f>
        <v>67846.47</v>
      </c>
      <c r="D14" s="31">
        <f>BS!D44</f>
        <v>76711.28</v>
      </c>
      <c r="E14" s="31">
        <f>BS!E44</f>
        <v>82342.3</v>
      </c>
      <c r="F14" s="31">
        <f>BS!F44</f>
        <v>89044.849999999991</v>
      </c>
      <c r="G14" s="35">
        <f>BS!G44</f>
        <v>86084.310000000012</v>
      </c>
      <c r="H14" s="32">
        <f>G14+H11</f>
        <v>90096.761146655903</v>
      </c>
      <c r="I14" s="32">
        <f>H14+I11</f>
        <v>95216.550075019244</v>
      </c>
      <c r="J14" s="32">
        <f t="shared" ref="J14:L14" si="8">I14+J11</f>
        <v>101151.99681595479</v>
      </c>
      <c r="K14" s="32">
        <f t="shared" si="8"/>
        <v>108058.21781484633</v>
      </c>
      <c r="L14" s="32">
        <f t="shared" si="8"/>
        <v>115741.06672197186</v>
      </c>
    </row>
    <row r="15" spans="2:12" ht="15.75" thickBot="1" x14ac:dyDescent="0.3">
      <c r="B15" s="20" t="s">
        <v>328</v>
      </c>
      <c r="C15" s="237"/>
      <c r="D15" s="237"/>
      <c r="E15" s="237"/>
      <c r="F15" s="237"/>
      <c r="G15" s="242"/>
      <c r="H15" s="238">
        <f>H14+H7</f>
        <v>90371.691146655896</v>
      </c>
      <c r="I15" s="238">
        <f t="shared" ref="I15:L15" si="9">I14+I7</f>
        <v>95491.480075019237</v>
      </c>
      <c r="J15" s="238">
        <f t="shared" si="9"/>
        <v>101426.92681595478</v>
      </c>
      <c r="K15" s="238">
        <f t="shared" si="9"/>
        <v>108333.14781484632</v>
      </c>
      <c r="L15" s="238">
        <f t="shared" si="9"/>
        <v>116015.99672197185</v>
      </c>
    </row>
    <row r="16" spans="2:12" x14ac:dyDescent="0.25">
      <c r="C16" s="225"/>
      <c r="D16" s="225"/>
      <c r="E16" s="225"/>
      <c r="F16" s="225"/>
      <c r="G16" s="226"/>
      <c r="H16" s="230"/>
      <c r="I16" s="230"/>
      <c r="J16" s="230"/>
      <c r="K16" s="230"/>
      <c r="L16" s="230"/>
    </row>
    <row r="43" x14ac:dyDescent="0.25"/>
    <row r="44" x14ac:dyDescent="0.25"/>
    <row r="45" x14ac:dyDescent="0.25"/>
  </sheetData>
  <hyperlinks>
    <hyperlink ref="L1" location="Index!B2" display="Index" xr:uid="{97BB44CD-B693-4CBB-8E1A-B8AFF7AA593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CFE4-CCEB-4C6C-A869-D2EE0E03A694}">
  <dimension ref="A1:XFD8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ColWidth="0" defaultRowHeight="15" zeroHeight="1" x14ac:dyDescent="0.25"/>
  <cols>
    <col min="1" max="1" width="2.5703125" customWidth="1"/>
    <col min="2" max="2" width="35.28515625" customWidth="1"/>
    <col min="3" max="3" width="12.5703125" bestFit="1" customWidth="1"/>
    <col min="4" max="4" width="10.5703125" customWidth="1"/>
    <col min="5" max="5" width="11.7109375" customWidth="1"/>
    <col min="6" max="6" width="10.28515625" customWidth="1"/>
    <col min="7" max="7" width="10.7109375" customWidth="1"/>
    <col min="8" max="9" width="11.42578125" bestFit="1" customWidth="1"/>
    <col min="10" max="12" width="12.5703125" bestFit="1" customWidth="1"/>
    <col min="13" max="16384" width="8.7109375" hidden="1"/>
  </cols>
  <sheetData>
    <row r="1" spans="2:12" ht="15" customHeight="1" x14ac:dyDescent="0.25">
      <c r="L1" s="183" t="s">
        <v>187</v>
      </c>
    </row>
    <row r="2" spans="2:12" ht="28.5" x14ac:dyDescent="0.45">
      <c r="B2" s="5" t="s">
        <v>91</v>
      </c>
      <c r="C2" s="288" t="s">
        <v>66</v>
      </c>
      <c r="D2" s="289">
        <f>Drivers!D2</f>
        <v>1</v>
      </c>
    </row>
    <row r="3" spans="2:12" x14ac:dyDescent="0.25">
      <c r="B3" s="6" t="s">
        <v>377</v>
      </c>
    </row>
    <row r="4" spans="2:12" x14ac:dyDescent="0.25">
      <c r="B4" s="8" t="s">
        <v>41</v>
      </c>
      <c r="C4" s="9">
        <v>43831</v>
      </c>
      <c r="D4" s="9">
        <v>44198</v>
      </c>
      <c r="E4" s="9">
        <v>44565</v>
      </c>
      <c r="F4" s="9">
        <v>44932</v>
      </c>
      <c r="G4" s="33">
        <v>45299</v>
      </c>
      <c r="H4" s="7">
        <v>45666</v>
      </c>
      <c r="I4" s="7">
        <v>46033</v>
      </c>
      <c r="J4" s="7">
        <v>46400</v>
      </c>
      <c r="K4" s="7">
        <v>46767</v>
      </c>
      <c r="L4" s="7">
        <v>47134</v>
      </c>
    </row>
    <row r="5" spans="2:12" x14ac:dyDescent="0.25">
      <c r="B5" s="26" t="s">
        <v>9</v>
      </c>
      <c r="C5" s="70">
        <f>BS!C27</f>
        <v>58675.79</v>
      </c>
      <c r="D5" s="70">
        <f>BS!D27</f>
        <v>50485.22</v>
      </c>
      <c r="E5" s="70">
        <f>BS!E27</f>
        <v>61849.919999999998</v>
      </c>
      <c r="F5" s="70">
        <f>BS!F27</f>
        <v>57295.7</v>
      </c>
      <c r="G5" s="88">
        <f>BS!G27</f>
        <v>57532.800000000003</v>
      </c>
      <c r="H5" s="59"/>
      <c r="I5" s="59"/>
      <c r="J5" s="59"/>
      <c r="K5" s="59"/>
      <c r="L5" s="59"/>
    </row>
    <row r="6" spans="2:12" x14ac:dyDescent="0.25">
      <c r="B6" s="25" t="s">
        <v>8</v>
      </c>
      <c r="C6" s="70">
        <f>BS!C34</f>
        <v>80927.3</v>
      </c>
      <c r="D6" s="70">
        <f>BS!D34</f>
        <v>80996.38</v>
      </c>
      <c r="E6" s="70">
        <f>BS!E34</f>
        <v>61402.66</v>
      </c>
      <c r="F6" s="70">
        <f>BS!F34</f>
        <v>61217.68</v>
      </c>
      <c r="G6" s="88">
        <f>BS!G34</f>
        <v>56506.97</v>
      </c>
      <c r="H6" s="59"/>
      <c r="I6" s="59"/>
      <c r="J6" s="59"/>
      <c r="K6" s="59"/>
      <c r="L6" s="59"/>
    </row>
    <row r="7" spans="2:12" x14ac:dyDescent="0.25">
      <c r="B7" s="28" t="s">
        <v>315</v>
      </c>
      <c r="C7" s="224">
        <f>SUM(C5:C6)</f>
        <v>139603.09</v>
      </c>
      <c r="D7" s="224">
        <f t="shared" ref="D7:G7" si="0">SUM(D5:D6)</f>
        <v>131481.60000000001</v>
      </c>
      <c r="E7" s="224">
        <f t="shared" si="0"/>
        <v>123252.58</v>
      </c>
      <c r="F7" s="224">
        <f t="shared" si="0"/>
        <v>118513.38</v>
      </c>
      <c r="G7" s="240">
        <f t="shared" si="0"/>
        <v>114039.77</v>
      </c>
      <c r="H7" s="12"/>
      <c r="I7" s="12"/>
      <c r="J7" s="12"/>
      <c r="K7" s="12"/>
      <c r="L7" s="12"/>
    </row>
    <row r="8" spans="2:12" x14ac:dyDescent="0.25">
      <c r="B8" s="26" t="s">
        <v>336</v>
      </c>
      <c r="C8" s="249">
        <f>C5/C7</f>
        <v>0.42030437864949838</v>
      </c>
      <c r="D8" s="249">
        <f t="shared" ref="D8:G8" si="1">D5/D7</f>
        <v>0.38397174965926789</v>
      </c>
      <c r="E8" s="249">
        <f t="shared" si="1"/>
        <v>0.50181440420963197</v>
      </c>
      <c r="F8" s="249">
        <f t="shared" si="1"/>
        <v>0.48345342947775177</v>
      </c>
      <c r="G8" s="250">
        <f t="shared" si="1"/>
        <v>0.50449768532504058</v>
      </c>
      <c r="H8" s="59">
        <f>AVERAGE(C8:G8)</f>
        <v>0.45880832946423811</v>
      </c>
      <c r="I8" s="59">
        <f>H8</f>
        <v>0.45880832946423811</v>
      </c>
      <c r="J8" s="59">
        <f t="shared" ref="J8:L8" si="2">I8</f>
        <v>0.45880832946423811</v>
      </c>
      <c r="K8" s="59">
        <f t="shared" si="2"/>
        <v>0.45880832946423811</v>
      </c>
      <c r="L8" s="59">
        <f t="shared" si="2"/>
        <v>0.45880832946423811</v>
      </c>
    </row>
    <row r="9" spans="2:12" x14ac:dyDescent="0.25">
      <c r="B9" s="25" t="s">
        <v>337</v>
      </c>
      <c r="C9" s="249">
        <f>1-C8</f>
        <v>0.57969562135050157</v>
      </c>
      <c r="D9" s="249">
        <f t="shared" ref="D9:G9" si="3">1-D8</f>
        <v>0.61602825034073216</v>
      </c>
      <c r="E9" s="249">
        <f t="shared" si="3"/>
        <v>0.49818559579036803</v>
      </c>
      <c r="F9" s="249">
        <f t="shared" si="3"/>
        <v>0.51654657052224828</v>
      </c>
      <c r="G9" s="250">
        <f t="shared" si="3"/>
        <v>0.49550231467495942</v>
      </c>
      <c r="H9" s="59">
        <f>AVERAGE(C9:G9)</f>
        <v>0.54119167053576189</v>
      </c>
      <c r="I9" s="59">
        <f>H9</f>
        <v>0.54119167053576189</v>
      </c>
      <c r="J9" s="59">
        <f t="shared" ref="J9:L9" si="4">I9</f>
        <v>0.54119167053576189</v>
      </c>
      <c r="K9" s="59">
        <f t="shared" si="4"/>
        <v>0.54119167053576189</v>
      </c>
      <c r="L9" s="59">
        <f t="shared" si="4"/>
        <v>0.54119167053576189</v>
      </c>
    </row>
    <row r="10" spans="2:12" x14ac:dyDescent="0.25">
      <c r="B10" s="25"/>
      <c r="C10" s="249"/>
      <c r="D10" s="249"/>
      <c r="E10" s="249"/>
      <c r="F10" s="249"/>
      <c r="G10" s="250"/>
      <c r="H10" s="59"/>
      <c r="I10" s="59"/>
      <c r="J10" s="59"/>
      <c r="K10" s="59"/>
      <c r="L10" s="59"/>
    </row>
    <row r="11" spans="2:12" x14ac:dyDescent="0.25">
      <c r="B11" t="s">
        <v>4</v>
      </c>
      <c r="C11" s="70">
        <f>IS!C15</f>
        <v>2796.66</v>
      </c>
      <c r="D11" s="70">
        <f>IS!D15</f>
        <v>3913.44</v>
      </c>
      <c r="E11" s="70">
        <f>IS!E15</f>
        <v>3125.7</v>
      </c>
      <c r="F11" s="70">
        <f>IS!F15</f>
        <v>3207.16</v>
      </c>
      <c r="G11" s="88">
        <f>IS!G15</f>
        <v>3545.85</v>
      </c>
      <c r="H11" s="14"/>
      <c r="I11" s="14"/>
      <c r="J11" s="14"/>
      <c r="K11" s="14"/>
      <c r="L11" s="14"/>
    </row>
    <row r="12" spans="2:12" x14ac:dyDescent="0.25">
      <c r="B12" s="46" t="s">
        <v>81</v>
      </c>
      <c r="C12" s="64">
        <f>C11/C6</f>
        <v>3.4557683253982271E-2</v>
      </c>
      <c r="D12" s="64">
        <f t="shared" ref="D12:G12" si="5">D11/D6</f>
        <v>4.8316233392159007E-2</v>
      </c>
      <c r="E12" s="64">
        <f t="shared" si="5"/>
        <v>5.0904960794858067E-2</v>
      </c>
      <c r="F12" s="64">
        <f t="shared" si="5"/>
        <v>5.2389440436161575E-2</v>
      </c>
      <c r="G12" s="266">
        <f t="shared" si="5"/>
        <v>6.2750665979789746E-2</v>
      </c>
      <c r="H12" s="59">
        <f>CHOOSE($D$2,H13,H14,H15)</f>
        <v>8.275066597978975E-2</v>
      </c>
      <c r="I12" s="59">
        <f t="shared" ref="I12:L12" si="6">CHOOSE($D$2,I13,I14,I15)</f>
        <v>8.275066597978975E-2</v>
      </c>
      <c r="J12" s="59">
        <f t="shared" si="6"/>
        <v>8.275066597978975E-2</v>
      </c>
      <c r="K12" s="59">
        <f t="shared" si="6"/>
        <v>8.275066597978975E-2</v>
      </c>
      <c r="L12" s="59">
        <f t="shared" si="6"/>
        <v>8.275066597978975E-2</v>
      </c>
    </row>
    <row r="13" spans="2:12" x14ac:dyDescent="0.25">
      <c r="B13" s="54" t="s">
        <v>63</v>
      </c>
      <c r="C13" s="47"/>
      <c r="D13" s="47"/>
      <c r="E13" s="47"/>
      <c r="F13" s="47"/>
      <c r="G13" s="86"/>
      <c r="H13" s="59">
        <f>H14+2%</f>
        <v>8.275066597978975E-2</v>
      </c>
      <c r="I13" s="59">
        <f>I14+2%</f>
        <v>8.275066597978975E-2</v>
      </c>
      <c r="J13" s="59">
        <f t="shared" ref="J13:L13" si="7">J14+2%</f>
        <v>8.275066597978975E-2</v>
      </c>
      <c r="K13" s="59">
        <f t="shared" si="7"/>
        <v>8.275066597978975E-2</v>
      </c>
      <c r="L13" s="59">
        <f t="shared" si="7"/>
        <v>8.275066597978975E-2</v>
      </c>
    </row>
    <row r="14" spans="2:12" x14ac:dyDescent="0.25">
      <c r="B14" s="54" t="s">
        <v>64</v>
      </c>
      <c r="C14" s="47"/>
      <c r="D14" s="47"/>
      <c r="E14" s="47"/>
      <c r="F14" s="47"/>
      <c r="G14" s="86"/>
      <c r="H14" s="239">
        <f>G12</f>
        <v>6.2750665979789746E-2</v>
      </c>
      <c r="I14" s="236">
        <f>H14</f>
        <v>6.2750665979789746E-2</v>
      </c>
      <c r="J14" s="236">
        <f t="shared" ref="J14:L14" si="8">I14</f>
        <v>6.2750665979789746E-2</v>
      </c>
      <c r="K14" s="236">
        <f t="shared" si="8"/>
        <v>6.2750665979789746E-2</v>
      </c>
      <c r="L14" s="236">
        <f t="shared" si="8"/>
        <v>6.2750665979789746E-2</v>
      </c>
    </row>
    <row r="15" spans="2:12" x14ac:dyDescent="0.25">
      <c r="B15" s="54" t="s">
        <v>65</v>
      </c>
      <c r="C15" s="47"/>
      <c r="D15" s="47"/>
      <c r="E15" s="47"/>
      <c r="F15" s="47"/>
      <c r="G15" s="86"/>
      <c r="H15" s="59">
        <f>H14-1%</f>
        <v>5.2750665979789745E-2</v>
      </c>
      <c r="I15" s="59">
        <f t="shared" ref="I15:L15" si="9">I14-1%</f>
        <v>5.2750665979789745E-2</v>
      </c>
      <c r="J15" s="59">
        <f t="shared" si="9"/>
        <v>5.2750665979789745E-2</v>
      </c>
      <c r="K15" s="59">
        <f t="shared" si="9"/>
        <v>5.2750665979789745E-2</v>
      </c>
      <c r="L15" s="59">
        <f t="shared" si="9"/>
        <v>5.2750665979789745E-2</v>
      </c>
    </row>
    <row r="16" spans="2:12" x14ac:dyDescent="0.25">
      <c r="C16" s="225"/>
      <c r="D16" s="225"/>
      <c r="E16" s="225"/>
      <c r="F16" s="225"/>
      <c r="G16" s="226"/>
      <c r="H16" s="227"/>
      <c r="I16" s="227"/>
      <c r="J16" s="227"/>
      <c r="K16" s="227"/>
      <c r="L16" s="227"/>
    </row>
    <row r="17" spans="2:16384" x14ac:dyDescent="0.25">
      <c r="B17" t="s">
        <v>316</v>
      </c>
      <c r="C17" s="225"/>
      <c r="D17" s="225"/>
      <c r="E17" s="225"/>
      <c r="F17" s="225"/>
      <c r="G17" s="226"/>
      <c r="H17" s="230">
        <f>G5</f>
        <v>57532.800000000003</v>
      </c>
      <c r="I17" s="230">
        <f>H17+H20-H23</f>
        <v>47068.320726762817</v>
      </c>
      <c r="J17" s="230">
        <f t="shared" ref="J17:L17" si="10">I17+I20-I23</f>
        <v>36603.841453525631</v>
      </c>
      <c r="K17" s="230">
        <f t="shared" si="10"/>
        <v>26139.362180288445</v>
      </c>
      <c r="L17" s="230">
        <f t="shared" si="10"/>
        <v>21836.548361954454</v>
      </c>
    </row>
    <row r="18" spans="2:16384" x14ac:dyDescent="0.25">
      <c r="B18" t="s">
        <v>317</v>
      </c>
      <c r="C18" s="225"/>
      <c r="D18" s="225"/>
      <c r="E18" s="225"/>
      <c r="F18" s="225"/>
      <c r="G18" s="226"/>
      <c r="H18" s="230">
        <f>G6</f>
        <v>56506.97</v>
      </c>
      <c r="I18" s="230">
        <f>H18+H21-H24</f>
        <v>44163.495273237189</v>
      </c>
      <c r="J18" s="230">
        <f t="shared" ref="J18:L18" si="11">I18+I21-I24</f>
        <v>31820.020546474378</v>
      </c>
      <c r="K18" s="230">
        <f t="shared" si="11"/>
        <v>19476.545819711566</v>
      </c>
      <c r="L18" s="230">
        <f t="shared" si="11"/>
        <v>6398.7611886878422</v>
      </c>
    </row>
    <row r="19" spans="2:16384" x14ac:dyDescent="0.25">
      <c r="B19" s="208" t="s">
        <v>313</v>
      </c>
      <c r="C19" s="231"/>
      <c r="D19" s="231"/>
      <c r="E19" s="231"/>
      <c r="F19" s="231"/>
      <c r="G19" s="232"/>
      <c r="H19" s="96">
        <f>G7</f>
        <v>114039.77</v>
      </c>
      <c r="I19" s="96">
        <f>SUM(I17:I18)</f>
        <v>91231.816000000006</v>
      </c>
      <c r="J19" s="96">
        <f t="shared" ref="J19:L19" si="12">SUM(J17:J18)</f>
        <v>68423.862000000008</v>
      </c>
      <c r="K19" s="96">
        <f t="shared" si="12"/>
        <v>45615.90800000001</v>
      </c>
      <c r="L19" s="96">
        <f t="shared" si="12"/>
        <v>28235.309550642298</v>
      </c>
    </row>
    <row r="20" spans="2:16384" x14ac:dyDescent="0.25">
      <c r="B20" t="s">
        <v>320</v>
      </c>
      <c r="C20" s="228"/>
      <c r="D20" s="228"/>
      <c r="E20" s="228"/>
      <c r="F20" s="228"/>
      <c r="G20" s="229"/>
      <c r="H20" s="279">
        <f>FP!H7</f>
        <v>0</v>
      </c>
      <c r="I20" s="279">
        <f>FP!I7</f>
        <v>0</v>
      </c>
      <c r="J20" s="279">
        <f>FP!J7</f>
        <v>0</v>
      </c>
      <c r="K20" s="279">
        <f>FP!K7</f>
        <v>6784.1944383028576</v>
      </c>
      <c r="L20" s="279">
        <f>FP!L7</f>
        <v>0</v>
      </c>
    </row>
    <row r="21" spans="2:16384" x14ac:dyDescent="0.25">
      <c r="B21" t="s">
        <v>321</v>
      </c>
      <c r="C21" s="225"/>
      <c r="D21" s="225"/>
      <c r="E21" s="225"/>
      <c r="F21" s="225"/>
      <c r="G21" s="226"/>
      <c r="H21" s="279">
        <f>FP!H8</f>
        <v>0</v>
      </c>
      <c r="I21" s="279">
        <f>FP!I8</f>
        <v>0</v>
      </c>
      <c r="J21" s="279">
        <f>FP!J8</f>
        <v>0</v>
      </c>
      <c r="K21" s="279">
        <f>FP!K8</f>
        <v>0</v>
      </c>
      <c r="L21" s="279">
        <f>FP!L8</f>
        <v>11689.980162414011</v>
      </c>
    </row>
    <row r="22" spans="2:16384" x14ac:dyDescent="0.25">
      <c r="B22" s="233" t="s">
        <v>314</v>
      </c>
      <c r="C22" s="234"/>
      <c r="D22" s="234"/>
      <c r="E22" s="234"/>
      <c r="F22" s="234"/>
      <c r="G22" s="241"/>
      <c r="H22" s="235">
        <f>H19+H21+H20</f>
        <v>114039.77</v>
      </c>
      <c r="I22" s="235">
        <f t="shared" ref="I22:L22" si="13">I19+I21+I20</f>
        <v>91231.816000000006</v>
      </c>
      <c r="J22" s="235">
        <f t="shared" si="13"/>
        <v>68423.862000000008</v>
      </c>
      <c r="K22" s="235">
        <f t="shared" si="13"/>
        <v>52400.102438302871</v>
      </c>
      <c r="L22" s="235">
        <f t="shared" si="13"/>
        <v>39925.289713056307</v>
      </c>
    </row>
    <row r="23" spans="2:16384" x14ac:dyDescent="0.25">
      <c r="B23" s="261" t="s">
        <v>353</v>
      </c>
      <c r="C23" s="262"/>
      <c r="D23" s="262"/>
      <c r="E23" s="262"/>
      <c r="F23" s="262"/>
      <c r="G23" s="263"/>
      <c r="H23" s="264">
        <f>H25*H8</f>
        <v>10464.479273237188</v>
      </c>
      <c r="I23" s="264">
        <f>I25*I8</f>
        <v>10464.479273237188</v>
      </c>
      <c r="J23" s="264">
        <f>J25*J8</f>
        <v>10464.479273237188</v>
      </c>
      <c r="K23" s="264">
        <f>K25*K8</f>
        <v>11087.008256636849</v>
      </c>
      <c r="L23" s="264">
        <f>L25*L8</f>
        <v>12159.7003105943</v>
      </c>
    </row>
    <row r="24" spans="2:16384" x14ac:dyDescent="0.25">
      <c r="B24" s="261" t="s">
        <v>354</v>
      </c>
      <c r="C24" s="262"/>
      <c r="D24" s="262"/>
      <c r="E24" s="262"/>
      <c r="F24" s="262"/>
      <c r="G24" s="263"/>
      <c r="H24" s="264">
        <f>H25*H9</f>
        <v>12343.474726762814</v>
      </c>
      <c r="I24" s="264">
        <f>I25*I9</f>
        <v>12343.474726762814</v>
      </c>
      <c r="J24" s="264">
        <f>J25*J9</f>
        <v>12343.474726762814</v>
      </c>
      <c r="K24" s="264">
        <f>K25*K9</f>
        <v>13077.784631023724</v>
      </c>
      <c r="L24" s="264">
        <f>L25*L9</f>
        <v>14343.088609549075</v>
      </c>
    </row>
    <row r="25" spans="2:16384" x14ac:dyDescent="0.25">
      <c r="B25" s="46" t="s">
        <v>355</v>
      </c>
      <c r="C25" s="228"/>
      <c r="D25" s="228"/>
      <c r="E25" s="228"/>
      <c r="F25" s="228"/>
      <c r="G25" s="229"/>
      <c r="H25" s="265">
        <f>H22/5</f>
        <v>22807.954000000002</v>
      </c>
      <c r="I25" s="265">
        <f>MIN(_xlfn.IFS((I21+I20)=0,H25,(I21+I20)&gt;0,H25+((I21+I20)/5)),I22)</f>
        <v>22807.954000000002</v>
      </c>
      <c r="J25" s="265">
        <f>MIN(_xlfn.IFS((J21+J20)=0,I25,(J21+J20)&gt;0,I25+((J21+J20)/5)),J22)</f>
        <v>22807.954000000002</v>
      </c>
      <c r="K25" s="265">
        <f>MIN(_xlfn.IFS((K21+K20)=0,J25,(K21+K20)&gt;0,J25+((K21+K20)/5)),K22)</f>
        <v>24164.792887660573</v>
      </c>
      <c r="L25" s="265">
        <f>MIN(_xlfn.IFS((L21+L20)=0,K25,(L21+L20)&gt;0,K25+((L21+L20)/5)),L22)</f>
        <v>26502.788920143375</v>
      </c>
      <c r="M25" s="230">
        <f t="shared" ref="M25:BV25" si="14">MIN(_xlfn.IFS(M21=0,L25,M21&gt;0,L25+(M21/5)),M22)</f>
        <v>26502.788920143375</v>
      </c>
      <c r="N25" s="230">
        <f t="shared" si="14"/>
        <v>26502.788920143375</v>
      </c>
      <c r="O25" s="230">
        <f t="shared" si="14"/>
        <v>26502.788920143375</v>
      </c>
      <c r="P25" s="230">
        <f t="shared" si="14"/>
        <v>26502.788920143375</v>
      </c>
      <c r="Q25" s="230">
        <f t="shared" si="14"/>
        <v>26502.788920143375</v>
      </c>
      <c r="R25" s="230">
        <f t="shared" si="14"/>
        <v>26502.788920143375</v>
      </c>
      <c r="S25" s="230">
        <f t="shared" si="14"/>
        <v>26502.788920143375</v>
      </c>
      <c r="T25" s="230">
        <f t="shared" si="14"/>
        <v>26502.788920143375</v>
      </c>
      <c r="U25" s="230">
        <f t="shared" si="14"/>
        <v>26502.788920143375</v>
      </c>
      <c r="V25" s="230">
        <f t="shared" si="14"/>
        <v>26502.788920143375</v>
      </c>
      <c r="W25" s="230">
        <f t="shared" si="14"/>
        <v>26502.788920143375</v>
      </c>
      <c r="X25" s="230">
        <f t="shared" si="14"/>
        <v>26502.788920143375</v>
      </c>
      <c r="Y25" s="230">
        <f t="shared" si="14"/>
        <v>26502.788920143375</v>
      </c>
      <c r="Z25" s="230">
        <f t="shared" si="14"/>
        <v>26502.788920143375</v>
      </c>
      <c r="AA25" s="230">
        <f t="shared" si="14"/>
        <v>26502.788920143375</v>
      </c>
      <c r="AB25" s="230">
        <f t="shared" si="14"/>
        <v>26502.788920143375</v>
      </c>
      <c r="AC25" s="230">
        <f t="shared" si="14"/>
        <v>26502.788920143375</v>
      </c>
      <c r="AD25" s="230">
        <f t="shared" si="14"/>
        <v>26502.788920143375</v>
      </c>
      <c r="AE25" s="230">
        <f t="shared" si="14"/>
        <v>26502.788920143375</v>
      </c>
      <c r="AF25" s="230">
        <f t="shared" si="14"/>
        <v>26502.788920143375</v>
      </c>
      <c r="AG25" s="230">
        <f t="shared" si="14"/>
        <v>26502.788920143375</v>
      </c>
      <c r="AH25" s="230">
        <f t="shared" si="14"/>
        <v>26502.788920143375</v>
      </c>
      <c r="AI25" s="230">
        <f t="shared" si="14"/>
        <v>26502.788920143375</v>
      </c>
      <c r="AJ25" s="230">
        <f t="shared" si="14"/>
        <v>26502.788920143375</v>
      </c>
      <c r="AK25" s="230">
        <f t="shared" si="14"/>
        <v>26502.788920143375</v>
      </c>
      <c r="AL25" s="230">
        <f t="shared" si="14"/>
        <v>26502.788920143375</v>
      </c>
      <c r="AM25" s="230">
        <f t="shared" si="14"/>
        <v>26502.788920143375</v>
      </c>
      <c r="AN25" s="230">
        <f t="shared" si="14"/>
        <v>26502.788920143375</v>
      </c>
      <c r="AO25" s="230">
        <f t="shared" si="14"/>
        <v>26502.788920143375</v>
      </c>
      <c r="AP25" s="230">
        <f t="shared" si="14"/>
        <v>26502.788920143375</v>
      </c>
      <c r="AQ25" s="230">
        <f t="shared" si="14"/>
        <v>26502.788920143375</v>
      </c>
      <c r="AR25" s="230">
        <f t="shared" si="14"/>
        <v>26502.788920143375</v>
      </c>
      <c r="AS25" s="230">
        <f t="shared" si="14"/>
        <v>26502.788920143375</v>
      </c>
      <c r="AT25" s="230">
        <f t="shared" si="14"/>
        <v>26502.788920143375</v>
      </c>
      <c r="AU25" s="230">
        <f t="shared" si="14"/>
        <v>26502.788920143375</v>
      </c>
      <c r="AV25" s="230">
        <f t="shared" si="14"/>
        <v>26502.788920143375</v>
      </c>
      <c r="AW25" s="230">
        <f t="shared" si="14"/>
        <v>26502.788920143375</v>
      </c>
      <c r="AX25" s="230">
        <f t="shared" si="14"/>
        <v>26502.788920143375</v>
      </c>
      <c r="AY25" s="230">
        <f t="shared" si="14"/>
        <v>26502.788920143375</v>
      </c>
      <c r="AZ25" s="230">
        <f t="shared" si="14"/>
        <v>26502.788920143375</v>
      </c>
      <c r="BA25" s="230">
        <f t="shared" si="14"/>
        <v>26502.788920143375</v>
      </c>
      <c r="BB25" s="230">
        <f t="shared" si="14"/>
        <v>26502.788920143375</v>
      </c>
      <c r="BC25" s="230">
        <f t="shared" si="14"/>
        <v>26502.788920143375</v>
      </c>
      <c r="BD25" s="230">
        <f t="shared" si="14"/>
        <v>26502.788920143375</v>
      </c>
      <c r="BE25" s="230">
        <f t="shared" si="14"/>
        <v>26502.788920143375</v>
      </c>
      <c r="BF25" s="230">
        <f t="shared" si="14"/>
        <v>26502.788920143375</v>
      </c>
      <c r="BG25" s="230">
        <f t="shared" si="14"/>
        <v>26502.788920143375</v>
      </c>
      <c r="BH25" s="230">
        <f t="shared" si="14"/>
        <v>26502.788920143375</v>
      </c>
      <c r="BI25" s="230">
        <f t="shared" si="14"/>
        <v>26502.788920143375</v>
      </c>
      <c r="BJ25" s="230">
        <f t="shared" si="14"/>
        <v>26502.788920143375</v>
      </c>
      <c r="BK25" s="230">
        <f t="shared" si="14"/>
        <v>26502.788920143375</v>
      </c>
      <c r="BL25" s="230">
        <f t="shared" si="14"/>
        <v>26502.788920143375</v>
      </c>
      <c r="BM25" s="230">
        <f t="shared" si="14"/>
        <v>26502.788920143375</v>
      </c>
      <c r="BN25" s="230">
        <f t="shared" si="14"/>
        <v>26502.788920143375</v>
      </c>
      <c r="BO25" s="230">
        <f t="shared" si="14"/>
        <v>26502.788920143375</v>
      </c>
      <c r="BP25" s="230">
        <f t="shared" si="14"/>
        <v>26502.788920143375</v>
      </c>
      <c r="BQ25" s="230">
        <f t="shared" si="14"/>
        <v>26502.788920143375</v>
      </c>
      <c r="BR25" s="230">
        <f t="shared" si="14"/>
        <v>26502.788920143375</v>
      </c>
      <c r="BS25" s="230">
        <f t="shared" si="14"/>
        <v>26502.788920143375</v>
      </c>
      <c r="BT25" s="230">
        <f t="shared" si="14"/>
        <v>26502.788920143375</v>
      </c>
      <c r="BU25" s="230">
        <f t="shared" si="14"/>
        <v>26502.788920143375</v>
      </c>
      <c r="BV25" s="230">
        <f t="shared" si="14"/>
        <v>26502.788920143375</v>
      </c>
      <c r="BW25" s="230">
        <f t="shared" ref="BW25:EH25" si="15">MIN(_xlfn.IFS(BW21=0,BV25,BW21&gt;0,BV25+(BW21/5)),BW22)</f>
        <v>26502.788920143375</v>
      </c>
      <c r="BX25" s="230">
        <f t="shared" si="15"/>
        <v>26502.788920143375</v>
      </c>
      <c r="BY25" s="230">
        <f t="shared" si="15"/>
        <v>26502.788920143375</v>
      </c>
      <c r="BZ25" s="230">
        <f t="shared" si="15"/>
        <v>26502.788920143375</v>
      </c>
      <c r="CA25" s="230">
        <f t="shared" si="15"/>
        <v>26502.788920143375</v>
      </c>
      <c r="CB25" s="230">
        <f t="shared" si="15"/>
        <v>26502.788920143375</v>
      </c>
      <c r="CC25" s="230">
        <f t="shared" si="15"/>
        <v>26502.788920143375</v>
      </c>
      <c r="CD25" s="230">
        <f t="shared" si="15"/>
        <v>26502.788920143375</v>
      </c>
      <c r="CE25" s="230">
        <f t="shared" si="15"/>
        <v>26502.788920143375</v>
      </c>
      <c r="CF25" s="230">
        <f t="shared" si="15"/>
        <v>26502.788920143375</v>
      </c>
      <c r="CG25" s="230">
        <f t="shared" si="15"/>
        <v>26502.788920143375</v>
      </c>
      <c r="CH25" s="230">
        <f t="shared" si="15"/>
        <v>26502.788920143375</v>
      </c>
      <c r="CI25" s="230">
        <f t="shared" si="15"/>
        <v>26502.788920143375</v>
      </c>
      <c r="CJ25" s="230">
        <f t="shared" si="15"/>
        <v>26502.788920143375</v>
      </c>
      <c r="CK25" s="230">
        <f t="shared" si="15"/>
        <v>26502.788920143375</v>
      </c>
      <c r="CL25" s="230">
        <f t="shared" si="15"/>
        <v>26502.788920143375</v>
      </c>
      <c r="CM25" s="230">
        <f t="shared" si="15"/>
        <v>26502.788920143375</v>
      </c>
      <c r="CN25" s="230">
        <f t="shared" si="15"/>
        <v>26502.788920143375</v>
      </c>
      <c r="CO25" s="230">
        <f t="shared" si="15"/>
        <v>26502.788920143375</v>
      </c>
      <c r="CP25" s="230">
        <f t="shared" si="15"/>
        <v>26502.788920143375</v>
      </c>
      <c r="CQ25" s="230">
        <f t="shared" si="15"/>
        <v>26502.788920143375</v>
      </c>
      <c r="CR25" s="230">
        <f t="shared" si="15"/>
        <v>26502.788920143375</v>
      </c>
      <c r="CS25" s="230">
        <f t="shared" si="15"/>
        <v>26502.788920143375</v>
      </c>
      <c r="CT25" s="230">
        <f t="shared" si="15"/>
        <v>26502.788920143375</v>
      </c>
      <c r="CU25" s="230">
        <f t="shared" si="15"/>
        <v>26502.788920143375</v>
      </c>
      <c r="CV25" s="230">
        <f t="shared" si="15"/>
        <v>26502.788920143375</v>
      </c>
      <c r="CW25" s="230">
        <f t="shared" si="15"/>
        <v>26502.788920143375</v>
      </c>
      <c r="CX25" s="230">
        <f t="shared" si="15"/>
        <v>26502.788920143375</v>
      </c>
      <c r="CY25" s="230">
        <f t="shared" si="15"/>
        <v>26502.788920143375</v>
      </c>
      <c r="CZ25" s="230">
        <f t="shared" si="15"/>
        <v>26502.788920143375</v>
      </c>
      <c r="DA25" s="230">
        <f t="shared" si="15"/>
        <v>26502.788920143375</v>
      </c>
      <c r="DB25" s="230">
        <f t="shared" si="15"/>
        <v>26502.788920143375</v>
      </c>
      <c r="DC25" s="230">
        <f t="shared" si="15"/>
        <v>26502.788920143375</v>
      </c>
      <c r="DD25" s="230">
        <f t="shared" si="15"/>
        <v>26502.788920143375</v>
      </c>
      <c r="DE25" s="230">
        <f t="shared" si="15"/>
        <v>26502.788920143375</v>
      </c>
      <c r="DF25" s="230">
        <f t="shared" si="15"/>
        <v>26502.788920143375</v>
      </c>
      <c r="DG25" s="230">
        <f t="shared" si="15"/>
        <v>26502.788920143375</v>
      </c>
      <c r="DH25" s="230">
        <f t="shared" si="15"/>
        <v>26502.788920143375</v>
      </c>
      <c r="DI25" s="230">
        <f t="shared" si="15"/>
        <v>26502.788920143375</v>
      </c>
      <c r="DJ25" s="230">
        <f t="shared" si="15"/>
        <v>26502.788920143375</v>
      </c>
      <c r="DK25" s="230">
        <f t="shared" si="15"/>
        <v>26502.788920143375</v>
      </c>
      <c r="DL25" s="230">
        <f t="shared" si="15"/>
        <v>26502.788920143375</v>
      </c>
      <c r="DM25" s="230">
        <f t="shared" si="15"/>
        <v>26502.788920143375</v>
      </c>
      <c r="DN25" s="230">
        <f t="shared" si="15"/>
        <v>26502.788920143375</v>
      </c>
      <c r="DO25" s="230">
        <f t="shared" si="15"/>
        <v>26502.788920143375</v>
      </c>
      <c r="DP25" s="230">
        <f t="shared" si="15"/>
        <v>26502.788920143375</v>
      </c>
      <c r="DQ25" s="230">
        <f t="shared" si="15"/>
        <v>26502.788920143375</v>
      </c>
      <c r="DR25" s="230">
        <f t="shared" si="15"/>
        <v>26502.788920143375</v>
      </c>
      <c r="DS25" s="230">
        <f t="shared" si="15"/>
        <v>26502.788920143375</v>
      </c>
      <c r="DT25" s="230">
        <f t="shared" si="15"/>
        <v>26502.788920143375</v>
      </c>
      <c r="DU25" s="230">
        <f t="shared" si="15"/>
        <v>26502.788920143375</v>
      </c>
      <c r="DV25" s="230">
        <f t="shared" si="15"/>
        <v>26502.788920143375</v>
      </c>
      <c r="DW25" s="230">
        <f t="shared" si="15"/>
        <v>26502.788920143375</v>
      </c>
      <c r="DX25" s="230">
        <f t="shared" si="15"/>
        <v>26502.788920143375</v>
      </c>
      <c r="DY25" s="230">
        <f t="shared" si="15"/>
        <v>26502.788920143375</v>
      </c>
      <c r="DZ25" s="230">
        <f t="shared" si="15"/>
        <v>26502.788920143375</v>
      </c>
      <c r="EA25" s="230">
        <f t="shared" si="15"/>
        <v>26502.788920143375</v>
      </c>
      <c r="EB25" s="230">
        <f t="shared" si="15"/>
        <v>26502.788920143375</v>
      </c>
      <c r="EC25" s="230">
        <f t="shared" si="15"/>
        <v>26502.788920143375</v>
      </c>
      <c r="ED25" s="230">
        <f t="shared" si="15"/>
        <v>26502.788920143375</v>
      </c>
      <c r="EE25" s="230">
        <f t="shared" si="15"/>
        <v>26502.788920143375</v>
      </c>
      <c r="EF25" s="230">
        <f t="shared" si="15"/>
        <v>26502.788920143375</v>
      </c>
      <c r="EG25" s="230">
        <f t="shared" si="15"/>
        <v>26502.788920143375</v>
      </c>
      <c r="EH25" s="230">
        <f t="shared" si="15"/>
        <v>26502.788920143375</v>
      </c>
      <c r="EI25" s="230">
        <f t="shared" ref="EI25:GT25" si="16">MIN(_xlfn.IFS(EI21=0,EH25,EI21&gt;0,EH25+(EI21/5)),EI22)</f>
        <v>26502.788920143375</v>
      </c>
      <c r="EJ25" s="230">
        <f t="shared" si="16"/>
        <v>26502.788920143375</v>
      </c>
      <c r="EK25" s="230">
        <f t="shared" si="16"/>
        <v>26502.788920143375</v>
      </c>
      <c r="EL25" s="230">
        <f t="shared" si="16"/>
        <v>26502.788920143375</v>
      </c>
      <c r="EM25" s="230">
        <f t="shared" si="16"/>
        <v>26502.788920143375</v>
      </c>
      <c r="EN25" s="230">
        <f t="shared" si="16"/>
        <v>26502.788920143375</v>
      </c>
      <c r="EO25" s="230">
        <f t="shared" si="16"/>
        <v>26502.788920143375</v>
      </c>
      <c r="EP25" s="230">
        <f t="shared" si="16"/>
        <v>26502.788920143375</v>
      </c>
      <c r="EQ25" s="230">
        <f t="shared" si="16"/>
        <v>26502.788920143375</v>
      </c>
      <c r="ER25" s="230">
        <f t="shared" si="16"/>
        <v>26502.788920143375</v>
      </c>
      <c r="ES25" s="230">
        <f t="shared" si="16"/>
        <v>26502.788920143375</v>
      </c>
      <c r="ET25" s="230">
        <f t="shared" si="16"/>
        <v>26502.788920143375</v>
      </c>
      <c r="EU25" s="230">
        <f t="shared" si="16"/>
        <v>26502.788920143375</v>
      </c>
      <c r="EV25" s="230">
        <f t="shared" si="16"/>
        <v>26502.788920143375</v>
      </c>
      <c r="EW25" s="230">
        <f t="shared" si="16"/>
        <v>26502.788920143375</v>
      </c>
      <c r="EX25" s="230">
        <f t="shared" si="16"/>
        <v>26502.788920143375</v>
      </c>
      <c r="EY25" s="230">
        <f t="shared" si="16"/>
        <v>26502.788920143375</v>
      </c>
      <c r="EZ25" s="230">
        <f t="shared" si="16"/>
        <v>26502.788920143375</v>
      </c>
      <c r="FA25" s="230">
        <f t="shared" si="16"/>
        <v>26502.788920143375</v>
      </c>
      <c r="FB25" s="230">
        <f t="shared" si="16"/>
        <v>26502.788920143375</v>
      </c>
      <c r="FC25" s="230">
        <f t="shared" si="16"/>
        <v>26502.788920143375</v>
      </c>
      <c r="FD25" s="230">
        <f t="shared" si="16"/>
        <v>26502.788920143375</v>
      </c>
      <c r="FE25" s="230">
        <f t="shared" si="16"/>
        <v>26502.788920143375</v>
      </c>
      <c r="FF25" s="230">
        <f t="shared" si="16"/>
        <v>26502.788920143375</v>
      </c>
      <c r="FG25" s="230">
        <f t="shared" si="16"/>
        <v>26502.788920143375</v>
      </c>
      <c r="FH25" s="230">
        <f t="shared" si="16"/>
        <v>26502.788920143375</v>
      </c>
      <c r="FI25" s="230">
        <f t="shared" si="16"/>
        <v>26502.788920143375</v>
      </c>
      <c r="FJ25" s="230">
        <f t="shared" si="16"/>
        <v>26502.788920143375</v>
      </c>
      <c r="FK25" s="230">
        <f t="shared" si="16"/>
        <v>26502.788920143375</v>
      </c>
      <c r="FL25" s="230">
        <f t="shared" si="16"/>
        <v>26502.788920143375</v>
      </c>
      <c r="FM25" s="230">
        <f t="shared" si="16"/>
        <v>26502.788920143375</v>
      </c>
      <c r="FN25" s="230">
        <f t="shared" si="16"/>
        <v>26502.788920143375</v>
      </c>
      <c r="FO25" s="230">
        <f t="shared" si="16"/>
        <v>26502.788920143375</v>
      </c>
      <c r="FP25" s="230">
        <f t="shared" si="16"/>
        <v>26502.788920143375</v>
      </c>
      <c r="FQ25" s="230">
        <f t="shared" si="16"/>
        <v>26502.788920143375</v>
      </c>
      <c r="FR25" s="230">
        <f t="shared" si="16"/>
        <v>26502.788920143375</v>
      </c>
      <c r="FS25" s="230">
        <f t="shared" si="16"/>
        <v>26502.788920143375</v>
      </c>
      <c r="FT25" s="230">
        <f t="shared" si="16"/>
        <v>26502.788920143375</v>
      </c>
      <c r="FU25" s="230">
        <f t="shared" si="16"/>
        <v>26502.788920143375</v>
      </c>
      <c r="FV25" s="230">
        <f t="shared" si="16"/>
        <v>26502.788920143375</v>
      </c>
      <c r="FW25" s="230">
        <f t="shared" si="16"/>
        <v>26502.788920143375</v>
      </c>
      <c r="FX25" s="230">
        <f t="shared" si="16"/>
        <v>26502.788920143375</v>
      </c>
      <c r="FY25" s="230">
        <f t="shared" si="16"/>
        <v>26502.788920143375</v>
      </c>
      <c r="FZ25" s="230">
        <f t="shared" si="16"/>
        <v>26502.788920143375</v>
      </c>
      <c r="GA25" s="230">
        <f t="shared" si="16"/>
        <v>26502.788920143375</v>
      </c>
      <c r="GB25" s="230">
        <f t="shared" si="16"/>
        <v>26502.788920143375</v>
      </c>
      <c r="GC25" s="230">
        <f t="shared" si="16"/>
        <v>26502.788920143375</v>
      </c>
      <c r="GD25" s="230">
        <f t="shared" si="16"/>
        <v>26502.788920143375</v>
      </c>
      <c r="GE25" s="230">
        <f t="shared" si="16"/>
        <v>26502.788920143375</v>
      </c>
      <c r="GF25" s="230">
        <f t="shared" si="16"/>
        <v>26502.788920143375</v>
      </c>
      <c r="GG25" s="230">
        <f t="shared" si="16"/>
        <v>26502.788920143375</v>
      </c>
      <c r="GH25" s="230">
        <f t="shared" si="16"/>
        <v>26502.788920143375</v>
      </c>
      <c r="GI25" s="230">
        <f t="shared" si="16"/>
        <v>26502.788920143375</v>
      </c>
      <c r="GJ25" s="230">
        <f t="shared" si="16"/>
        <v>26502.788920143375</v>
      </c>
      <c r="GK25" s="230">
        <f t="shared" si="16"/>
        <v>26502.788920143375</v>
      </c>
      <c r="GL25" s="230">
        <f t="shared" si="16"/>
        <v>26502.788920143375</v>
      </c>
      <c r="GM25" s="230">
        <f t="shared" si="16"/>
        <v>26502.788920143375</v>
      </c>
      <c r="GN25" s="230">
        <f t="shared" si="16"/>
        <v>26502.788920143375</v>
      </c>
      <c r="GO25" s="230">
        <f t="shared" si="16"/>
        <v>26502.788920143375</v>
      </c>
      <c r="GP25" s="230">
        <f t="shared" si="16"/>
        <v>26502.788920143375</v>
      </c>
      <c r="GQ25" s="230">
        <f t="shared" si="16"/>
        <v>26502.788920143375</v>
      </c>
      <c r="GR25" s="230">
        <f t="shared" si="16"/>
        <v>26502.788920143375</v>
      </c>
      <c r="GS25" s="230">
        <f t="shared" si="16"/>
        <v>26502.788920143375</v>
      </c>
      <c r="GT25" s="230">
        <f t="shared" si="16"/>
        <v>26502.788920143375</v>
      </c>
      <c r="GU25" s="230">
        <f t="shared" ref="GU25:JF25" si="17">MIN(_xlfn.IFS(GU21=0,GT25,GU21&gt;0,GT25+(GU21/5)),GU22)</f>
        <v>26502.788920143375</v>
      </c>
      <c r="GV25" s="230">
        <f t="shared" si="17"/>
        <v>26502.788920143375</v>
      </c>
      <c r="GW25" s="230">
        <f t="shared" si="17"/>
        <v>26502.788920143375</v>
      </c>
      <c r="GX25" s="230">
        <f t="shared" si="17"/>
        <v>26502.788920143375</v>
      </c>
      <c r="GY25" s="230">
        <f t="shared" si="17"/>
        <v>26502.788920143375</v>
      </c>
      <c r="GZ25" s="230">
        <f t="shared" si="17"/>
        <v>26502.788920143375</v>
      </c>
      <c r="HA25" s="230">
        <f t="shared" si="17"/>
        <v>26502.788920143375</v>
      </c>
      <c r="HB25" s="230">
        <f t="shared" si="17"/>
        <v>26502.788920143375</v>
      </c>
      <c r="HC25" s="230">
        <f t="shared" si="17"/>
        <v>26502.788920143375</v>
      </c>
      <c r="HD25" s="230">
        <f t="shared" si="17"/>
        <v>26502.788920143375</v>
      </c>
      <c r="HE25" s="230">
        <f t="shared" si="17"/>
        <v>26502.788920143375</v>
      </c>
      <c r="HF25" s="230">
        <f t="shared" si="17"/>
        <v>26502.788920143375</v>
      </c>
      <c r="HG25" s="230">
        <f t="shared" si="17"/>
        <v>26502.788920143375</v>
      </c>
      <c r="HH25" s="230">
        <f t="shared" si="17"/>
        <v>26502.788920143375</v>
      </c>
      <c r="HI25" s="230">
        <f t="shared" si="17"/>
        <v>26502.788920143375</v>
      </c>
      <c r="HJ25" s="230">
        <f t="shared" si="17"/>
        <v>26502.788920143375</v>
      </c>
      <c r="HK25" s="230">
        <f t="shared" si="17"/>
        <v>26502.788920143375</v>
      </c>
      <c r="HL25" s="230">
        <f t="shared" si="17"/>
        <v>26502.788920143375</v>
      </c>
      <c r="HM25" s="230">
        <f t="shared" si="17"/>
        <v>26502.788920143375</v>
      </c>
      <c r="HN25" s="230">
        <f t="shared" si="17"/>
        <v>26502.788920143375</v>
      </c>
      <c r="HO25" s="230">
        <f t="shared" si="17"/>
        <v>26502.788920143375</v>
      </c>
      <c r="HP25" s="230">
        <f t="shared" si="17"/>
        <v>26502.788920143375</v>
      </c>
      <c r="HQ25" s="230">
        <f t="shared" si="17"/>
        <v>26502.788920143375</v>
      </c>
      <c r="HR25" s="230">
        <f t="shared" si="17"/>
        <v>26502.788920143375</v>
      </c>
      <c r="HS25" s="230">
        <f t="shared" si="17"/>
        <v>26502.788920143375</v>
      </c>
      <c r="HT25" s="230">
        <f t="shared" si="17"/>
        <v>26502.788920143375</v>
      </c>
      <c r="HU25" s="230">
        <f t="shared" si="17"/>
        <v>26502.788920143375</v>
      </c>
      <c r="HV25" s="230">
        <f t="shared" si="17"/>
        <v>26502.788920143375</v>
      </c>
      <c r="HW25" s="230">
        <f t="shared" si="17"/>
        <v>26502.788920143375</v>
      </c>
      <c r="HX25" s="230">
        <f t="shared" si="17"/>
        <v>26502.788920143375</v>
      </c>
      <c r="HY25" s="230">
        <f t="shared" si="17"/>
        <v>26502.788920143375</v>
      </c>
      <c r="HZ25" s="230">
        <f t="shared" si="17"/>
        <v>26502.788920143375</v>
      </c>
      <c r="IA25" s="230">
        <f t="shared" si="17"/>
        <v>26502.788920143375</v>
      </c>
      <c r="IB25" s="230">
        <f t="shared" si="17"/>
        <v>26502.788920143375</v>
      </c>
      <c r="IC25" s="230">
        <f t="shared" si="17"/>
        <v>26502.788920143375</v>
      </c>
      <c r="ID25" s="230">
        <f t="shared" si="17"/>
        <v>26502.788920143375</v>
      </c>
      <c r="IE25" s="230">
        <f t="shared" si="17"/>
        <v>26502.788920143375</v>
      </c>
      <c r="IF25" s="230">
        <f t="shared" si="17"/>
        <v>26502.788920143375</v>
      </c>
      <c r="IG25" s="230">
        <f t="shared" si="17"/>
        <v>26502.788920143375</v>
      </c>
      <c r="IH25" s="230">
        <f t="shared" si="17"/>
        <v>26502.788920143375</v>
      </c>
      <c r="II25" s="230">
        <f t="shared" si="17"/>
        <v>26502.788920143375</v>
      </c>
      <c r="IJ25" s="230">
        <f t="shared" si="17"/>
        <v>26502.788920143375</v>
      </c>
      <c r="IK25" s="230">
        <f t="shared" si="17"/>
        <v>26502.788920143375</v>
      </c>
      <c r="IL25" s="230">
        <f t="shared" si="17"/>
        <v>26502.788920143375</v>
      </c>
      <c r="IM25" s="230">
        <f t="shared" si="17"/>
        <v>26502.788920143375</v>
      </c>
      <c r="IN25" s="230">
        <f t="shared" si="17"/>
        <v>26502.788920143375</v>
      </c>
      <c r="IO25" s="230">
        <f t="shared" si="17"/>
        <v>26502.788920143375</v>
      </c>
      <c r="IP25" s="230">
        <f t="shared" si="17"/>
        <v>26502.788920143375</v>
      </c>
      <c r="IQ25" s="230">
        <f t="shared" si="17"/>
        <v>26502.788920143375</v>
      </c>
      <c r="IR25" s="230">
        <f t="shared" si="17"/>
        <v>26502.788920143375</v>
      </c>
      <c r="IS25" s="230">
        <f t="shared" si="17"/>
        <v>26502.788920143375</v>
      </c>
      <c r="IT25" s="230">
        <f t="shared" si="17"/>
        <v>26502.788920143375</v>
      </c>
      <c r="IU25" s="230">
        <f t="shared" si="17"/>
        <v>26502.788920143375</v>
      </c>
      <c r="IV25" s="230">
        <f t="shared" si="17"/>
        <v>26502.788920143375</v>
      </c>
      <c r="IW25" s="230">
        <f t="shared" si="17"/>
        <v>26502.788920143375</v>
      </c>
      <c r="IX25" s="230">
        <f t="shared" si="17"/>
        <v>26502.788920143375</v>
      </c>
      <c r="IY25" s="230">
        <f t="shared" si="17"/>
        <v>26502.788920143375</v>
      </c>
      <c r="IZ25" s="230">
        <f t="shared" si="17"/>
        <v>26502.788920143375</v>
      </c>
      <c r="JA25" s="230">
        <f t="shared" si="17"/>
        <v>26502.788920143375</v>
      </c>
      <c r="JB25" s="230">
        <f t="shared" si="17"/>
        <v>26502.788920143375</v>
      </c>
      <c r="JC25" s="230">
        <f t="shared" si="17"/>
        <v>26502.788920143375</v>
      </c>
      <c r="JD25" s="230">
        <f t="shared" si="17"/>
        <v>26502.788920143375</v>
      </c>
      <c r="JE25" s="230">
        <f t="shared" si="17"/>
        <v>26502.788920143375</v>
      </c>
      <c r="JF25" s="230">
        <f t="shared" si="17"/>
        <v>26502.788920143375</v>
      </c>
      <c r="JG25" s="230">
        <f t="shared" ref="JG25:LR25" si="18">MIN(_xlfn.IFS(JG21=0,JF25,JG21&gt;0,JF25+(JG21/5)),JG22)</f>
        <v>26502.788920143375</v>
      </c>
      <c r="JH25" s="230">
        <f t="shared" si="18"/>
        <v>26502.788920143375</v>
      </c>
      <c r="JI25" s="230">
        <f t="shared" si="18"/>
        <v>26502.788920143375</v>
      </c>
      <c r="JJ25" s="230">
        <f t="shared" si="18"/>
        <v>26502.788920143375</v>
      </c>
      <c r="JK25" s="230">
        <f t="shared" si="18"/>
        <v>26502.788920143375</v>
      </c>
      <c r="JL25" s="230">
        <f t="shared" si="18"/>
        <v>26502.788920143375</v>
      </c>
      <c r="JM25" s="230">
        <f t="shared" si="18"/>
        <v>26502.788920143375</v>
      </c>
      <c r="JN25" s="230">
        <f t="shared" si="18"/>
        <v>26502.788920143375</v>
      </c>
      <c r="JO25" s="230">
        <f t="shared" si="18"/>
        <v>26502.788920143375</v>
      </c>
      <c r="JP25" s="230">
        <f t="shared" si="18"/>
        <v>26502.788920143375</v>
      </c>
      <c r="JQ25" s="230">
        <f t="shared" si="18"/>
        <v>26502.788920143375</v>
      </c>
      <c r="JR25" s="230">
        <f t="shared" si="18"/>
        <v>26502.788920143375</v>
      </c>
      <c r="JS25" s="230">
        <f t="shared" si="18"/>
        <v>26502.788920143375</v>
      </c>
      <c r="JT25" s="230">
        <f t="shared" si="18"/>
        <v>26502.788920143375</v>
      </c>
      <c r="JU25" s="230">
        <f t="shared" si="18"/>
        <v>26502.788920143375</v>
      </c>
      <c r="JV25" s="230">
        <f t="shared" si="18"/>
        <v>26502.788920143375</v>
      </c>
      <c r="JW25" s="230">
        <f t="shared" si="18"/>
        <v>26502.788920143375</v>
      </c>
      <c r="JX25" s="230">
        <f t="shared" si="18"/>
        <v>26502.788920143375</v>
      </c>
      <c r="JY25" s="230">
        <f t="shared" si="18"/>
        <v>26502.788920143375</v>
      </c>
      <c r="JZ25" s="230">
        <f t="shared" si="18"/>
        <v>26502.788920143375</v>
      </c>
      <c r="KA25" s="230">
        <f t="shared" si="18"/>
        <v>26502.788920143375</v>
      </c>
      <c r="KB25" s="230">
        <f t="shared" si="18"/>
        <v>26502.788920143375</v>
      </c>
      <c r="KC25" s="230">
        <f t="shared" si="18"/>
        <v>26502.788920143375</v>
      </c>
      <c r="KD25" s="230">
        <f t="shared" si="18"/>
        <v>26502.788920143375</v>
      </c>
      <c r="KE25" s="230">
        <f t="shared" si="18"/>
        <v>26502.788920143375</v>
      </c>
      <c r="KF25" s="230">
        <f t="shared" si="18"/>
        <v>26502.788920143375</v>
      </c>
      <c r="KG25" s="230">
        <f t="shared" si="18"/>
        <v>26502.788920143375</v>
      </c>
      <c r="KH25" s="230">
        <f t="shared" si="18"/>
        <v>26502.788920143375</v>
      </c>
      <c r="KI25" s="230">
        <f t="shared" si="18"/>
        <v>26502.788920143375</v>
      </c>
      <c r="KJ25" s="230">
        <f t="shared" si="18"/>
        <v>26502.788920143375</v>
      </c>
      <c r="KK25" s="230">
        <f t="shared" si="18"/>
        <v>26502.788920143375</v>
      </c>
      <c r="KL25" s="230">
        <f t="shared" si="18"/>
        <v>26502.788920143375</v>
      </c>
      <c r="KM25" s="230">
        <f t="shared" si="18"/>
        <v>26502.788920143375</v>
      </c>
      <c r="KN25" s="230">
        <f t="shared" si="18"/>
        <v>26502.788920143375</v>
      </c>
      <c r="KO25" s="230">
        <f t="shared" si="18"/>
        <v>26502.788920143375</v>
      </c>
      <c r="KP25" s="230">
        <f t="shared" si="18"/>
        <v>26502.788920143375</v>
      </c>
      <c r="KQ25" s="230">
        <f t="shared" si="18"/>
        <v>26502.788920143375</v>
      </c>
      <c r="KR25" s="230">
        <f t="shared" si="18"/>
        <v>26502.788920143375</v>
      </c>
      <c r="KS25" s="230">
        <f t="shared" si="18"/>
        <v>26502.788920143375</v>
      </c>
      <c r="KT25" s="230">
        <f t="shared" si="18"/>
        <v>26502.788920143375</v>
      </c>
      <c r="KU25" s="230">
        <f t="shared" si="18"/>
        <v>26502.788920143375</v>
      </c>
      <c r="KV25" s="230">
        <f t="shared" si="18"/>
        <v>26502.788920143375</v>
      </c>
      <c r="KW25" s="230">
        <f t="shared" si="18"/>
        <v>26502.788920143375</v>
      </c>
      <c r="KX25" s="230">
        <f t="shared" si="18"/>
        <v>26502.788920143375</v>
      </c>
      <c r="KY25" s="230">
        <f t="shared" si="18"/>
        <v>26502.788920143375</v>
      </c>
      <c r="KZ25" s="230">
        <f t="shared" si="18"/>
        <v>26502.788920143375</v>
      </c>
      <c r="LA25" s="230">
        <f t="shared" si="18"/>
        <v>26502.788920143375</v>
      </c>
      <c r="LB25" s="230">
        <f t="shared" si="18"/>
        <v>26502.788920143375</v>
      </c>
      <c r="LC25" s="230">
        <f t="shared" si="18"/>
        <v>26502.788920143375</v>
      </c>
      <c r="LD25" s="230">
        <f t="shared" si="18"/>
        <v>26502.788920143375</v>
      </c>
      <c r="LE25" s="230">
        <f t="shared" si="18"/>
        <v>26502.788920143375</v>
      </c>
      <c r="LF25" s="230">
        <f t="shared" si="18"/>
        <v>26502.788920143375</v>
      </c>
      <c r="LG25" s="230">
        <f t="shared" si="18"/>
        <v>26502.788920143375</v>
      </c>
      <c r="LH25" s="230">
        <f t="shared" si="18"/>
        <v>26502.788920143375</v>
      </c>
      <c r="LI25" s="230">
        <f t="shared" si="18"/>
        <v>26502.788920143375</v>
      </c>
      <c r="LJ25" s="230">
        <f t="shared" si="18"/>
        <v>26502.788920143375</v>
      </c>
      <c r="LK25" s="230">
        <f t="shared" si="18"/>
        <v>26502.788920143375</v>
      </c>
      <c r="LL25" s="230">
        <f t="shared" si="18"/>
        <v>26502.788920143375</v>
      </c>
      <c r="LM25" s="230">
        <f t="shared" si="18"/>
        <v>26502.788920143375</v>
      </c>
      <c r="LN25" s="230">
        <f t="shared" si="18"/>
        <v>26502.788920143375</v>
      </c>
      <c r="LO25" s="230">
        <f t="shared" si="18"/>
        <v>26502.788920143375</v>
      </c>
      <c r="LP25" s="230">
        <f t="shared" si="18"/>
        <v>26502.788920143375</v>
      </c>
      <c r="LQ25" s="230">
        <f t="shared" si="18"/>
        <v>26502.788920143375</v>
      </c>
      <c r="LR25" s="230">
        <f t="shared" si="18"/>
        <v>26502.788920143375</v>
      </c>
      <c r="LS25" s="230">
        <f t="shared" ref="LS25:OD25" si="19">MIN(_xlfn.IFS(LS21=0,LR25,LS21&gt;0,LR25+(LS21/5)),LS22)</f>
        <v>26502.788920143375</v>
      </c>
      <c r="LT25" s="230">
        <f t="shared" si="19"/>
        <v>26502.788920143375</v>
      </c>
      <c r="LU25" s="230">
        <f t="shared" si="19"/>
        <v>26502.788920143375</v>
      </c>
      <c r="LV25" s="230">
        <f t="shared" si="19"/>
        <v>26502.788920143375</v>
      </c>
      <c r="LW25" s="230">
        <f t="shared" si="19"/>
        <v>26502.788920143375</v>
      </c>
      <c r="LX25" s="230">
        <f t="shared" si="19"/>
        <v>26502.788920143375</v>
      </c>
      <c r="LY25" s="230">
        <f t="shared" si="19"/>
        <v>26502.788920143375</v>
      </c>
      <c r="LZ25" s="230">
        <f t="shared" si="19"/>
        <v>26502.788920143375</v>
      </c>
      <c r="MA25" s="230">
        <f t="shared" si="19"/>
        <v>26502.788920143375</v>
      </c>
      <c r="MB25" s="230">
        <f t="shared" si="19"/>
        <v>26502.788920143375</v>
      </c>
      <c r="MC25" s="230">
        <f t="shared" si="19"/>
        <v>26502.788920143375</v>
      </c>
      <c r="MD25" s="230">
        <f t="shared" si="19"/>
        <v>26502.788920143375</v>
      </c>
      <c r="ME25" s="230">
        <f t="shared" si="19"/>
        <v>26502.788920143375</v>
      </c>
      <c r="MF25" s="230">
        <f t="shared" si="19"/>
        <v>26502.788920143375</v>
      </c>
      <c r="MG25" s="230">
        <f t="shared" si="19"/>
        <v>26502.788920143375</v>
      </c>
      <c r="MH25" s="230">
        <f t="shared" si="19"/>
        <v>26502.788920143375</v>
      </c>
      <c r="MI25" s="230">
        <f t="shared" si="19"/>
        <v>26502.788920143375</v>
      </c>
      <c r="MJ25" s="230">
        <f t="shared" si="19"/>
        <v>26502.788920143375</v>
      </c>
      <c r="MK25" s="230">
        <f t="shared" si="19"/>
        <v>26502.788920143375</v>
      </c>
      <c r="ML25" s="230">
        <f t="shared" si="19"/>
        <v>26502.788920143375</v>
      </c>
      <c r="MM25" s="230">
        <f t="shared" si="19"/>
        <v>26502.788920143375</v>
      </c>
      <c r="MN25" s="230">
        <f t="shared" si="19"/>
        <v>26502.788920143375</v>
      </c>
      <c r="MO25" s="230">
        <f t="shared" si="19"/>
        <v>26502.788920143375</v>
      </c>
      <c r="MP25" s="230">
        <f t="shared" si="19"/>
        <v>26502.788920143375</v>
      </c>
      <c r="MQ25" s="230">
        <f t="shared" si="19"/>
        <v>26502.788920143375</v>
      </c>
      <c r="MR25" s="230">
        <f t="shared" si="19"/>
        <v>26502.788920143375</v>
      </c>
      <c r="MS25" s="230">
        <f t="shared" si="19"/>
        <v>26502.788920143375</v>
      </c>
      <c r="MT25" s="230">
        <f t="shared" si="19"/>
        <v>26502.788920143375</v>
      </c>
      <c r="MU25" s="230">
        <f t="shared" si="19"/>
        <v>26502.788920143375</v>
      </c>
      <c r="MV25" s="230">
        <f t="shared" si="19"/>
        <v>26502.788920143375</v>
      </c>
      <c r="MW25" s="230">
        <f t="shared" si="19"/>
        <v>26502.788920143375</v>
      </c>
      <c r="MX25" s="230">
        <f t="shared" si="19"/>
        <v>26502.788920143375</v>
      </c>
      <c r="MY25" s="230">
        <f t="shared" si="19"/>
        <v>26502.788920143375</v>
      </c>
      <c r="MZ25" s="230">
        <f t="shared" si="19"/>
        <v>26502.788920143375</v>
      </c>
      <c r="NA25" s="230">
        <f t="shared" si="19"/>
        <v>26502.788920143375</v>
      </c>
      <c r="NB25" s="230">
        <f t="shared" si="19"/>
        <v>26502.788920143375</v>
      </c>
      <c r="NC25" s="230">
        <f t="shared" si="19"/>
        <v>26502.788920143375</v>
      </c>
      <c r="ND25" s="230">
        <f t="shared" si="19"/>
        <v>26502.788920143375</v>
      </c>
      <c r="NE25" s="230">
        <f t="shared" si="19"/>
        <v>26502.788920143375</v>
      </c>
      <c r="NF25" s="230">
        <f t="shared" si="19"/>
        <v>26502.788920143375</v>
      </c>
      <c r="NG25" s="230">
        <f t="shared" si="19"/>
        <v>26502.788920143375</v>
      </c>
      <c r="NH25" s="230">
        <f t="shared" si="19"/>
        <v>26502.788920143375</v>
      </c>
      <c r="NI25" s="230">
        <f t="shared" si="19"/>
        <v>26502.788920143375</v>
      </c>
      <c r="NJ25" s="230">
        <f t="shared" si="19"/>
        <v>26502.788920143375</v>
      </c>
      <c r="NK25" s="230">
        <f t="shared" si="19"/>
        <v>26502.788920143375</v>
      </c>
      <c r="NL25" s="230">
        <f t="shared" si="19"/>
        <v>26502.788920143375</v>
      </c>
      <c r="NM25" s="230">
        <f t="shared" si="19"/>
        <v>26502.788920143375</v>
      </c>
      <c r="NN25" s="230">
        <f t="shared" si="19"/>
        <v>26502.788920143375</v>
      </c>
      <c r="NO25" s="230">
        <f t="shared" si="19"/>
        <v>26502.788920143375</v>
      </c>
      <c r="NP25" s="230">
        <f t="shared" si="19"/>
        <v>26502.788920143375</v>
      </c>
      <c r="NQ25" s="230">
        <f t="shared" si="19"/>
        <v>26502.788920143375</v>
      </c>
      <c r="NR25" s="230">
        <f t="shared" si="19"/>
        <v>26502.788920143375</v>
      </c>
      <c r="NS25" s="230">
        <f t="shared" si="19"/>
        <v>26502.788920143375</v>
      </c>
      <c r="NT25" s="230">
        <f t="shared" si="19"/>
        <v>26502.788920143375</v>
      </c>
      <c r="NU25" s="230">
        <f t="shared" si="19"/>
        <v>26502.788920143375</v>
      </c>
      <c r="NV25" s="230">
        <f t="shared" si="19"/>
        <v>26502.788920143375</v>
      </c>
      <c r="NW25" s="230">
        <f t="shared" si="19"/>
        <v>26502.788920143375</v>
      </c>
      <c r="NX25" s="230">
        <f t="shared" si="19"/>
        <v>26502.788920143375</v>
      </c>
      <c r="NY25" s="230">
        <f t="shared" si="19"/>
        <v>26502.788920143375</v>
      </c>
      <c r="NZ25" s="230">
        <f t="shared" si="19"/>
        <v>26502.788920143375</v>
      </c>
      <c r="OA25" s="230">
        <f t="shared" si="19"/>
        <v>26502.788920143375</v>
      </c>
      <c r="OB25" s="230">
        <f t="shared" si="19"/>
        <v>26502.788920143375</v>
      </c>
      <c r="OC25" s="230">
        <f t="shared" si="19"/>
        <v>26502.788920143375</v>
      </c>
      <c r="OD25" s="230">
        <f t="shared" si="19"/>
        <v>26502.788920143375</v>
      </c>
      <c r="OE25" s="230">
        <f t="shared" ref="OE25:QP25" si="20">MIN(_xlfn.IFS(OE21=0,OD25,OE21&gt;0,OD25+(OE21/5)),OE22)</f>
        <v>26502.788920143375</v>
      </c>
      <c r="OF25" s="230">
        <f t="shared" si="20"/>
        <v>26502.788920143375</v>
      </c>
      <c r="OG25" s="230">
        <f t="shared" si="20"/>
        <v>26502.788920143375</v>
      </c>
      <c r="OH25" s="230">
        <f t="shared" si="20"/>
        <v>26502.788920143375</v>
      </c>
      <c r="OI25" s="230">
        <f t="shared" si="20"/>
        <v>26502.788920143375</v>
      </c>
      <c r="OJ25" s="230">
        <f t="shared" si="20"/>
        <v>26502.788920143375</v>
      </c>
      <c r="OK25" s="230">
        <f t="shared" si="20"/>
        <v>26502.788920143375</v>
      </c>
      <c r="OL25" s="230">
        <f t="shared" si="20"/>
        <v>26502.788920143375</v>
      </c>
      <c r="OM25" s="230">
        <f t="shared" si="20"/>
        <v>26502.788920143375</v>
      </c>
      <c r="ON25" s="230">
        <f t="shared" si="20"/>
        <v>26502.788920143375</v>
      </c>
      <c r="OO25" s="230">
        <f t="shared" si="20"/>
        <v>26502.788920143375</v>
      </c>
      <c r="OP25" s="230">
        <f t="shared" si="20"/>
        <v>26502.788920143375</v>
      </c>
      <c r="OQ25" s="230">
        <f t="shared" si="20"/>
        <v>26502.788920143375</v>
      </c>
      <c r="OR25" s="230">
        <f t="shared" si="20"/>
        <v>26502.788920143375</v>
      </c>
      <c r="OS25" s="230">
        <f t="shared" si="20"/>
        <v>26502.788920143375</v>
      </c>
      <c r="OT25" s="230">
        <f t="shared" si="20"/>
        <v>26502.788920143375</v>
      </c>
      <c r="OU25" s="230">
        <f t="shared" si="20"/>
        <v>26502.788920143375</v>
      </c>
      <c r="OV25" s="230">
        <f t="shared" si="20"/>
        <v>26502.788920143375</v>
      </c>
      <c r="OW25" s="230">
        <f t="shared" si="20"/>
        <v>26502.788920143375</v>
      </c>
      <c r="OX25" s="230">
        <f t="shared" si="20"/>
        <v>26502.788920143375</v>
      </c>
      <c r="OY25" s="230">
        <f t="shared" si="20"/>
        <v>26502.788920143375</v>
      </c>
      <c r="OZ25" s="230">
        <f t="shared" si="20"/>
        <v>26502.788920143375</v>
      </c>
      <c r="PA25" s="230">
        <f t="shared" si="20"/>
        <v>26502.788920143375</v>
      </c>
      <c r="PB25" s="230">
        <f t="shared" si="20"/>
        <v>26502.788920143375</v>
      </c>
      <c r="PC25" s="230">
        <f t="shared" si="20"/>
        <v>26502.788920143375</v>
      </c>
      <c r="PD25" s="230">
        <f t="shared" si="20"/>
        <v>26502.788920143375</v>
      </c>
      <c r="PE25" s="230">
        <f t="shared" si="20"/>
        <v>26502.788920143375</v>
      </c>
      <c r="PF25" s="230">
        <f t="shared" si="20"/>
        <v>26502.788920143375</v>
      </c>
      <c r="PG25" s="230">
        <f t="shared" si="20"/>
        <v>26502.788920143375</v>
      </c>
      <c r="PH25" s="230">
        <f t="shared" si="20"/>
        <v>26502.788920143375</v>
      </c>
      <c r="PI25" s="230">
        <f t="shared" si="20"/>
        <v>26502.788920143375</v>
      </c>
      <c r="PJ25" s="230">
        <f t="shared" si="20"/>
        <v>26502.788920143375</v>
      </c>
      <c r="PK25" s="230">
        <f t="shared" si="20"/>
        <v>26502.788920143375</v>
      </c>
      <c r="PL25" s="230">
        <f t="shared" si="20"/>
        <v>26502.788920143375</v>
      </c>
      <c r="PM25" s="230">
        <f t="shared" si="20"/>
        <v>26502.788920143375</v>
      </c>
      <c r="PN25" s="230">
        <f t="shared" si="20"/>
        <v>26502.788920143375</v>
      </c>
      <c r="PO25" s="230">
        <f t="shared" si="20"/>
        <v>26502.788920143375</v>
      </c>
      <c r="PP25" s="230">
        <f t="shared" si="20"/>
        <v>26502.788920143375</v>
      </c>
      <c r="PQ25" s="230">
        <f t="shared" si="20"/>
        <v>26502.788920143375</v>
      </c>
      <c r="PR25" s="230">
        <f t="shared" si="20"/>
        <v>26502.788920143375</v>
      </c>
      <c r="PS25" s="230">
        <f t="shared" si="20"/>
        <v>26502.788920143375</v>
      </c>
      <c r="PT25" s="230">
        <f t="shared" si="20"/>
        <v>26502.788920143375</v>
      </c>
      <c r="PU25" s="230">
        <f t="shared" si="20"/>
        <v>26502.788920143375</v>
      </c>
      <c r="PV25" s="230">
        <f t="shared" si="20"/>
        <v>26502.788920143375</v>
      </c>
      <c r="PW25" s="230">
        <f t="shared" si="20"/>
        <v>26502.788920143375</v>
      </c>
      <c r="PX25" s="230">
        <f t="shared" si="20"/>
        <v>26502.788920143375</v>
      </c>
      <c r="PY25" s="230">
        <f t="shared" si="20"/>
        <v>26502.788920143375</v>
      </c>
      <c r="PZ25" s="230">
        <f t="shared" si="20"/>
        <v>26502.788920143375</v>
      </c>
      <c r="QA25" s="230">
        <f t="shared" si="20"/>
        <v>26502.788920143375</v>
      </c>
      <c r="QB25" s="230">
        <f t="shared" si="20"/>
        <v>26502.788920143375</v>
      </c>
      <c r="QC25" s="230">
        <f t="shared" si="20"/>
        <v>26502.788920143375</v>
      </c>
      <c r="QD25" s="230">
        <f t="shared" si="20"/>
        <v>26502.788920143375</v>
      </c>
      <c r="QE25" s="230">
        <f t="shared" si="20"/>
        <v>26502.788920143375</v>
      </c>
      <c r="QF25" s="230">
        <f t="shared" si="20"/>
        <v>26502.788920143375</v>
      </c>
      <c r="QG25" s="230">
        <f t="shared" si="20"/>
        <v>26502.788920143375</v>
      </c>
      <c r="QH25" s="230">
        <f t="shared" si="20"/>
        <v>26502.788920143375</v>
      </c>
      <c r="QI25" s="230">
        <f t="shared" si="20"/>
        <v>26502.788920143375</v>
      </c>
      <c r="QJ25" s="230">
        <f t="shared" si="20"/>
        <v>26502.788920143375</v>
      </c>
      <c r="QK25" s="230">
        <f t="shared" si="20"/>
        <v>26502.788920143375</v>
      </c>
      <c r="QL25" s="230">
        <f t="shared" si="20"/>
        <v>26502.788920143375</v>
      </c>
      <c r="QM25" s="230">
        <f t="shared" si="20"/>
        <v>26502.788920143375</v>
      </c>
      <c r="QN25" s="230">
        <f t="shared" si="20"/>
        <v>26502.788920143375</v>
      </c>
      <c r="QO25" s="230">
        <f t="shared" si="20"/>
        <v>26502.788920143375</v>
      </c>
      <c r="QP25" s="230">
        <f t="shared" si="20"/>
        <v>26502.788920143375</v>
      </c>
      <c r="QQ25" s="230">
        <f t="shared" ref="QQ25:TB25" si="21">MIN(_xlfn.IFS(QQ21=0,QP25,QQ21&gt;0,QP25+(QQ21/5)),QQ22)</f>
        <v>26502.788920143375</v>
      </c>
      <c r="QR25" s="230">
        <f t="shared" si="21"/>
        <v>26502.788920143375</v>
      </c>
      <c r="QS25" s="230">
        <f t="shared" si="21"/>
        <v>26502.788920143375</v>
      </c>
      <c r="QT25" s="230">
        <f t="shared" si="21"/>
        <v>26502.788920143375</v>
      </c>
      <c r="QU25" s="230">
        <f t="shared" si="21"/>
        <v>26502.788920143375</v>
      </c>
      <c r="QV25" s="230">
        <f t="shared" si="21"/>
        <v>26502.788920143375</v>
      </c>
      <c r="QW25" s="230">
        <f t="shared" si="21"/>
        <v>26502.788920143375</v>
      </c>
      <c r="QX25" s="230">
        <f t="shared" si="21"/>
        <v>26502.788920143375</v>
      </c>
      <c r="QY25" s="230">
        <f t="shared" si="21"/>
        <v>26502.788920143375</v>
      </c>
      <c r="QZ25" s="230">
        <f t="shared" si="21"/>
        <v>26502.788920143375</v>
      </c>
      <c r="RA25" s="230">
        <f t="shared" si="21"/>
        <v>26502.788920143375</v>
      </c>
      <c r="RB25" s="230">
        <f t="shared" si="21"/>
        <v>26502.788920143375</v>
      </c>
      <c r="RC25" s="230">
        <f t="shared" si="21"/>
        <v>26502.788920143375</v>
      </c>
      <c r="RD25" s="230">
        <f t="shared" si="21"/>
        <v>26502.788920143375</v>
      </c>
      <c r="RE25" s="230">
        <f t="shared" si="21"/>
        <v>26502.788920143375</v>
      </c>
      <c r="RF25" s="230">
        <f t="shared" si="21"/>
        <v>26502.788920143375</v>
      </c>
      <c r="RG25" s="230">
        <f t="shared" si="21"/>
        <v>26502.788920143375</v>
      </c>
      <c r="RH25" s="230">
        <f t="shared" si="21"/>
        <v>26502.788920143375</v>
      </c>
      <c r="RI25" s="230">
        <f t="shared" si="21"/>
        <v>26502.788920143375</v>
      </c>
      <c r="RJ25" s="230">
        <f t="shared" si="21"/>
        <v>26502.788920143375</v>
      </c>
      <c r="RK25" s="230">
        <f t="shared" si="21"/>
        <v>26502.788920143375</v>
      </c>
      <c r="RL25" s="230">
        <f t="shared" si="21"/>
        <v>26502.788920143375</v>
      </c>
      <c r="RM25" s="230">
        <f t="shared" si="21"/>
        <v>26502.788920143375</v>
      </c>
      <c r="RN25" s="230">
        <f t="shared" si="21"/>
        <v>26502.788920143375</v>
      </c>
      <c r="RO25" s="230">
        <f t="shared" si="21"/>
        <v>26502.788920143375</v>
      </c>
      <c r="RP25" s="230">
        <f t="shared" si="21"/>
        <v>26502.788920143375</v>
      </c>
      <c r="RQ25" s="230">
        <f t="shared" si="21"/>
        <v>26502.788920143375</v>
      </c>
      <c r="RR25" s="230">
        <f t="shared" si="21"/>
        <v>26502.788920143375</v>
      </c>
      <c r="RS25" s="230">
        <f t="shared" si="21"/>
        <v>26502.788920143375</v>
      </c>
      <c r="RT25" s="230">
        <f t="shared" si="21"/>
        <v>26502.788920143375</v>
      </c>
      <c r="RU25" s="230">
        <f t="shared" si="21"/>
        <v>26502.788920143375</v>
      </c>
      <c r="RV25" s="230">
        <f t="shared" si="21"/>
        <v>26502.788920143375</v>
      </c>
      <c r="RW25" s="230">
        <f t="shared" si="21"/>
        <v>26502.788920143375</v>
      </c>
      <c r="RX25" s="230">
        <f t="shared" si="21"/>
        <v>26502.788920143375</v>
      </c>
      <c r="RY25" s="230">
        <f t="shared" si="21"/>
        <v>26502.788920143375</v>
      </c>
      <c r="RZ25" s="230">
        <f t="shared" si="21"/>
        <v>26502.788920143375</v>
      </c>
      <c r="SA25" s="230">
        <f t="shared" si="21"/>
        <v>26502.788920143375</v>
      </c>
      <c r="SB25" s="230">
        <f t="shared" si="21"/>
        <v>26502.788920143375</v>
      </c>
      <c r="SC25" s="230">
        <f t="shared" si="21"/>
        <v>26502.788920143375</v>
      </c>
      <c r="SD25" s="230">
        <f t="shared" si="21"/>
        <v>26502.788920143375</v>
      </c>
      <c r="SE25" s="230">
        <f t="shared" si="21"/>
        <v>26502.788920143375</v>
      </c>
      <c r="SF25" s="230">
        <f t="shared" si="21"/>
        <v>26502.788920143375</v>
      </c>
      <c r="SG25" s="230">
        <f t="shared" si="21"/>
        <v>26502.788920143375</v>
      </c>
      <c r="SH25" s="230">
        <f t="shared" si="21"/>
        <v>26502.788920143375</v>
      </c>
      <c r="SI25" s="230">
        <f t="shared" si="21"/>
        <v>26502.788920143375</v>
      </c>
      <c r="SJ25" s="230">
        <f t="shared" si="21"/>
        <v>26502.788920143375</v>
      </c>
      <c r="SK25" s="230">
        <f t="shared" si="21"/>
        <v>26502.788920143375</v>
      </c>
      <c r="SL25" s="230">
        <f t="shared" si="21"/>
        <v>26502.788920143375</v>
      </c>
      <c r="SM25" s="230">
        <f t="shared" si="21"/>
        <v>26502.788920143375</v>
      </c>
      <c r="SN25" s="230">
        <f t="shared" si="21"/>
        <v>26502.788920143375</v>
      </c>
      <c r="SO25" s="230">
        <f t="shared" si="21"/>
        <v>26502.788920143375</v>
      </c>
      <c r="SP25" s="230">
        <f t="shared" si="21"/>
        <v>26502.788920143375</v>
      </c>
      <c r="SQ25" s="230">
        <f t="shared" si="21"/>
        <v>26502.788920143375</v>
      </c>
      <c r="SR25" s="230">
        <f t="shared" si="21"/>
        <v>26502.788920143375</v>
      </c>
      <c r="SS25" s="230">
        <f t="shared" si="21"/>
        <v>26502.788920143375</v>
      </c>
      <c r="ST25" s="230">
        <f t="shared" si="21"/>
        <v>26502.788920143375</v>
      </c>
      <c r="SU25" s="230">
        <f t="shared" si="21"/>
        <v>26502.788920143375</v>
      </c>
      <c r="SV25" s="230">
        <f t="shared" si="21"/>
        <v>26502.788920143375</v>
      </c>
      <c r="SW25" s="230">
        <f t="shared" si="21"/>
        <v>26502.788920143375</v>
      </c>
      <c r="SX25" s="230">
        <f t="shared" si="21"/>
        <v>26502.788920143375</v>
      </c>
      <c r="SY25" s="230">
        <f t="shared" si="21"/>
        <v>26502.788920143375</v>
      </c>
      <c r="SZ25" s="230">
        <f t="shared" si="21"/>
        <v>26502.788920143375</v>
      </c>
      <c r="TA25" s="230">
        <f t="shared" si="21"/>
        <v>26502.788920143375</v>
      </c>
      <c r="TB25" s="230">
        <f t="shared" si="21"/>
        <v>26502.788920143375</v>
      </c>
      <c r="TC25" s="230">
        <f t="shared" ref="TC25:VN25" si="22">MIN(_xlfn.IFS(TC21=0,TB25,TC21&gt;0,TB25+(TC21/5)),TC22)</f>
        <v>26502.788920143375</v>
      </c>
      <c r="TD25" s="230">
        <f t="shared" si="22"/>
        <v>26502.788920143375</v>
      </c>
      <c r="TE25" s="230">
        <f t="shared" si="22"/>
        <v>26502.788920143375</v>
      </c>
      <c r="TF25" s="230">
        <f t="shared" si="22"/>
        <v>26502.788920143375</v>
      </c>
      <c r="TG25" s="230">
        <f t="shared" si="22"/>
        <v>26502.788920143375</v>
      </c>
      <c r="TH25" s="230">
        <f t="shared" si="22"/>
        <v>26502.788920143375</v>
      </c>
      <c r="TI25" s="230">
        <f t="shared" si="22"/>
        <v>26502.788920143375</v>
      </c>
      <c r="TJ25" s="230">
        <f t="shared" si="22"/>
        <v>26502.788920143375</v>
      </c>
      <c r="TK25" s="230">
        <f t="shared" si="22"/>
        <v>26502.788920143375</v>
      </c>
      <c r="TL25" s="230">
        <f t="shared" si="22"/>
        <v>26502.788920143375</v>
      </c>
      <c r="TM25" s="230">
        <f t="shared" si="22"/>
        <v>26502.788920143375</v>
      </c>
      <c r="TN25" s="230">
        <f t="shared" si="22"/>
        <v>26502.788920143375</v>
      </c>
      <c r="TO25" s="230">
        <f t="shared" si="22"/>
        <v>26502.788920143375</v>
      </c>
      <c r="TP25" s="230">
        <f t="shared" si="22"/>
        <v>26502.788920143375</v>
      </c>
      <c r="TQ25" s="230">
        <f t="shared" si="22"/>
        <v>26502.788920143375</v>
      </c>
      <c r="TR25" s="230">
        <f t="shared" si="22"/>
        <v>26502.788920143375</v>
      </c>
      <c r="TS25" s="230">
        <f t="shared" si="22"/>
        <v>26502.788920143375</v>
      </c>
      <c r="TT25" s="230">
        <f t="shared" si="22"/>
        <v>26502.788920143375</v>
      </c>
      <c r="TU25" s="230">
        <f t="shared" si="22"/>
        <v>26502.788920143375</v>
      </c>
      <c r="TV25" s="230">
        <f t="shared" si="22"/>
        <v>26502.788920143375</v>
      </c>
      <c r="TW25" s="230">
        <f t="shared" si="22"/>
        <v>26502.788920143375</v>
      </c>
      <c r="TX25" s="230">
        <f t="shared" si="22"/>
        <v>26502.788920143375</v>
      </c>
      <c r="TY25" s="230">
        <f t="shared" si="22"/>
        <v>26502.788920143375</v>
      </c>
      <c r="TZ25" s="230">
        <f t="shared" si="22"/>
        <v>26502.788920143375</v>
      </c>
      <c r="UA25" s="230">
        <f t="shared" si="22"/>
        <v>26502.788920143375</v>
      </c>
      <c r="UB25" s="230">
        <f t="shared" si="22"/>
        <v>26502.788920143375</v>
      </c>
      <c r="UC25" s="230">
        <f t="shared" si="22"/>
        <v>26502.788920143375</v>
      </c>
      <c r="UD25" s="230">
        <f t="shared" si="22"/>
        <v>26502.788920143375</v>
      </c>
      <c r="UE25" s="230">
        <f t="shared" si="22"/>
        <v>26502.788920143375</v>
      </c>
      <c r="UF25" s="230">
        <f t="shared" si="22"/>
        <v>26502.788920143375</v>
      </c>
      <c r="UG25" s="230">
        <f t="shared" si="22"/>
        <v>26502.788920143375</v>
      </c>
      <c r="UH25" s="230">
        <f t="shared" si="22"/>
        <v>26502.788920143375</v>
      </c>
      <c r="UI25" s="230">
        <f t="shared" si="22"/>
        <v>26502.788920143375</v>
      </c>
      <c r="UJ25" s="230">
        <f t="shared" si="22"/>
        <v>26502.788920143375</v>
      </c>
      <c r="UK25" s="230">
        <f t="shared" si="22"/>
        <v>26502.788920143375</v>
      </c>
      <c r="UL25" s="230">
        <f t="shared" si="22"/>
        <v>26502.788920143375</v>
      </c>
      <c r="UM25" s="230">
        <f t="shared" si="22"/>
        <v>26502.788920143375</v>
      </c>
      <c r="UN25" s="230">
        <f t="shared" si="22"/>
        <v>26502.788920143375</v>
      </c>
      <c r="UO25" s="230">
        <f t="shared" si="22"/>
        <v>26502.788920143375</v>
      </c>
      <c r="UP25" s="230">
        <f t="shared" si="22"/>
        <v>26502.788920143375</v>
      </c>
      <c r="UQ25" s="230">
        <f t="shared" si="22"/>
        <v>26502.788920143375</v>
      </c>
      <c r="UR25" s="230">
        <f t="shared" si="22"/>
        <v>26502.788920143375</v>
      </c>
      <c r="US25" s="230">
        <f t="shared" si="22"/>
        <v>26502.788920143375</v>
      </c>
      <c r="UT25" s="230">
        <f t="shared" si="22"/>
        <v>26502.788920143375</v>
      </c>
      <c r="UU25" s="230">
        <f t="shared" si="22"/>
        <v>26502.788920143375</v>
      </c>
      <c r="UV25" s="230">
        <f t="shared" si="22"/>
        <v>26502.788920143375</v>
      </c>
      <c r="UW25" s="230">
        <f t="shared" si="22"/>
        <v>26502.788920143375</v>
      </c>
      <c r="UX25" s="230">
        <f t="shared" si="22"/>
        <v>26502.788920143375</v>
      </c>
      <c r="UY25" s="230">
        <f t="shared" si="22"/>
        <v>26502.788920143375</v>
      </c>
      <c r="UZ25" s="230">
        <f t="shared" si="22"/>
        <v>26502.788920143375</v>
      </c>
      <c r="VA25" s="230">
        <f t="shared" si="22"/>
        <v>26502.788920143375</v>
      </c>
      <c r="VB25" s="230">
        <f t="shared" si="22"/>
        <v>26502.788920143375</v>
      </c>
      <c r="VC25" s="230">
        <f t="shared" si="22"/>
        <v>26502.788920143375</v>
      </c>
      <c r="VD25" s="230">
        <f t="shared" si="22"/>
        <v>26502.788920143375</v>
      </c>
      <c r="VE25" s="230">
        <f t="shared" si="22"/>
        <v>26502.788920143375</v>
      </c>
      <c r="VF25" s="230">
        <f t="shared" si="22"/>
        <v>26502.788920143375</v>
      </c>
      <c r="VG25" s="230">
        <f t="shared" si="22"/>
        <v>26502.788920143375</v>
      </c>
      <c r="VH25" s="230">
        <f t="shared" si="22"/>
        <v>26502.788920143375</v>
      </c>
      <c r="VI25" s="230">
        <f t="shared" si="22"/>
        <v>26502.788920143375</v>
      </c>
      <c r="VJ25" s="230">
        <f t="shared" si="22"/>
        <v>26502.788920143375</v>
      </c>
      <c r="VK25" s="230">
        <f t="shared" si="22"/>
        <v>26502.788920143375</v>
      </c>
      <c r="VL25" s="230">
        <f t="shared" si="22"/>
        <v>26502.788920143375</v>
      </c>
      <c r="VM25" s="230">
        <f t="shared" si="22"/>
        <v>26502.788920143375</v>
      </c>
      <c r="VN25" s="230">
        <f t="shared" si="22"/>
        <v>26502.788920143375</v>
      </c>
      <c r="VO25" s="230">
        <f t="shared" ref="VO25:XZ25" si="23">MIN(_xlfn.IFS(VO21=0,VN25,VO21&gt;0,VN25+(VO21/5)),VO22)</f>
        <v>26502.788920143375</v>
      </c>
      <c r="VP25" s="230">
        <f t="shared" si="23"/>
        <v>26502.788920143375</v>
      </c>
      <c r="VQ25" s="230">
        <f t="shared" si="23"/>
        <v>26502.788920143375</v>
      </c>
      <c r="VR25" s="230">
        <f t="shared" si="23"/>
        <v>26502.788920143375</v>
      </c>
      <c r="VS25" s="230">
        <f t="shared" si="23"/>
        <v>26502.788920143375</v>
      </c>
      <c r="VT25" s="230">
        <f t="shared" si="23"/>
        <v>26502.788920143375</v>
      </c>
      <c r="VU25" s="230">
        <f t="shared" si="23"/>
        <v>26502.788920143375</v>
      </c>
      <c r="VV25" s="230">
        <f t="shared" si="23"/>
        <v>26502.788920143375</v>
      </c>
      <c r="VW25" s="230">
        <f t="shared" si="23"/>
        <v>26502.788920143375</v>
      </c>
      <c r="VX25" s="230">
        <f t="shared" si="23"/>
        <v>26502.788920143375</v>
      </c>
      <c r="VY25" s="230">
        <f t="shared" si="23"/>
        <v>26502.788920143375</v>
      </c>
      <c r="VZ25" s="230">
        <f t="shared" si="23"/>
        <v>26502.788920143375</v>
      </c>
      <c r="WA25" s="230">
        <f t="shared" si="23"/>
        <v>26502.788920143375</v>
      </c>
      <c r="WB25" s="230">
        <f t="shared" si="23"/>
        <v>26502.788920143375</v>
      </c>
      <c r="WC25" s="230">
        <f t="shared" si="23"/>
        <v>26502.788920143375</v>
      </c>
      <c r="WD25" s="230">
        <f t="shared" si="23"/>
        <v>26502.788920143375</v>
      </c>
      <c r="WE25" s="230">
        <f t="shared" si="23"/>
        <v>26502.788920143375</v>
      </c>
      <c r="WF25" s="230">
        <f t="shared" si="23"/>
        <v>26502.788920143375</v>
      </c>
      <c r="WG25" s="230">
        <f t="shared" si="23"/>
        <v>26502.788920143375</v>
      </c>
      <c r="WH25" s="230">
        <f t="shared" si="23"/>
        <v>26502.788920143375</v>
      </c>
      <c r="WI25" s="230">
        <f t="shared" si="23"/>
        <v>26502.788920143375</v>
      </c>
      <c r="WJ25" s="230">
        <f t="shared" si="23"/>
        <v>26502.788920143375</v>
      </c>
      <c r="WK25" s="230">
        <f t="shared" si="23"/>
        <v>26502.788920143375</v>
      </c>
      <c r="WL25" s="230">
        <f t="shared" si="23"/>
        <v>26502.788920143375</v>
      </c>
      <c r="WM25" s="230">
        <f t="shared" si="23"/>
        <v>26502.788920143375</v>
      </c>
      <c r="WN25" s="230">
        <f t="shared" si="23"/>
        <v>26502.788920143375</v>
      </c>
      <c r="WO25" s="230">
        <f t="shared" si="23"/>
        <v>26502.788920143375</v>
      </c>
      <c r="WP25" s="230">
        <f t="shared" si="23"/>
        <v>26502.788920143375</v>
      </c>
      <c r="WQ25" s="230">
        <f t="shared" si="23"/>
        <v>26502.788920143375</v>
      </c>
      <c r="WR25" s="230">
        <f t="shared" si="23"/>
        <v>26502.788920143375</v>
      </c>
      <c r="WS25" s="230">
        <f t="shared" si="23"/>
        <v>26502.788920143375</v>
      </c>
      <c r="WT25" s="230">
        <f t="shared" si="23"/>
        <v>26502.788920143375</v>
      </c>
      <c r="WU25" s="230">
        <f t="shared" si="23"/>
        <v>26502.788920143375</v>
      </c>
      <c r="WV25" s="230">
        <f t="shared" si="23"/>
        <v>26502.788920143375</v>
      </c>
      <c r="WW25" s="230">
        <f t="shared" si="23"/>
        <v>26502.788920143375</v>
      </c>
      <c r="WX25" s="230">
        <f t="shared" si="23"/>
        <v>26502.788920143375</v>
      </c>
      <c r="WY25" s="230">
        <f t="shared" si="23"/>
        <v>26502.788920143375</v>
      </c>
      <c r="WZ25" s="230">
        <f t="shared" si="23"/>
        <v>26502.788920143375</v>
      </c>
      <c r="XA25" s="230">
        <f t="shared" si="23"/>
        <v>26502.788920143375</v>
      </c>
      <c r="XB25" s="230">
        <f t="shared" si="23"/>
        <v>26502.788920143375</v>
      </c>
      <c r="XC25" s="230">
        <f t="shared" si="23"/>
        <v>26502.788920143375</v>
      </c>
      <c r="XD25" s="230">
        <f t="shared" si="23"/>
        <v>26502.788920143375</v>
      </c>
      <c r="XE25" s="230">
        <f t="shared" si="23"/>
        <v>26502.788920143375</v>
      </c>
      <c r="XF25" s="230">
        <f t="shared" si="23"/>
        <v>26502.788920143375</v>
      </c>
      <c r="XG25" s="230">
        <f t="shared" si="23"/>
        <v>26502.788920143375</v>
      </c>
      <c r="XH25" s="230">
        <f t="shared" si="23"/>
        <v>26502.788920143375</v>
      </c>
      <c r="XI25" s="230">
        <f t="shared" si="23"/>
        <v>26502.788920143375</v>
      </c>
      <c r="XJ25" s="230">
        <f t="shared" si="23"/>
        <v>26502.788920143375</v>
      </c>
      <c r="XK25" s="230">
        <f t="shared" si="23"/>
        <v>26502.788920143375</v>
      </c>
      <c r="XL25" s="230">
        <f t="shared" si="23"/>
        <v>26502.788920143375</v>
      </c>
      <c r="XM25" s="230">
        <f t="shared" si="23"/>
        <v>26502.788920143375</v>
      </c>
      <c r="XN25" s="230">
        <f t="shared" si="23"/>
        <v>26502.788920143375</v>
      </c>
      <c r="XO25" s="230">
        <f t="shared" si="23"/>
        <v>26502.788920143375</v>
      </c>
      <c r="XP25" s="230">
        <f t="shared" si="23"/>
        <v>26502.788920143375</v>
      </c>
      <c r="XQ25" s="230">
        <f t="shared" si="23"/>
        <v>26502.788920143375</v>
      </c>
      <c r="XR25" s="230">
        <f t="shared" si="23"/>
        <v>26502.788920143375</v>
      </c>
      <c r="XS25" s="230">
        <f t="shared" si="23"/>
        <v>26502.788920143375</v>
      </c>
      <c r="XT25" s="230">
        <f t="shared" si="23"/>
        <v>26502.788920143375</v>
      </c>
      <c r="XU25" s="230">
        <f t="shared" si="23"/>
        <v>26502.788920143375</v>
      </c>
      <c r="XV25" s="230">
        <f t="shared" si="23"/>
        <v>26502.788920143375</v>
      </c>
      <c r="XW25" s="230">
        <f t="shared" si="23"/>
        <v>26502.788920143375</v>
      </c>
      <c r="XX25" s="230">
        <f t="shared" si="23"/>
        <v>26502.788920143375</v>
      </c>
      <c r="XY25" s="230">
        <f t="shared" si="23"/>
        <v>26502.788920143375</v>
      </c>
      <c r="XZ25" s="230">
        <f t="shared" si="23"/>
        <v>26502.788920143375</v>
      </c>
      <c r="YA25" s="230">
        <f t="shared" ref="YA25:AAL25" si="24">MIN(_xlfn.IFS(YA21=0,XZ25,YA21&gt;0,XZ25+(YA21/5)),YA22)</f>
        <v>26502.788920143375</v>
      </c>
      <c r="YB25" s="230">
        <f t="shared" si="24"/>
        <v>26502.788920143375</v>
      </c>
      <c r="YC25" s="230">
        <f t="shared" si="24"/>
        <v>26502.788920143375</v>
      </c>
      <c r="YD25" s="230">
        <f t="shared" si="24"/>
        <v>26502.788920143375</v>
      </c>
      <c r="YE25" s="230">
        <f t="shared" si="24"/>
        <v>26502.788920143375</v>
      </c>
      <c r="YF25" s="230">
        <f t="shared" si="24"/>
        <v>26502.788920143375</v>
      </c>
      <c r="YG25" s="230">
        <f t="shared" si="24"/>
        <v>26502.788920143375</v>
      </c>
      <c r="YH25" s="230">
        <f t="shared" si="24"/>
        <v>26502.788920143375</v>
      </c>
      <c r="YI25" s="230">
        <f t="shared" si="24"/>
        <v>26502.788920143375</v>
      </c>
      <c r="YJ25" s="230">
        <f t="shared" si="24"/>
        <v>26502.788920143375</v>
      </c>
      <c r="YK25" s="230">
        <f t="shared" si="24"/>
        <v>26502.788920143375</v>
      </c>
      <c r="YL25" s="230">
        <f t="shared" si="24"/>
        <v>26502.788920143375</v>
      </c>
      <c r="YM25" s="230">
        <f t="shared" si="24"/>
        <v>26502.788920143375</v>
      </c>
      <c r="YN25" s="230">
        <f t="shared" si="24"/>
        <v>26502.788920143375</v>
      </c>
      <c r="YO25" s="230">
        <f t="shared" si="24"/>
        <v>26502.788920143375</v>
      </c>
      <c r="YP25" s="230">
        <f t="shared" si="24"/>
        <v>26502.788920143375</v>
      </c>
      <c r="YQ25" s="230">
        <f t="shared" si="24"/>
        <v>26502.788920143375</v>
      </c>
      <c r="YR25" s="230">
        <f t="shared" si="24"/>
        <v>26502.788920143375</v>
      </c>
      <c r="YS25" s="230">
        <f t="shared" si="24"/>
        <v>26502.788920143375</v>
      </c>
      <c r="YT25" s="230">
        <f t="shared" si="24"/>
        <v>26502.788920143375</v>
      </c>
      <c r="YU25" s="230">
        <f t="shared" si="24"/>
        <v>26502.788920143375</v>
      </c>
      <c r="YV25" s="230">
        <f t="shared" si="24"/>
        <v>26502.788920143375</v>
      </c>
      <c r="YW25" s="230">
        <f t="shared" si="24"/>
        <v>26502.788920143375</v>
      </c>
      <c r="YX25" s="230">
        <f t="shared" si="24"/>
        <v>26502.788920143375</v>
      </c>
      <c r="YY25" s="230">
        <f t="shared" si="24"/>
        <v>26502.788920143375</v>
      </c>
      <c r="YZ25" s="230">
        <f t="shared" si="24"/>
        <v>26502.788920143375</v>
      </c>
      <c r="ZA25" s="230">
        <f t="shared" si="24"/>
        <v>26502.788920143375</v>
      </c>
      <c r="ZB25" s="230">
        <f t="shared" si="24"/>
        <v>26502.788920143375</v>
      </c>
      <c r="ZC25" s="230">
        <f t="shared" si="24"/>
        <v>26502.788920143375</v>
      </c>
      <c r="ZD25" s="230">
        <f t="shared" si="24"/>
        <v>26502.788920143375</v>
      </c>
      <c r="ZE25" s="230">
        <f t="shared" si="24"/>
        <v>26502.788920143375</v>
      </c>
      <c r="ZF25" s="230">
        <f t="shared" si="24"/>
        <v>26502.788920143375</v>
      </c>
      <c r="ZG25" s="230">
        <f t="shared" si="24"/>
        <v>26502.788920143375</v>
      </c>
      <c r="ZH25" s="230">
        <f t="shared" si="24"/>
        <v>26502.788920143375</v>
      </c>
      <c r="ZI25" s="230">
        <f t="shared" si="24"/>
        <v>26502.788920143375</v>
      </c>
      <c r="ZJ25" s="230">
        <f t="shared" si="24"/>
        <v>26502.788920143375</v>
      </c>
      <c r="ZK25" s="230">
        <f t="shared" si="24"/>
        <v>26502.788920143375</v>
      </c>
      <c r="ZL25" s="230">
        <f t="shared" si="24"/>
        <v>26502.788920143375</v>
      </c>
      <c r="ZM25" s="230">
        <f t="shared" si="24"/>
        <v>26502.788920143375</v>
      </c>
      <c r="ZN25" s="230">
        <f t="shared" si="24"/>
        <v>26502.788920143375</v>
      </c>
      <c r="ZO25" s="230">
        <f t="shared" si="24"/>
        <v>26502.788920143375</v>
      </c>
      <c r="ZP25" s="230">
        <f t="shared" si="24"/>
        <v>26502.788920143375</v>
      </c>
      <c r="ZQ25" s="230">
        <f t="shared" si="24"/>
        <v>26502.788920143375</v>
      </c>
      <c r="ZR25" s="230">
        <f t="shared" si="24"/>
        <v>26502.788920143375</v>
      </c>
      <c r="ZS25" s="230">
        <f t="shared" si="24"/>
        <v>26502.788920143375</v>
      </c>
      <c r="ZT25" s="230">
        <f t="shared" si="24"/>
        <v>26502.788920143375</v>
      </c>
      <c r="ZU25" s="230">
        <f t="shared" si="24"/>
        <v>26502.788920143375</v>
      </c>
      <c r="ZV25" s="230">
        <f t="shared" si="24"/>
        <v>26502.788920143375</v>
      </c>
      <c r="ZW25" s="230">
        <f t="shared" si="24"/>
        <v>26502.788920143375</v>
      </c>
      <c r="ZX25" s="230">
        <f t="shared" si="24"/>
        <v>26502.788920143375</v>
      </c>
      <c r="ZY25" s="230">
        <f t="shared" si="24"/>
        <v>26502.788920143375</v>
      </c>
      <c r="ZZ25" s="230">
        <f t="shared" si="24"/>
        <v>26502.788920143375</v>
      </c>
      <c r="AAA25" s="230">
        <f t="shared" si="24"/>
        <v>26502.788920143375</v>
      </c>
      <c r="AAB25" s="230">
        <f t="shared" si="24"/>
        <v>26502.788920143375</v>
      </c>
      <c r="AAC25" s="230">
        <f t="shared" si="24"/>
        <v>26502.788920143375</v>
      </c>
      <c r="AAD25" s="230">
        <f t="shared" si="24"/>
        <v>26502.788920143375</v>
      </c>
      <c r="AAE25" s="230">
        <f t="shared" si="24"/>
        <v>26502.788920143375</v>
      </c>
      <c r="AAF25" s="230">
        <f t="shared" si="24"/>
        <v>26502.788920143375</v>
      </c>
      <c r="AAG25" s="230">
        <f t="shared" si="24"/>
        <v>26502.788920143375</v>
      </c>
      <c r="AAH25" s="230">
        <f t="shared" si="24"/>
        <v>26502.788920143375</v>
      </c>
      <c r="AAI25" s="230">
        <f t="shared" si="24"/>
        <v>26502.788920143375</v>
      </c>
      <c r="AAJ25" s="230">
        <f t="shared" si="24"/>
        <v>26502.788920143375</v>
      </c>
      <c r="AAK25" s="230">
        <f t="shared" si="24"/>
        <v>26502.788920143375</v>
      </c>
      <c r="AAL25" s="230">
        <f t="shared" si="24"/>
        <v>26502.788920143375</v>
      </c>
      <c r="AAM25" s="230">
        <f t="shared" ref="AAM25:ACX25" si="25">MIN(_xlfn.IFS(AAM21=0,AAL25,AAM21&gt;0,AAL25+(AAM21/5)),AAM22)</f>
        <v>26502.788920143375</v>
      </c>
      <c r="AAN25" s="230">
        <f t="shared" si="25"/>
        <v>26502.788920143375</v>
      </c>
      <c r="AAO25" s="230">
        <f t="shared" si="25"/>
        <v>26502.788920143375</v>
      </c>
      <c r="AAP25" s="230">
        <f t="shared" si="25"/>
        <v>26502.788920143375</v>
      </c>
      <c r="AAQ25" s="230">
        <f t="shared" si="25"/>
        <v>26502.788920143375</v>
      </c>
      <c r="AAR25" s="230">
        <f t="shared" si="25"/>
        <v>26502.788920143375</v>
      </c>
      <c r="AAS25" s="230">
        <f t="shared" si="25"/>
        <v>26502.788920143375</v>
      </c>
      <c r="AAT25" s="230">
        <f t="shared" si="25"/>
        <v>26502.788920143375</v>
      </c>
      <c r="AAU25" s="230">
        <f t="shared" si="25"/>
        <v>26502.788920143375</v>
      </c>
      <c r="AAV25" s="230">
        <f t="shared" si="25"/>
        <v>26502.788920143375</v>
      </c>
      <c r="AAW25" s="230">
        <f t="shared" si="25"/>
        <v>26502.788920143375</v>
      </c>
      <c r="AAX25" s="230">
        <f t="shared" si="25"/>
        <v>26502.788920143375</v>
      </c>
      <c r="AAY25" s="230">
        <f t="shared" si="25"/>
        <v>26502.788920143375</v>
      </c>
      <c r="AAZ25" s="230">
        <f t="shared" si="25"/>
        <v>26502.788920143375</v>
      </c>
      <c r="ABA25" s="230">
        <f t="shared" si="25"/>
        <v>26502.788920143375</v>
      </c>
      <c r="ABB25" s="230">
        <f t="shared" si="25"/>
        <v>26502.788920143375</v>
      </c>
      <c r="ABC25" s="230">
        <f t="shared" si="25"/>
        <v>26502.788920143375</v>
      </c>
      <c r="ABD25" s="230">
        <f t="shared" si="25"/>
        <v>26502.788920143375</v>
      </c>
      <c r="ABE25" s="230">
        <f t="shared" si="25"/>
        <v>26502.788920143375</v>
      </c>
      <c r="ABF25" s="230">
        <f t="shared" si="25"/>
        <v>26502.788920143375</v>
      </c>
      <c r="ABG25" s="230">
        <f t="shared" si="25"/>
        <v>26502.788920143375</v>
      </c>
      <c r="ABH25" s="230">
        <f t="shared" si="25"/>
        <v>26502.788920143375</v>
      </c>
      <c r="ABI25" s="230">
        <f t="shared" si="25"/>
        <v>26502.788920143375</v>
      </c>
      <c r="ABJ25" s="230">
        <f t="shared" si="25"/>
        <v>26502.788920143375</v>
      </c>
      <c r="ABK25" s="230">
        <f t="shared" si="25"/>
        <v>26502.788920143375</v>
      </c>
      <c r="ABL25" s="230">
        <f t="shared" si="25"/>
        <v>26502.788920143375</v>
      </c>
      <c r="ABM25" s="230">
        <f t="shared" si="25"/>
        <v>26502.788920143375</v>
      </c>
      <c r="ABN25" s="230">
        <f t="shared" si="25"/>
        <v>26502.788920143375</v>
      </c>
      <c r="ABO25" s="230">
        <f t="shared" si="25"/>
        <v>26502.788920143375</v>
      </c>
      <c r="ABP25" s="230">
        <f t="shared" si="25"/>
        <v>26502.788920143375</v>
      </c>
      <c r="ABQ25" s="230">
        <f t="shared" si="25"/>
        <v>26502.788920143375</v>
      </c>
      <c r="ABR25" s="230">
        <f t="shared" si="25"/>
        <v>26502.788920143375</v>
      </c>
      <c r="ABS25" s="230">
        <f t="shared" si="25"/>
        <v>26502.788920143375</v>
      </c>
      <c r="ABT25" s="230">
        <f t="shared" si="25"/>
        <v>26502.788920143375</v>
      </c>
      <c r="ABU25" s="230">
        <f t="shared" si="25"/>
        <v>26502.788920143375</v>
      </c>
      <c r="ABV25" s="230">
        <f t="shared" si="25"/>
        <v>26502.788920143375</v>
      </c>
      <c r="ABW25" s="230">
        <f t="shared" si="25"/>
        <v>26502.788920143375</v>
      </c>
      <c r="ABX25" s="230">
        <f t="shared" si="25"/>
        <v>26502.788920143375</v>
      </c>
      <c r="ABY25" s="230">
        <f t="shared" si="25"/>
        <v>26502.788920143375</v>
      </c>
      <c r="ABZ25" s="230">
        <f t="shared" si="25"/>
        <v>26502.788920143375</v>
      </c>
      <c r="ACA25" s="230">
        <f t="shared" si="25"/>
        <v>26502.788920143375</v>
      </c>
      <c r="ACB25" s="230">
        <f t="shared" si="25"/>
        <v>26502.788920143375</v>
      </c>
      <c r="ACC25" s="230">
        <f t="shared" si="25"/>
        <v>26502.788920143375</v>
      </c>
      <c r="ACD25" s="230">
        <f t="shared" si="25"/>
        <v>26502.788920143375</v>
      </c>
      <c r="ACE25" s="230">
        <f t="shared" si="25"/>
        <v>26502.788920143375</v>
      </c>
      <c r="ACF25" s="230">
        <f t="shared" si="25"/>
        <v>26502.788920143375</v>
      </c>
      <c r="ACG25" s="230">
        <f t="shared" si="25"/>
        <v>26502.788920143375</v>
      </c>
      <c r="ACH25" s="230">
        <f t="shared" si="25"/>
        <v>26502.788920143375</v>
      </c>
      <c r="ACI25" s="230">
        <f t="shared" si="25"/>
        <v>26502.788920143375</v>
      </c>
      <c r="ACJ25" s="230">
        <f t="shared" si="25"/>
        <v>26502.788920143375</v>
      </c>
      <c r="ACK25" s="230">
        <f t="shared" si="25"/>
        <v>26502.788920143375</v>
      </c>
      <c r="ACL25" s="230">
        <f t="shared" si="25"/>
        <v>26502.788920143375</v>
      </c>
      <c r="ACM25" s="230">
        <f t="shared" si="25"/>
        <v>26502.788920143375</v>
      </c>
      <c r="ACN25" s="230">
        <f t="shared" si="25"/>
        <v>26502.788920143375</v>
      </c>
      <c r="ACO25" s="230">
        <f t="shared" si="25"/>
        <v>26502.788920143375</v>
      </c>
      <c r="ACP25" s="230">
        <f t="shared" si="25"/>
        <v>26502.788920143375</v>
      </c>
      <c r="ACQ25" s="230">
        <f t="shared" si="25"/>
        <v>26502.788920143375</v>
      </c>
      <c r="ACR25" s="230">
        <f t="shared" si="25"/>
        <v>26502.788920143375</v>
      </c>
      <c r="ACS25" s="230">
        <f t="shared" si="25"/>
        <v>26502.788920143375</v>
      </c>
      <c r="ACT25" s="230">
        <f t="shared" si="25"/>
        <v>26502.788920143375</v>
      </c>
      <c r="ACU25" s="230">
        <f t="shared" si="25"/>
        <v>26502.788920143375</v>
      </c>
      <c r="ACV25" s="230">
        <f t="shared" si="25"/>
        <v>26502.788920143375</v>
      </c>
      <c r="ACW25" s="230">
        <f t="shared" si="25"/>
        <v>26502.788920143375</v>
      </c>
      <c r="ACX25" s="230">
        <f t="shared" si="25"/>
        <v>26502.788920143375</v>
      </c>
      <c r="ACY25" s="230">
        <f t="shared" ref="ACY25:AFJ25" si="26">MIN(_xlfn.IFS(ACY21=0,ACX25,ACY21&gt;0,ACX25+(ACY21/5)),ACY22)</f>
        <v>26502.788920143375</v>
      </c>
      <c r="ACZ25" s="230">
        <f t="shared" si="26"/>
        <v>26502.788920143375</v>
      </c>
      <c r="ADA25" s="230">
        <f t="shared" si="26"/>
        <v>26502.788920143375</v>
      </c>
      <c r="ADB25" s="230">
        <f t="shared" si="26"/>
        <v>26502.788920143375</v>
      </c>
      <c r="ADC25" s="230">
        <f t="shared" si="26"/>
        <v>26502.788920143375</v>
      </c>
      <c r="ADD25" s="230">
        <f t="shared" si="26"/>
        <v>26502.788920143375</v>
      </c>
      <c r="ADE25" s="230">
        <f t="shared" si="26"/>
        <v>26502.788920143375</v>
      </c>
      <c r="ADF25" s="230">
        <f t="shared" si="26"/>
        <v>26502.788920143375</v>
      </c>
      <c r="ADG25" s="230">
        <f t="shared" si="26"/>
        <v>26502.788920143375</v>
      </c>
      <c r="ADH25" s="230">
        <f t="shared" si="26"/>
        <v>26502.788920143375</v>
      </c>
      <c r="ADI25" s="230">
        <f t="shared" si="26"/>
        <v>26502.788920143375</v>
      </c>
      <c r="ADJ25" s="230">
        <f t="shared" si="26"/>
        <v>26502.788920143375</v>
      </c>
      <c r="ADK25" s="230">
        <f t="shared" si="26"/>
        <v>26502.788920143375</v>
      </c>
      <c r="ADL25" s="230">
        <f t="shared" si="26"/>
        <v>26502.788920143375</v>
      </c>
      <c r="ADM25" s="230">
        <f t="shared" si="26"/>
        <v>26502.788920143375</v>
      </c>
      <c r="ADN25" s="230">
        <f t="shared" si="26"/>
        <v>26502.788920143375</v>
      </c>
      <c r="ADO25" s="230">
        <f t="shared" si="26"/>
        <v>26502.788920143375</v>
      </c>
      <c r="ADP25" s="230">
        <f t="shared" si="26"/>
        <v>26502.788920143375</v>
      </c>
      <c r="ADQ25" s="230">
        <f t="shared" si="26"/>
        <v>26502.788920143375</v>
      </c>
      <c r="ADR25" s="230">
        <f t="shared" si="26"/>
        <v>26502.788920143375</v>
      </c>
      <c r="ADS25" s="230">
        <f t="shared" si="26"/>
        <v>26502.788920143375</v>
      </c>
      <c r="ADT25" s="230">
        <f t="shared" si="26"/>
        <v>26502.788920143375</v>
      </c>
      <c r="ADU25" s="230">
        <f t="shared" si="26"/>
        <v>26502.788920143375</v>
      </c>
      <c r="ADV25" s="230">
        <f t="shared" si="26"/>
        <v>26502.788920143375</v>
      </c>
      <c r="ADW25" s="230">
        <f t="shared" si="26"/>
        <v>26502.788920143375</v>
      </c>
      <c r="ADX25" s="230">
        <f t="shared" si="26"/>
        <v>26502.788920143375</v>
      </c>
      <c r="ADY25" s="230">
        <f t="shared" si="26"/>
        <v>26502.788920143375</v>
      </c>
      <c r="ADZ25" s="230">
        <f t="shared" si="26"/>
        <v>26502.788920143375</v>
      </c>
      <c r="AEA25" s="230">
        <f t="shared" si="26"/>
        <v>26502.788920143375</v>
      </c>
      <c r="AEB25" s="230">
        <f t="shared" si="26"/>
        <v>26502.788920143375</v>
      </c>
      <c r="AEC25" s="230">
        <f t="shared" si="26"/>
        <v>26502.788920143375</v>
      </c>
      <c r="AED25" s="230">
        <f t="shared" si="26"/>
        <v>26502.788920143375</v>
      </c>
      <c r="AEE25" s="230">
        <f t="shared" si="26"/>
        <v>26502.788920143375</v>
      </c>
      <c r="AEF25" s="230">
        <f t="shared" si="26"/>
        <v>26502.788920143375</v>
      </c>
      <c r="AEG25" s="230">
        <f t="shared" si="26"/>
        <v>26502.788920143375</v>
      </c>
      <c r="AEH25" s="230">
        <f t="shared" si="26"/>
        <v>26502.788920143375</v>
      </c>
      <c r="AEI25" s="230">
        <f t="shared" si="26"/>
        <v>26502.788920143375</v>
      </c>
      <c r="AEJ25" s="230">
        <f t="shared" si="26"/>
        <v>26502.788920143375</v>
      </c>
      <c r="AEK25" s="230">
        <f t="shared" si="26"/>
        <v>26502.788920143375</v>
      </c>
      <c r="AEL25" s="230">
        <f t="shared" si="26"/>
        <v>26502.788920143375</v>
      </c>
      <c r="AEM25" s="230">
        <f t="shared" si="26"/>
        <v>26502.788920143375</v>
      </c>
      <c r="AEN25" s="230">
        <f t="shared" si="26"/>
        <v>26502.788920143375</v>
      </c>
      <c r="AEO25" s="230">
        <f t="shared" si="26"/>
        <v>26502.788920143375</v>
      </c>
      <c r="AEP25" s="230">
        <f t="shared" si="26"/>
        <v>26502.788920143375</v>
      </c>
      <c r="AEQ25" s="230">
        <f t="shared" si="26"/>
        <v>26502.788920143375</v>
      </c>
      <c r="AER25" s="230">
        <f t="shared" si="26"/>
        <v>26502.788920143375</v>
      </c>
      <c r="AES25" s="230">
        <f t="shared" si="26"/>
        <v>26502.788920143375</v>
      </c>
      <c r="AET25" s="230">
        <f t="shared" si="26"/>
        <v>26502.788920143375</v>
      </c>
      <c r="AEU25" s="230">
        <f t="shared" si="26"/>
        <v>26502.788920143375</v>
      </c>
      <c r="AEV25" s="230">
        <f t="shared" si="26"/>
        <v>26502.788920143375</v>
      </c>
      <c r="AEW25" s="230">
        <f t="shared" si="26"/>
        <v>26502.788920143375</v>
      </c>
      <c r="AEX25" s="230">
        <f t="shared" si="26"/>
        <v>26502.788920143375</v>
      </c>
      <c r="AEY25" s="230">
        <f t="shared" si="26"/>
        <v>26502.788920143375</v>
      </c>
      <c r="AEZ25" s="230">
        <f t="shared" si="26"/>
        <v>26502.788920143375</v>
      </c>
      <c r="AFA25" s="230">
        <f t="shared" si="26"/>
        <v>26502.788920143375</v>
      </c>
      <c r="AFB25" s="230">
        <f t="shared" si="26"/>
        <v>26502.788920143375</v>
      </c>
      <c r="AFC25" s="230">
        <f t="shared" si="26"/>
        <v>26502.788920143375</v>
      </c>
      <c r="AFD25" s="230">
        <f t="shared" si="26"/>
        <v>26502.788920143375</v>
      </c>
      <c r="AFE25" s="230">
        <f t="shared" si="26"/>
        <v>26502.788920143375</v>
      </c>
      <c r="AFF25" s="230">
        <f t="shared" si="26"/>
        <v>26502.788920143375</v>
      </c>
      <c r="AFG25" s="230">
        <f t="shared" si="26"/>
        <v>26502.788920143375</v>
      </c>
      <c r="AFH25" s="230">
        <f t="shared" si="26"/>
        <v>26502.788920143375</v>
      </c>
      <c r="AFI25" s="230">
        <f t="shared" si="26"/>
        <v>26502.788920143375</v>
      </c>
      <c r="AFJ25" s="230">
        <f t="shared" si="26"/>
        <v>26502.788920143375</v>
      </c>
      <c r="AFK25" s="230">
        <f t="shared" ref="AFK25:AHV25" si="27">MIN(_xlfn.IFS(AFK21=0,AFJ25,AFK21&gt;0,AFJ25+(AFK21/5)),AFK22)</f>
        <v>26502.788920143375</v>
      </c>
      <c r="AFL25" s="230">
        <f t="shared" si="27"/>
        <v>26502.788920143375</v>
      </c>
      <c r="AFM25" s="230">
        <f t="shared" si="27"/>
        <v>26502.788920143375</v>
      </c>
      <c r="AFN25" s="230">
        <f t="shared" si="27"/>
        <v>26502.788920143375</v>
      </c>
      <c r="AFO25" s="230">
        <f t="shared" si="27"/>
        <v>26502.788920143375</v>
      </c>
      <c r="AFP25" s="230">
        <f t="shared" si="27"/>
        <v>26502.788920143375</v>
      </c>
      <c r="AFQ25" s="230">
        <f t="shared" si="27"/>
        <v>26502.788920143375</v>
      </c>
      <c r="AFR25" s="230">
        <f t="shared" si="27"/>
        <v>26502.788920143375</v>
      </c>
      <c r="AFS25" s="230">
        <f t="shared" si="27"/>
        <v>26502.788920143375</v>
      </c>
      <c r="AFT25" s="230">
        <f t="shared" si="27"/>
        <v>26502.788920143375</v>
      </c>
      <c r="AFU25" s="230">
        <f t="shared" si="27"/>
        <v>26502.788920143375</v>
      </c>
      <c r="AFV25" s="230">
        <f t="shared" si="27"/>
        <v>26502.788920143375</v>
      </c>
      <c r="AFW25" s="230">
        <f t="shared" si="27"/>
        <v>26502.788920143375</v>
      </c>
      <c r="AFX25" s="230">
        <f t="shared" si="27"/>
        <v>26502.788920143375</v>
      </c>
      <c r="AFY25" s="230">
        <f t="shared" si="27"/>
        <v>26502.788920143375</v>
      </c>
      <c r="AFZ25" s="230">
        <f t="shared" si="27"/>
        <v>26502.788920143375</v>
      </c>
      <c r="AGA25" s="230">
        <f t="shared" si="27"/>
        <v>26502.788920143375</v>
      </c>
      <c r="AGB25" s="230">
        <f t="shared" si="27"/>
        <v>26502.788920143375</v>
      </c>
      <c r="AGC25" s="230">
        <f t="shared" si="27"/>
        <v>26502.788920143375</v>
      </c>
      <c r="AGD25" s="230">
        <f t="shared" si="27"/>
        <v>26502.788920143375</v>
      </c>
      <c r="AGE25" s="230">
        <f t="shared" si="27"/>
        <v>26502.788920143375</v>
      </c>
      <c r="AGF25" s="230">
        <f t="shared" si="27"/>
        <v>26502.788920143375</v>
      </c>
      <c r="AGG25" s="230">
        <f t="shared" si="27"/>
        <v>26502.788920143375</v>
      </c>
      <c r="AGH25" s="230">
        <f t="shared" si="27"/>
        <v>26502.788920143375</v>
      </c>
      <c r="AGI25" s="230">
        <f t="shared" si="27"/>
        <v>26502.788920143375</v>
      </c>
      <c r="AGJ25" s="230">
        <f t="shared" si="27"/>
        <v>26502.788920143375</v>
      </c>
      <c r="AGK25" s="230">
        <f t="shared" si="27"/>
        <v>26502.788920143375</v>
      </c>
      <c r="AGL25" s="230">
        <f t="shared" si="27"/>
        <v>26502.788920143375</v>
      </c>
      <c r="AGM25" s="230">
        <f t="shared" si="27"/>
        <v>26502.788920143375</v>
      </c>
      <c r="AGN25" s="230">
        <f t="shared" si="27"/>
        <v>26502.788920143375</v>
      </c>
      <c r="AGO25" s="230">
        <f t="shared" si="27"/>
        <v>26502.788920143375</v>
      </c>
      <c r="AGP25" s="230">
        <f t="shared" si="27"/>
        <v>26502.788920143375</v>
      </c>
      <c r="AGQ25" s="230">
        <f t="shared" si="27"/>
        <v>26502.788920143375</v>
      </c>
      <c r="AGR25" s="230">
        <f t="shared" si="27"/>
        <v>26502.788920143375</v>
      </c>
      <c r="AGS25" s="230">
        <f t="shared" si="27"/>
        <v>26502.788920143375</v>
      </c>
      <c r="AGT25" s="230">
        <f t="shared" si="27"/>
        <v>26502.788920143375</v>
      </c>
      <c r="AGU25" s="230">
        <f t="shared" si="27"/>
        <v>26502.788920143375</v>
      </c>
      <c r="AGV25" s="230">
        <f t="shared" si="27"/>
        <v>26502.788920143375</v>
      </c>
      <c r="AGW25" s="230">
        <f t="shared" si="27"/>
        <v>26502.788920143375</v>
      </c>
      <c r="AGX25" s="230">
        <f t="shared" si="27"/>
        <v>26502.788920143375</v>
      </c>
      <c r="AGY25" s="230">
        <f t="shared" si="27"/>
        <v>26502.788920143375</v>
      </c>
      <c r="AGZ25" s="230">
        <f t="shared" si="27"/>
        <v>26502.788920143375</v>
      </c>
      <c r="AHA25" s="230">
        <f t="shared" si="27"/>
        <v>26502.788920143375</v>
      </c>
      <c r="AHB25" s="230">
        <f t="shared" si="27"/>
        <v>26502.788920143375</v>
      </c>
      <c r="AHC25" s="230">
        <f t="shared" si="27"/>
        <v>26502.788920143375</v>
      </c>
      <c r="AHD25" s="230">
        <f t="shared" si="27"/>
        <v>26502.788920143375</v>
      </c>
      <c r="AHE25" s="230">
        <f t="shared" si="27"/>
        <v>26502.788920143375</v>
      </c>
      <c r="AHF25" s="230">
        <f t="shared" si="27"/>
        <v>26502.788920143375</v>
      </c>
      <c r="AHG25" s="230">
        <f t="shared" si="27"/>
        <v>26502.788920143375</v>
      </c>
      <c r="AHH25" s="230">
        <f t="shared" si="27"/>
        <v>26502.788920143375</v>
      </c>
      <c r="AHI25" s="230">
        <f t="shared" si="27"/>
        <v>26502.788920143375</v>
      </c>
      <c r="AHJ25" s="230">
        <f t="shared" si="27"/>
        <v>26502.788920143375</v>
      </c>
      <c r="AHK25" s="230">
        <f t="shared" si="27"/>
        <v>26502.788920143375</v>
      </c>
      <c r="AHL25" s="230">
        <f t="shared" si="27"/>
        <v>26502.788920143375</v>
      </c>
      <c r="AHM25" s="230">
        <f t="shared" si="27"/>
        <v>26502.788920143375</v>
      </c>
      <c r="AHN25" s="230">
        <f t="shared" si="27"/>
        <v>26502.788920143375</v>
      </c>
      <c r="AHO25" s="230">
        <f t="shared" si="27"/>
        <v>26502.788920143375</v>
      </c>
      <c r="AHP25" s="230">
        <f t="shared" si="27"/>
        <v>26502.788920143375</v>
      </c>
      <c r="AHQ25" s="230">
        <f t="shared" si="27"/>
        <v>26502.788920143375</v>
      </c>
      <c r="AHR25" s="230">
        <f t="shared" si="27"/>
        <v>26502.788920143375</v>
      </c>
      <c r="AHS25" s="230">
        <f t="shared" si="27"/>
        <v>26502.788920143375</v>
      </c>
      <c r="AHT25" s="230">
        <f t="shared" si="27"/>
        <v>26502.788920143375</v>
      </c>
      <c r="AHU25" s="230">
        <f t="shared" si="27"/>
        <v>26502.788920143375</v>
      </c>
      <c r="AHV25" s="230">
        <f t="shared" si="27"/>
        <v>26502.788920143375</v>
      </c>
      <c r="AHW25" s="230">
        <f t="shared" ref="AHW25:AKH25" si="28">MIN(_xlfn.IFS(AHW21=0,AHV25,AHW21&gt;0,AHV25+(AHW21/5)),AHW22)</f>
        <v>26502.788920143375</v>
      </c>
      <c r="AHX25" s="230">
        <f t="shared" si="28"/>
        <v>26502.788920143375</v>
      </c>
      <c r="AHY25" s="230">
        <f t="shared" si="28"/>
        <v>26502.788920143375</v>
      </c>
      <c r="AHZ25" s="230">
        <f t="shared" si="28"/>
        <v>26502.788920143375</v>
      </c>
      <c r="AIA25" s="230">
        <f t="shared" si="28"/>
        <v>26502.788920143375</v>
      </c>
      <c r="AIB25" s="230">
        <f t="shared" si="28"/>
        <v>26502.788920143375</v>
      </c>
      <c r="AIC25" s="230">
        <f t="shared" si="28"/>
        <v>26502.788920143375</v>
      </c>
      <c r="AID25" s="230">
        <f t="shared" si="28"/>
        <v>26502.788920143375</v>
      </c>
      <c r="AIE25" s="230">
        <f t="shared" si="28"/>
        <v>26502.788920143375</v>
      </c>
      <c r="AIF25" s="230">
        <f t="shared" si="28"/>
        <v>26502.788920143375</v>
      </c>
      <c r="AIG25" s="230">
        <f t="shared" si="28"/>
        <v>26502.788920143375</v>
      </c>
      <c r="AIH25" s="230">
        <f t="shared" si="28"/>
        <v>26502.788920143375</v>
      </c>
      <c r="AII25" s="230">
        <f t="shared" si="28"/>
        <v>26502.788920143375</v>
      </c>
      <c r="AIJ25" s="230">
        <f t="shared" si="28"/>
        <v>26502.788920143375</v>
      </c>
      <c r="AIK25" s="230">
        <f t="shared" si="28"/>
        <v>26502.788920143375</v>
      </c>
      <c r="AIL25" s="230">
        <f t="shared" si="28"/>
        <v>26502.788920143375</v>
      </c>
      <c r="AIM25" s="230">
        <f t="shared" si="28"/>
        <v>26502.788920143375</v>
      </c>
      <c r="AIN25" s="230">
        <f t="shared" si="28"/>
        <v>26502.788920143375</v>
      </c>
      <c r="AIO25" s="230">
        <f t="shared" si="28"/>
        <v>26502.788920143375</v>
      </c>
      <c r="AIP25" s="230">
        <f t="shared" si="28"/>
        <v>26502.788920143375</v>
      </c>
      <c r="AIQ25" s="230">
        <f t="shared" si="28"/>
        <v>26502.788920143375</v>
      </c>
      <c r="AIR25" s="230">
        <f t="shared" si="28"/>
        <v>26502.788920143375</v>
      </c>
      <c r="AIS25" s="230">
        <f t="shared" si="28"/>
        <v>26502.788920143375</v>
      </c>
      <c r="AIT25" s="230">
        <f t="shared" si="28"/>
        <v>26502.788920143375</v>
      </c>
      <c r="AIU25" s="230">
        <f t="shared" si="28"/>
        <v>26502.788920143375</v>
      </c>
      <c r="AIV25" s="230">
        <f t="shared" si="28"/>
        <v>26502.788920143375</v>
      </c>
      <c r="AIW25" s="230">
        <f t="shared" si="28"/>
        <v>26502.788920143375</v>
      </c>
      <c r="AIX25" s="230">
        <f t="shared" si="28"/>
        <v>26502.788920143375</v>
      </c>
      <c r="AIY25" s="230">
        <f t="shared" si="28"/>
        <v>26502.788920143375</v>
      </c>
      <c r="AIZ25" s="230">
        <f t="shared" si="28"/>
        <v>26502.788920143375</v>
      </c>
      <c r="AJA25" s="230">
        <f t="shared" si="28"/>
        <v>26502.788920143375</v>
      </c>
      <c r="AJB25" s="230">
        <f t="shared" si="28"/>
        <v>26502.788920143375</v>
      </c>
      <c r="AJC25" s="230">
        <f t="shared" si="28"/>
        <v>26502.788920143375</v>
      </c>
      <c r="AJD25" s="230">
        <f t="shared" si="28"/>
        <v>26502.788920143375</v>
      </c>
      <c r="AJE25" s="230">
        <f t="shared" si="28"/>
        <v>26502.788920143375</v>
      </c>
      <c r="AJF25" s="230">
        <f t="shared" si="28"/>
        <v>26502.788920143375</v>
      </c>
      <c r="AJG25" s="230">
        <f t="shared" si="28"/>
        <v>26502.788920143375</v>
      </c>
      <c r="AJH25" s="230">
        <f t="shared" si="28"/>
        <v>26502.788920143375</v>
      </c>
      <c r="AJI25" s="230">
        <f t="shared" si="28"/>
        <v>26502.788920143375</v>
      </c>
      <c r="AJJ25" s="230">
        <f t="shared" si="28"/>
        <v>26502.788920143375</v>
      </c>
      <c r="AJK25" s="230">
        <f t="shared" si="28"/>
        <v>26502.788920143375</v>
      </c>
      <c r="AJL25" s="230">
        <f t="shared" si="28"/>
        <v>26502.788920143375</v>
      </c>
      <c r="AJM25" s="230">
        <f t="shared" si="28"/>
        <v>26502.788920143375</v>
      </c>
      <c r="AJN25" s="230">
        <f t="shared" si="28"/>
        <v>26502.788920143375</v>
      </c>
      <c r="AJO25" s="230">
        <f t="shared" si="28"/>
        <v>26502.788920143375</v>
      </c>
      <c r="AJP25" s="230">
        <f t="shared" si="28"/>
        <v>26502.788920143375</v>
      </c>
      <c r="AJQ25" s="230">
        <f t="shared" si="28"/>
        <v>26502.788920143375</v>
      </c>
      <c r="AJR25" s="230">
        <f t="shared" si="28"/>
        <v>26502.788920143375</v>
      </c>
      <c r="AJS25" s="230">
        <f t="shared" si="28"/>
        <v>26502.788920143375</v>
      </c>
      <c r="AJT25" s="230">
        <f t="shared" si="28"/>
        <v>26502.788920143375</v>
      </c>
      <c r="AJU25" s="230">
        <f t="shared" si="28"/>
        <v>26502.788920143375</v>
      </c>
      <c r="AJV25" s="230">
        <f t="shared" si="28"/>
        <v>26502.788920143375</v>
      </c>
      <c r="AJW25" s="230">
        <f t="shared" si="28"/>
        <v>26502.788920143375</v>
      </c>
      <c r="AJX25" s="230">
        <f t="shared" si="28"/>
        <v>26502.788920143375</v>
      </c>
      <c r="AJY25" s="230">
        <f t="shared" si="28"/>
        <v>26502.788920143375</v>
      </c>
      <c r="AJZ25" s="230">
        <f t="shared" si="28"/>
        <v>26502.788920143375</v>
      </c>
      <c r="AKA25" s="230">
        <f t="shared" si="28"/>
        <v>26502.788920143375</v>
      </c>
      <c r="AKB25" s="230">
        <f t="shared" si="28"/>
        <v>26502.788920143375</v>
      </c>
      <c r="AKC25" s="230">
        <f t="shared" si="28"/>
        <v>26502.788920143375</v>
      </c>
      <c r="AKD25" s="230">
        <f t="shared" si="28"/>
        <v>26502.788920143375</v>
      </c>
      <c r="AKE25" s="230">
        <f t="shared" si="28"/>
        <v>26502.788920143375</v>
      </c>
      <c r="AKF25" s="230">
        <f t="shared" si="28"/>
        <v>26502.788920143375</v>
      </c>
      <c r="AKG25" s="230">
        <f t="shared" si="28"/>
        <v>26502.788920143375</v>
      </c>
      <c r="AKH25" s="230">
        <f t="shared" si="28"/>
        <v>26502.788920143375</v>
      </c>
      <c r="AKI25" s="230">
        <f t="shared" ref="AKI25:AMT25" si="29">MIN(_xlfn.IFS(AKI21=0,AKH25,AKI21&gt;0,AKH25+(AKI21/5)),AKI22)</f>
        <v>26502.788920143375</v>
      </c>
      <c r="AKJ25" s="230">
        <f t="shared" si="29"/>
        <v>26502.788920143375</v>
      </c>
      <c r="AKK25" s="230">
        <f t="shared" si="29"/>
        <v>26502.788920143375</v>
      </c>
      <c r="AKL25" s="230">
        <f t="shared" si="29"/>
        <v>26502.788920143375</v>
      </c>
      <c r="AKM25" s="230">
        <f t="shared" si="29"/>
        <v>26502.788920143375</v>
      </c>
      <c r="AKN25" s="230">
        <f t="shared" si="29"/>
        <v>26502.788920143375</v>
      </c>
      <c r="AKO25" s="230">
        <f t="shared" si="29"/>
        <v>26502.788920143375</v>
      </c>
      <c r="AKP25" s="230">
        <f t="shared" si="29"/>
        <v>26502.788920143375</v>
      </c>
      <c r="AKQ25" s="230">
        <f t="shared" si="29"/>
        <v>26502.788920143375</v>
      </c>
      <c r="AKR25" s="230">
        <f t="shared" si="29"/>
        <v>26502.788920143375</v>
      </c>
      <c r="AKS25" s="230">
        <f t="shared" si="29"/>
        <v>26502.788920143375</v>
      </c>
      <c r="AKT25" s="230">
        <f t="shared" si="29"/>
        <v>26502.788920143375</v>
      </c>
      <c r="AKU25" s="230">
        <f t="shared" si="29"/>
        <v>26502.788920143375</v>
      </c>
      <c r="AKV25" s="230">
        <f t="shared" si="29"/>
        <v>26502.788920143375</v>
      </c>
      <c r="AKW25" s="230">
        <f t="shared" si="29"/>
        <v>26502.788920143375</v>
      </c>
      <c r="AKX25" s="230">
        <f t="shared" si="29"/>
        <v>26502.788920143375</v>
      </c>
      <c r="AKY25" s="230">
        <f t="shared" si="29"/>
        <v>26502.788920143375</v>
      </c>
      <c r="AKZ25" s="230">
        <f t="shared" si="29"/>
        <v>26502.788920143375</v>
      </c>
      <c r="ALA25" s="230">
        <f t="shared" si="29"/>
        <v>26502.788920143375</v>
      </c>
      <c r="ALB25" s="230">
        <f t="shared" si="29"/>
        <v>26502.788920143375</v>
      </c>
      <c r="ALC25" s="230">
        <f t="shared" si="29"/>
        <v>26502.788920143375</v>
      </c>
      <c r="ALD25" s="230">
        <f t="shared" si="29"/>
        <v>26502.788920143375</v>
      </c>
      <c r="ALE25" s="230">
        <f t="shared" si="29"/>
        <v>26502.788920143375</v>
      </c>
      <c r="ALF25" s="230">
        <f t="shared" si="29"/>
        <v>26502.788920143375</v>
      </c>
      <c r="ALG25" s="230">
        <f t="shared" si="29"/>
        <v>26502.788920143375</v>
      </c>
      <c r="ALH25" s="230">
        <f t="shared" si="29"/>
        <v>26502.788920143375</v>
      </c>
      <c r="ALI25" s="230">
        <f t="shared" si="29"/>
        <v>26502.788920143375</v>
      </c>
      <c r="ALJ25" s="230">
        <f t="shared" si="29"/>
        <v>26502.788920143375</v>
      </c>
      <c r="ALK25" s="230">
        <f t="shared" si="29"/>
        <v>26502.788920143375</v>
      </c>
      <c r="ALL25" s="230">
        <f t="shared" si="29"/>
        <v>26502.788920143375</v>
      </c>
      <c r="ALM25" s="230">
        <f t="shared" si="29"/>
        <v>26502.788920143375</v>
      </c>
      <c r="ALN25" s="230">
        <f t="shared" si="29"/>
        <v>26502.788920143375</v>
      </c>
      <c r="ALO25" s="230">
        <f t="shared" si="29"/>
        <v>26502.788920143375</v>
      </c>
      <c r="ALP25" s="230">
        <f t="shared" si="29"/>
        <v>26502.788920143375</v>
      </c>
      <c r="ALQ25" s="230">
        <f t="shared" si="29"/>
        <v>26502.788920143375</v>
      </c>
      <c r="ALR25" s="230">
        <f t="shared" si="29"/>
        <v>26502.788920143375</v>
      </c>
      <c r="ALS25" s="230">
        <f t="shared" si="29"/>
        <v>26502.788920143375</v>
      </c>
      <c r="ALT25" s="230">
        <f t="shared" si="29"/>
        <v>26502.788920143375</v>
      </c>
      <c r="ALU25" s="230">
        <f t="shared" si="29"/>
        <v>26502.788920143375</v>
      </c>
      <c r="ALV25" s="230">
        <f t="shared" si="29"/>
        <v>26502.788920143375</v>
      </c>
      <c r="ALW25" s="230">
        <f t="shared" si="29"/>
        <v>26502.788920143375</v>
      </c>
      <c r="ALX25" s="230">
        <f t="shared" si="29"/>
        <v>26502.788920143375</v>
      </c>
      <c r="ALY25" s="230">
        <f t="shared" si="29"/>
        <v>26502.788920143375</v>
      </c>
      <c r="ALZ25" s="230">
        <f t="shared" si="29"/>
        <v>26502.788920143375</v>
      </c>
      <c r="AMA25" s="230">
        <f t="shared" si="29"/>
        <v>26502.788920143375</v>
      </c>
      <c r="AMB25" s="230">
        <f t="shared" si="29"/>
        <v>26502.788920143375</v>
      </c>
      <c r="AMC25" s="230">
        <f t="shared" si="29"/>
        <v>26502.788920143375</v>
      </c>
      <c r="AMD25" s="230">
        <f t="shared" si="29"/>
        <v>26502.788920143375</v>
      </c>
      <c r="AME25" s="230">
        <f t="shared" si="29"/>
        <v>26502.788920143375</v>
      </c>
      <c r="AMF25" s="230">
        <f t="shared" si="29"/>
        <v>26502.788920143375</v>
      </c>
      <c r="AMG25" s="230">
        <f t="shared" si="29"/>
        <v>26502.788920143375</v>
      </c>
      <c r="AMH25" s="230">
        <f t="shared" si="29"/>
        <v>26502.788920143375</v>
      </c>
      <c r="AMI25" s="230">
        <f t="shared" si="29"/>
        <v>26502.788920143375</v>
      </c>
      <c r="AMJ25" s="230">
        <f t="shared" si="29"/>
        <v>26502.788920143375</v>
      </c>
      <c r="AMK25" s="230">
        <f t="shared" si="29"/>
        <v>26502.788920143375</v>
      </c>
      <c r="AML25" s="230">
        <f t="shared" si="29"/>
        <v>26502.788920143375</v>
      </c>
      <c r="AMM25" s="230">
        <f t="shared" si="29"/>
        <v>26502.788920143375</v>
      </c>
      <c r="AMN25" s="230">
        <f t="shared" si="29"/>
        <v>26502.788920143375</v>
      </c>
      <c r="AMO25" s="230">
        <f t="shared" si="29"/>
        <v>26502.788920143375</v>
      </c>
      <c r="AMP25" s="230">
        <f t="shared" si="29"/>
        <v>26502.788920143375</v>
      </c>
      <c r="AMQ25" s="230">
        <f t="shared" si="29"/>
        <v>26502.788920143375</v>
      </c>
      <c r="AMR25" s="230">
        <f t="shared" si="29"/>
        <v>26502.788920143375</v>
      </c>
      <c r="AMS25" s="230">
        <f t="shared" si="29"/>
        <v>26502.788920143375</v>
      </c>
      <c r="AMT25" s="230">
        <f t="shared" si="29"/>
        <v>26502.788920143375</v>
      </c>
      <c r="AMU25" s="230">
        <f t="shared" ref="AMU25:APF25" si="30">MIN(_xlfn.IFS(AMU21=0,AMT25,AMU21&gt;0,AMT25+(AMU21/5)),AMU22)</f>
        <v>26502.788920143375</v>
      </c>
      <c r="AMV25" s="230">
        <f t="shared" si="30"/>
        <v>26502.788920143375</v>
      </c>
      <c r="AMW25" s="230">
        <f t="shared" si="30"/>
        <v>26502.788920143375</v>
      </c>
      <c r="AMX25" s="230">
        <f t="shared" si="30"/>
        <v>26502.788920143375</v>
      </c>
      <c r="AMY25" s="230">
        <f t="shared" si="30"/>
        <v>26502.788920143375</v>
      </c>
      <c r="AMZ25" s="230">
        <f t="shared" si="30"/>
        <v>26502.788920143375</v>
      </c>
      <c r="ANA25" s="230">
        <f t="shared" si="30"/>
        <v>26502.788920143375</v>
      </c>
      <c r="ANB25" s="230">
        <f t="shared" si="30"/>
        <v>26502.788920143375</v>
      </c>
      <c r="ANC25" s="230">
        <f t="shared" si="30"/>
        <v>26502.788920143375</v>
      </c>
      <c r="AND25" s="230">
        <f t="shared" si="30"/>
        <v>26502.788920143375</v>
      </c>
      <c r="ANE25" s="230">
        <f t="shared" si="30"/>
        <v>26502.788920143375</v>
      </c>
      <c r="ANF25" s="230">
        <f t="shared" si="30"/>
        <v>26502.788920143375</v>
      </c>
      <c r="ANG25" s="230">
        <f t="shared" si="30"/>
        <v>26502.788920143375</v>
      </c>
      <c r="ANH25" s="230">
        <f t="shared" si="30"/>
        <v>26502.788920143375</v>
      </c>
      <c r="ANI25" s="230">
        <f t="shared" si="30"/>
        <v>26502.788920143375</v>
      </c>
      <c r="ANJ25" s="230">
        <f t="shared" si="30"/>
        <v>26502.788920143375</v>
      </c>
      <c r="ANK25" s="230">
        <f t="shared" si="30"/>
        <v>26502.788920143375</v>
      </c>
      <c r="ANL25" s="230">
        <f t="shared" si="30"/>
        <v>26502.788920143375</v>
      </c>
      <c r="ANM25" s="230">
        <f t="shared" si="30"/>
        <v>26502.788920143375</v>
      </c>
      <c r="ANN25" s="230">
        <f t="shared" si="30"/>
        <v>26502.788920143375</v>
      </c>
      <c r="ANO25" s="230">
        <f t="shared" si="30"/>
        <v>26502.788920143375</v>
      </c>
      <c r="ANP25" s="230">
        <f t="shared" si="30"/>
        <v>26502.788920143375</v>
      </c>
      <c r="ANQ25" s="230">
        <f t="shared" si="30"/>
        <v>26502.788920143375</v>
      </c>
      <c r="ANR25" s="230">
        <f t="shared" si="30"/>
        <v>26502.788920143375</v>
      </c>
      <c r="ANS25" s="230">
        <f t="shared" si="30"/>
        <v>26502.788920143375</v>
      </c>
      <c r="ANT25" s="230">
        <f t="shared" si="30"/>
        <v>26502.788920143375</v>
      </c>
      <c r="ANU25" s="230">
        <f t="shared" si="30"/>
        <v>26502.788920143375</v>
      </c>
      <c r="ANV25" s="230">
        <f t="shared" si="30"/>
        <v>26502.788920143375</v>
      </c>
      <c r="ANW25" s="230">
        <f t="shared" si="30"/>
        <v>26502.788920143375</v>
      </c>
      <c r="ANX25" s="230">
        <f t="shared" si="30"/>
        <v>26502.788920143375</v>
      </c>
      <c r="ANY25" s="230">
        <f t="shared" si="30"/>
        <v>26502.788920143375</v>
      </c>
      <c r="ANZ25" s="230">
        <f t="shared" si="30"/>
        <v>26502.788920143375</v>
      </c>
      <c r="AOA25" s="230">
        <f t="shared" si="30"/>
        <v>26502.788920143375</v>
      </c>
      <c r="AOB25" s="230">
        <f t="shared" si="30"/>
        <v>26502.788920143375</v>
      </c>
      <c r="AOC25" s="230">
        <f t="shared" si="30"/>
        <v>26502.788920143375</v>
      </c>
      <c r="AOD25" s="230">
        <f t="shared" si="30"/>
        <v>26502.788920143375</v>
      </c>
      <c r="AOE25" s="230">
        <f t="shared" si="30"/>
        <v>26502.788920143375</v>
      </c>
      <c r="AOF25" s="230">
        <f t="shared" si="30"/>
        <v>26502.788920143375</v>
      </c>
      <c r="AOG25" s="230">
        <f t="shared" si="30"/>
        <v>26502.788920143375</v>
      </c>
      <c r="AOH25" s="230">
        <f t="shared" si="30"/>
        <v>26502.788920143375</v>
      </c>
      <c r="AOI25" s="230">
        <f t="shared" si="30"/>
        <v>26502.788920143375</v>
      </c>
      <c r="AOJ25" s="230">
        <f t="shared" si="30"/>
        <v>26502.788920143375</v>
      </c>
      <c r="AOK25" s="230">
        <f t="shared" si="30"/>
        <v>26502.788920143375</v>
      </c>
      <c r="AOL25" s="230">
        <f t="shared" si="30"/>
        <v>26502.788920143375</v>
      </c>
      <c r="AOM25" s="230">
        <f t="shared" si="30"/>
        <v>26502.788920143375</v>
      </c>
      <c r="AON25" s="230">
        <f t="shared" si="30"/>
        <v>26502.788920143375</v>
      </c>
      <c r="AOO25" s="230">
        <f t="shared" si="30"/>
        <v>26502.788920143375</v>
      </c>
      <c r="AOP25" s="230">
        <f t="shared" si="30"/>
        <v>26502.788920143375</v>
      </c>
      <c r="AOQ25" s="230">
        <f t="shared" si="30"/>
        <v>26502.788920143375</v>
      </c>
      <c r="AOR25" s="230">
        <f t="shared" si="30"/>
        <v>26502.788920143375</v>
      </c>
      <c r="AOS25" s="230">
        <f t="shared" si="30"/>
        <v>26502.788920143375</v>
      </c>
      <c r="AOT25" s="230">
        <f t="shared" si="30"/>
        <v>26502.788920143375</v>
      </c>
      <c r="AOU25" s="230">
        <f t="shared" si="30"/>
        <v>26502.788920143375</v>
      </c>
      <c r="AOV25" s="230">
        <f t="shared" si="30"/>
        <v>26502.788920143375</v>
      </c>
      <c r="AOW25" s="230">
        <f t="shared" si="30"/>
        <v>26502.788920143375</v>
      </c>
      <c r="AOX25" s="230">
        <f t="shared" si="30"/>
        <v>26502.788920143375</v>
      </c>
      <c r="AOY25" s="230">
        <f t="shared" si="30"/>
        <v>26502.788920143375</v>
      </c>
      <c r="AOZ25" s="230">
        <f t="shared" si="30"/>
        <v>26502.788920143375</v>
      </c>
      <c r="APA25" s="230">
        <f t="shared" si="30"/>
        <v>26502.788920143375</v>
      </c>
      <c r="APB25" s="230">
        <f t="shared" si="30"/>
        <v>26502.788920143375</v>
      </c>
      <c r="APC25" s="230">
        <f t="shared" si="30"/>
        <v>26502.788920143375</v>
      </c>
      <c r="APD25" s="230">
        <f t="shared" si="30"/>
        <v>26502.788920143375</v>
      </c>
      <c r="APE25" s="230">
        <f t="shared" si="30"/>
        <v>26502.788920143375</v>
      </c>
      <c r="APF25" s="230">
        <f t="shared" si="30"/>
        <v>26502.788920143375</v>
      </c>
      <c r="APG25" s="230">
        <f t="shared" ref="APG25:ARR25" si="31">MIN(_xlfn.IFS(APG21=0,APF25,APG21&gt;0,APF25+(APG21/5)),APG22)</f>
        <v>26502.788920143375</v>
      </c>
      <c r="APH25" s="230">
        <f t="shared" si="31"/>
        <v>26502.788920143375</v>
      </c>
      <c r="API25" s="230">
        <f t="shared" si="31"/>
        <v>26502.788920143375</v>
      </c>
      <c r="APJ25" s="230">
        <f t="shared" si="31"/>
        <v>26502.788920143375</v>
      </c>
      <c r="APK25" s="230">
        <f t="shared" si="31"/>
        <v>26502.788920143375</v>
      </c>
      <c r="APL25" s="230">
        <f t="shared" si="31"/>
        <v>26502.788920143375</v>
      </c>
      <c r="APM25" s="230">
        <f t="shared" si="31"/>
        <v>26502.788920143375</v>
      </c>
      <c r="APN25" s="230">
        <f t="shared" si="31"/>
        <v>26502.788920143375</v>
      </c>
      <c r="APO25" s="230">
        <f t="shared" si="31"/>
        <v>26502.788920143375</v>
      </c>
      <c r="APP25" s="230">
        <f t="shared" si="31"/>
        <v>26502.788920143375</v>
      </c>
      <c r="APQ25" s="230">
        <f t="shared" si="31"/>
        <v>26502.788920143375</v>
      </c>
      <c r="APR25" s="230">
        <f t="shared" si="31"/>
        <v>26502.788920143375</v>
      </c>
      <c r="APS25" s="230">
        <f t="shared" si="31"/>
        <v>26502.788920143375</v>
      </c>
      <c r="APT25" s="230">
        <f t="shared" si="31"/>
        <v>26502.788920143375</v>
      </c>
      <c r="APU25" s="230">
        <f t="shared" si="31"/>
        <v>26502.788920143375</v>
      </c>
      <c r="APV25" s="230">
        <f t="shared" si="31"/>
        <v>26502.788920143375</v>
      </c>
      <c r="APW25" s="230">
        <f t="shared" si="31"/>
        <v>26502.788920143375</v>
      </c>
      <c r="APX25" s="230">
        <f t="shared" si="31"/>
        <v>26502.788920143375</v>
      </c>
      <c r="APY25" s="230">
        <f t="shared" si="31"/>
        <v>26502.788920143375</v>
      </c>
      <c r="APZ25" s="230">
        <f t="shared" si="31"/>
        <v>26502.788920143375</v>
      </c>
      <c r="AQA25" s="230">
        <f t="shared" si="31"/>
        <v>26502.788920143375</v>
      </c>
      <c r="AQB25" s="230">
        <f t="shared" si="31"/>
        <v>26502.788920143375</v>
      </c>
      <c r="AQC25" s="230">
        <f t="shared" si="31"/>
        <v>26502.788920143375</v>
      </c>
      <c r="AQD25" s="230">
        <f t="shared" si="31"/>
        <v>26502.788920143375</v>
      </c>
      <c r="AQE25" s="230">
        <f t="shared" si="31"/>
        <v>26502.788920143375</v>
      </c>
      <c r="AQF25" s="230">
        <f t="shared" si="31"/>
        <v>26502.788920143375</v>
      </c>
      <c r="AQG25" s="230">
        <f t="shared" si="31"/>
        <v>26502.788920143375</v>
      </c>
      <c r="AQH25" s="230">
        <f t="shared" si="31"/>
        <v>26502.788920143375</v>
      </c>
      <c r="AQI25" s="230">
        <f t="shared" si="31"/>
        <v>26502.788920143375</v>
      </c>
      <c r="AQJ25" s="230">
        <f t="shared" si="31"/>
        <v>26502.788920143375</v>
      </c>
      <c r="AQK25" s="230">
        <f t="shared" si="31"/>
        <v>26502.788920143375</v>
      </c>
      <c r="AQL25" s="230">
        <f t="shared" si="31"/>
        <v>26502.788920143375</v>
      </c>
      <c r="AQM25" s="230">
        <f t="shared" si="31"/>
        <v>26502.788920143375</v>
      </c>
      <c r="AQN25" s="230">
        <f t="shared" si="31"/>
        <v>26502.788920143375</v>
      </c>
      <c r="AQO25" s="230">
        <f t="shared" si="31"/>
        <v>26502.788920143375</v>
      </c>
      <c r="AQP25" s="230">
        <f t="shared" si="31"/>
        <v>26502.788920143375</v>
      </c>
      <c r="AQQ25" s="230">
        <f t="shared" si="31"/>
        <v>26502.788920143375</v>
      </c>
      <c r="AQR25" s="230">
        <f t="shared" si="31"/>
        <v>26502.788920143375</v>
      </c>
      <c r="AQS25" s="230">
        <f t="shared" si="31"/>
        <v>26502.788920143375</v>
      </c>
      <c r="AQT25" s="230">
        <f t="shared" si="31"/>
        <v>26502.788920143375</v>
      </c>
      <c r="AQU25" s="230">
        <f t="shared" si="31"/>
        <v>26502.788920143375</v>
      </c>
      <c r="AQV25" s="230">
        <f t="shared" si="31"/>
        <v>26502.788920143375</v>
      </c>
      <c r="AQW25" s="230">
        <f t="shared" si="31"/>
        <v>26502.788920143375</v>
      </c>
      <c r="AQX25" s="230">
        <f t="shared" si="31"/>
        <v>26502.788920143375</v>
      </c>
      <c r="AQY25" s="230">
        <f t="shared" si="31"/>
        <v>26502.788920143375</v>
      </c>
      <c r="AQZ25" s="230">
        <f t="shared" si="31"/>
        <v>26502.788920143375</v>
      </c>
      <c r="ARA25" s="230">
        <f t="shared" si="31"/>
        <v>26502.788920143375</v>
      </c>
      <c r="ARB25" s="230">
        <f t="shared" si="31"/>
        <v>26502.788920143375</v>
      </c>
      <c r="ARC25" s="230">
        <f t="shared" si="31"/>
        <v>26502.788920143375</v>
      </c>
      <c r="ARD25" s="230">
        <f t="shared" si="31"/>
        <v>26502.788920143375</v>
      </c>
      <c r="ARE25" s="230">
        <f t="shared" si="31"/>
        <v>26502.788920143375</v>
      </c>
      <c r="ARF25" s="230">
        <f t="shared" si="31"/>
        <v>26502.788920143375</v>
      </c>
      <c r="ARG25" s="230">
        <f t="shared" si="31"/>
        <v>26502.788920143375</v>
      </c>
      <c r="ARH25" s="230">
        <f t="shared" si="31"/>
        <v>26502.788920143375</v>
      </c>
      <c r="ARI25" s="230">
        <f t="shared" si="31"/>
        <v>26502.788920143375</v>
      </c>
      <c r="ARJ25" s="230">
        <f t="shared" si="31"/>
        <v>26502.788920143375</v>
      </c>
      <c r="ARK25" s="230">
        <f t="shared" si="31"/>
        <v>26502.788920143375</v>
      </c>
      <c r="ARL25" s="230">
        <f t="shared" si="31"/>
        <v>26502.788920143375</v>
      </c>
      <c r="ARM25" s="230">
        <f t="shared" si="31"/>
        <v>26502.788920143375</v>
      </c>
      <c r="ARN25" s="230">
        <f t="shared" si="31"/>
        <v>26502.788920143375</v>
      </c>
      <c r="ARO25" s="230">
        <f t="shared" si="31"/>
        <v>26502.788920143375</v>
      </c>
      <c r="ARP25" s="230">
        <f t="shared" si="31"/>
        <v>26502.788920143375</v>
      </c>
      <c r="ARQ25" s="230">
        <f t="shared" si="31"/>
        <v>26502.788920143375</v>
      </c>
      <c r="ARR25" s="230">
        <f t="shared" si="31"/>
        <v>26502.788920143375</v>
      </c>
      <c r="ARS25" s="230">
        <f t="shared" ref="ARS25:AUD25" si="32">MIN(_xlfn.IFS(ARS21=0,ARR25,ARS21&gt;0,ARR25+(ARS21/5)),ARS22)</f>
        <v>26502.788920143375</v>
      </c>
      <c r="ART25" s="230">
        <f t="shared" si="32"/>
        <v>26502.788920143375</v>
      </c>
      <c r="ARU25" s="230">
        <f t="shared" si="32"/>
        <v>26502.788920143375</v>
      </c>
      <c r="ARV25" s="230">
        <f t="shared" si="32"/>
        <v>26502.788920143375</v>
      </c>
      <c r="ARW25" s="230">
        <f t="shared" si="32"/>
        <v>26502.788920143375</v>
      </c>
      <c r="ARX25" s="230">
        <f t="shared" si="32"/>
        <v>26502.788920143375</v>
      </c>
      <c r="ARY25" s="230">
        <f t="shared" si="32"/>
        <v>26502.788920143375</v>
      </c>
      <c r="ARZ25" s="230">
        <f t="shared" si="32"/>
        <v>26502.788920143375</v>
      </c>
      <c r="ASA25" s="230">
        <f t="shared" si="32"/>
        <v>26502.788920143375</v>
      </c>
      <c r="ASB25" s="230">
        <f t="shared" si="32"/>
        <v>26502.788920143375</v>
      </c>
      <c r="ASC25" s="230">
        <f t="shared" si="32"/>
        <v>26502.788920143375</v>
      </c>
      <c r="ASD25" s="230">
        <f t="shared" si="32"/>
        <v>26502.788920143375</v>
      </c>
      <c r="ASE25" s="230">
        <f t="shared" si="32"/>
        <v>26502.788920143375</v>
      </c>
      <c r="ASF25" s="230">
        <f t="shared" si="32"/>
        <v>26502.788920143375</v>
      </c>
      <c r="ASG25" s="230">
        <f t="shared" si="32"/>
        <v>26502.788920143375</v>
      </c>
      <c r="ASH25" s="230">
        <f t="shared" si="32"/>
        <v>26502.788920143375</v>
      </c>
      <c r="ASI25" s="230">
        <f t="shared" si="32"/>
        <v>26502.788920143375</v>
      </c>
      <c r="ASJ25" s="230">
        <f t="shared" si="32"/>
        <v>26502.788920143375</v>
      </c>
      <c r="ASK25" s="230">
        <f t="shared" si="32"/>
        <v>26502.788920143375</v>
      </c>
      <c r="ASL25" s="230">
        <f t="shared" si="32"/>
        <v>26502.788920143375</v>
      </c>
      <c r="ASM25" s="230">
        <f t="shared" si="32"/>
        <v>26502.788920143375</v>
      </c>
      <c r="ASN25" s="230">
        <f t="shared" si="32"/>
        <v>26502.788920143375</v>
      </c>
      <c r="ASO25" s="230">
        <f t="shared" si="32"/>
        <v>26502.788920143375</v>
      </c>
      <c r="ASP25" s="230">
        <f t="shared" si="32"/>
        <v>26502.788920143375</v>
      </c>
      <c r="ASQ25" s="230">
        <f t="shared" si="32"/>
        <v>26502.788920143375</v>
      </c>
      <c r="ASR25" s="230">
        <f t="shared" si="32"/>
        <v>26502.788920143375</v>
      </c>
      <c r="ASS25" s="230">
        <f t="shared" si="32"/>
        <v>26502.788920143375</v>
      </c>
      <c r="AST25" s="230">
        <f t="shared" si="32"/>
        <v>26502.788920143375</v>
      </c>
      <c r="ASU25" s="230">
        <f t="shared" si="32"/>
        <v>26502.788920143375</v>
      </c>
      <c r="ASV25" s="230">
        <f t="shared" si="32"/>
        <v>26502.788920143375</v>
      </c>
      <c r="ASW25" s="230">
        <f t="shared" si="32"/>
        <v>26502.788920143375</v>
      </c>
      <c r="ASX25" s="230">
        <f t="shared" si="32"/>
        <v>26502.788920143375</v>
      </c>
      <c r="ASY25" s="230">
        <f t="shared" si="32"/>
        <v>26502.788920143375</v>
      </c>
      <c r="ASZ25" s="230">
        <f t="shared" si="32"/>
        <v>26502.788920143375</v>
      </c>
      <c r="ATA25" s="230">
        <f t="shared" si="32"/>
        <v>26502.788920143375</v>
      </c>
      <c r="ATB25" s="230">
        <f t="shared" si="32"/>
        <v>26502.788920143375</v>
      </c>
      <c r="ATC25" s="230">
        <f t="shared" si="32"/>
        <v>26502.788920143375</v>
      </c>
      <c r="ATD25" s="230">
        <f t="shared" si="32"/>
        <v>26502.788920143375</v>
      </c>
      <c r="ATE25" s="230">
        <f t="shared" si="32"/>
        <v>26502.788920143375</v>
      </c>
      <c r="ATF25" s="230">
        <f t="shared" si="32"/>
        <v>26502.788920143375</v>
      </c>
      <c r="ATG25" s="230">
        <f t="shared" si="32"/>
        <v>26502.788920143375</v>
      </c>
      <c r="ATH25" s="230">
        <f t="shared" si="32"/>
        <v>26502.788920143375</v>
      </c>
      <c r="ATI25" s="230">
        <f t="shared" si="32"/>
        <v>26502.788920143375</v>
      </c>
      <c r="ATJ25" s="230">
        <f t="shared" si="32"/>
        <v>26502.788920143375</v>
      </c>
      <c r="ATK25" s="230">
        <f t="shared" si="32"/>
        <v>26502.788920143375</v>
      </c>
      <c r="ATL25" s="230">
        <f t="shared" si="32"/>
        <v>26502.788920143375</v>
      </c>
      <c r="ATM25" s="230">
        <f t="shared" si="32"/>
        <v>26502.788920143375</v>
      </c>
      <c r="ATN25" s="230">
        <f t="shared" si="32"/>
        <v>26502.788920143375</v>
      </c>
      <c r="ATO25" s="230">
        <f t="shared" si="32"/>
        <v>26502.788920143375</v>
      </c>
      <c r="ATP25" s="230">
        <f t="shared" si="32"/>
        <v>26502.788920143375</v>
      </c>
      <c r="ATQ25" s="230">
        <f t="shared" si="32"/>
        <v>26502.788920143375</v>
      </c>
      <c r="ATR25" s="230">
        <f t="shared" si="32"/>
        <v>26502.788920143375</v>
      </c>
      <c r="ATS25" s="230">
        <f t="shared" si="32"/>
        <v>26502.788920143375</v>
      </c>
      <c r="ATT25" s="230">
        <f t="shared" si="32"/>
        <v>26502.788920143375</v>
      </c>
      <c r="ATU25" s="230">
        <f t="shared" si="32"/>
        <v>26502.788920143375</v>
      </c>
      <c r="ATV25" s="230">
        <f t="shared" si="32"/>
        <v>26502.788920143375</v>
      </c>
      <c r="ATW25" s="230">
        <f t="shared" si="32"/>
        <v>26502.788920143375</v>
      </c>
      <c r="ATX25" s="230">
        <f t="shared" si="32"/>
        <v>26502.788920143375</v>
      </c>
      <c r="ATY25" s="230">
        <f t="shared" si="32"/>
        <v>26502.788920143375</v>
      </c>
      <c r="ATZ25" s="230">
        <f t="shared" si="32"/>
        <v>26502.788920143375</v>
      </c>
      <c r="AUA25" s="230">
        <f t="shared" si="32"/>
        <v>26502.788920143375</v>
      </c>
      <c r="AUB25" s="230">
        <f t="shared" si="32"/>
        <v>26502.788920143375</v>
      </c>
      <c r="AUC25" s="230">
        <f t="shared" si="32"/>
        <v>26502.788920143375</v>
      </c>
      <c r="AUD25" s="230">
        <f t="shared" si="32"/>
        <v>26502.788920143375</v>
      </c>
      <c r="AUE25" s="230">
        <f t="shared" ref="AUE25:AWP25" si="33">MIN(_xlfn.IFS(AUE21=0,AUD25,AUE21&gt;0,AUD25+(AUE21/5)),AUE22)</f>
        <v>26502.788920143375</v>
      </c>
      <c r="AUF25" s="230">
        <f t="shared" si="33"/>
        <v>26502.788920143375</v>
      </c>
      <c r="AUG25" s="230">
        <f t="shared" si="33"/>
        <v>26502.788920143375</v>
      </c>
      <c r="AUH25" s="230">
        <f t="shared" si="33"/>
        <v>26502.788920143375</v>
      </c>
      <c r="AUI25" s="230">
        <f t="shared" si="33"/>
        <v>26502.788920143375</v>
      </c>
      <c r="AUJ25" s="230">
        <f t="shared" si="33"/>
        <v>26502.788920143375</v>
      </c>
      <c r="AUK25" s="230">
        <f t="shared" si="33"/>
        <v>26502.788920143375</v>
      </c>
      <c r="AUL25" s="230">
        <f t="shared" si="33"/>
        <v>26502.788920143375</v>
      </c>
      <c r="AUM25" s="230">
        <f t="shared" si="33"/>
        <v>26502.788920143375</v>
      </c>
      <c r="AUN25" s="230">
        <f t="shared" si="33"/>
        <v>26502.788920143375</v>
      </c>
      <c r="AUO25" s="230">
        <f t="shared" si="33"/>
        <v>26502.788920143375</v>
      </c>
      <c r="AUP25" s="230">
        <f t="shared" si="33"/>
        <v>26502.788920143375</v>
      </c>
      <c r="AUQ25" s="230">
        <f t="shared" si="33"/>
        <v>26502.788920143375</v>
      </c>
      <c r="AUR25" s="230">
        <f t="shared" si="33"/>
        <v>26502.788920143375</v>
      </c>
      <c r="AUS25" s="230">
        <f t="shared" si="33"/>
        <v>26502.788920143375</v>
      </c>
      <c r="AUT25" s="230">
        <f t="shared" si="33"/>
        <v>26502.788920143375</v>
      </c>
      <c r="AUU25" s="230">
        <f t="shared" si="33"/>
        <v>26502.788920143375</v>
      </c>
      <c r="AUV25" s="230">
        <f t="shared" si="33"/>
        <v>26502.788920143375</v>
      </c>
      <c r="AUW25" s="230">
        <f t="shared" si="33"/>
        <v>26502.788920143375</v>
      </c>
      <c r="AUX25" s="230">
        <f t="shared" si="33"/>
        <v>26502.788920143375</v>
      </c>
      <c r="AUY25" s="230">
        <f t="shared" si="33"/>
        <v>26502.788920143375</v>
      </c>
      <c r="AUZ25" s="230">
        <f t="shared" si="33"/>
        <v>26502.788920143375</v>
      </c>
      <c r="AVA25" s="230">
        <f t="shared" si="33"/>
        <v>26502.788920143375</v>
      </c>
      <c r="AVB25" s="230">
        <f t="shared" si="33"/>
        <v>26502.788920143375</v>
      </c>
      <c r="AVC25" s="230">
        <f t="shared" si="33"/>
        <v>26502.788920143375</v>
      </c>
      <c r="AVD25" s="230">
        <f t="shared" si="33"/>
        <v>26502.788920143375</v>
      </c>
      <c r="AVE25" s="230">
        <f t="shared" si="33"/>
        <v>26502.788920143375</v>
      </c>
      <c r="AVF25" s="230">
        <f t="shared" si="33"/>
        <v>26502.788920143375</v>
      </c>
      <c r="AVG25" s="230">
        <f t="shared" si="33"/>
        <v>26502.788920143375</v>
      </c>
      <c r="AVH25" s="230">
        <f t="shared" si="33"/>
        <v>26502.788920143375</v>
      </c>
      <c r="AVI25" s="230">
        <f t="shared" si="33"/>
        <v>26502.788920143375</v>
      </c>
      <c r="AVJ25" s="230">
        <f t="shared" si="33"/>
        <v>26502.788920143375</v>
      </c>
      <c r="AVK25" s="230">
        <f t="shared" si="33"/>
        <v>26502.788920143375</v>
      </c>
      <c r="AVL25" s="230">
        <f t="shared" si="33"/>
        <v>26502.788920143375</v>
      </c>
      <c r="AVM25" s="230">
        <f t="shared" si="33"/>
        <v>26502.788920143375</v>
      </c>
      <c r="AVN25" s="230">
        <f t="shared" si="33"/>
        <v>26502.788920143375</v>
      </c>
      <c r="AVO25" s="230">
        <f t="shared" si="33"/>
        <v>26502.788920143375</v>
      </c>
      <c r="AVP25" s="230">
        <f t="shared" si="33"/>
        <v>26502.788920143375</v>
      </c>
      <c r="AVQ25" s="230">
        <f t="shared" si="33"/>
        <v>26502.788920143375</v>
      </c>
      <c r="AVR25" s="230">
        <f t="shared" si="33"/>
        <v>26502.788920143375</v>
      </c>
      <c r="AVS25" s="230">
        <f t="shared" si="33"/>
        <v>26502.788920143375</v>
      </c>
      <c r="AVT25" s="230">
        <f t="shared" si="33"/>
        <v>26502.788920143375</v>
      </c>
      <c r="AVU25" s="230">
        <f t="shared" si="33"/>
        <v>26502.788920143375</v>
      </c>
      <c r="AVV25" s="230">
        <f t="shared" si="33"/>
        <v>26502.788920143375</v>
      </c>
      <c r="AVW25" s="230">
        <f t="shared" si="33"/>
        <v>26502.788920143375</v>
      </c>
      <c r="AVX25" s="230">
        <f t="shared" si="33"/>
        <v>26502.788920143375</v>
      </c>
      <c r="AVY25" s="230">
        <f t="shared" si="33"/>
        <v>26502.788920143375</v>
      </c>
      <c r="AVZ25" s="230">
        <f t="shared" si="33"/>
        <v>26502.788920143375</v>
      </c>
      <c r="AWA25" s="230">
        <f t="shared" si="33"/>
        <v>26502.788920143375</v>
      </c>
      <c r="AWB25" s="230">
        <f t="shared" si="33"/>
        <v>26502.788920143375</v>
      </c>
      <c r="AWC25" s="230">
        <f t="shared" si="33"/>
        <v>26502.788920143375</v>
      </c>
      <c r="AWD25" s="230">
        <f t="shared" si="33"/>
        <v>26502.788920143375</v>
      </c>
      <c r="AWE25" s="230">
        <f t="shared" si="33"/>
        <v>26502.788920143375</v>
      </c>
      <c r="AWF25" s="230">
        <f t="shared" si="33"/>
        <v>26502.788920143375</v>
      </c>
      <c r="AWG25" s="230">
        <f t="shared" si="33"/>
        <v>26502.788920143375</v>
      </c>
      <c r="AWH25" s="230">
        <f t="shared" si="33"/>
        <v>26502.788920143375</v>
      </c>
      <c r="AWI25" s="230">
        <f t="shared" si="33"/>
        <v>26502.788920143375</v>
      </c>
      <c r="AWJ25" s="230">
        <f t="shared" si="33"/>
        <v>26502.788920143375</v>
      </c>
      <c r="AWK25" s="230">
        <f t="shared" si="33"/>
        <v>26502.788920143375</v>
      </c>
      <c r="AWL25" s="230">
        <f t="shared" si="33"/>
        <v>26502.788920143375</v>
      </c>
      <c r="AWM25" s="230">
        <f t="shared" si="33"/>
        <v>26502.788920143375</v>
      </c>
      <c r="AWN25" s="230">
        <f t="shared" si="33"/>
        <v>26502.788920143375</v>
      </c>
      <c r="AWO25" s="230">
        <f t="shared" si="33"/>
        <v>26502.788920143375</v>
      </c>
      <c r="AWP25" s="230">
        <f t="shared" si="33"/>
        <v>26502.788920143375</v>
      </c>
      <c r="AWQ25" s="230">
        <f t="shared" ref="AWQ25:AZB25" si="34">MIN(_xlfn.IFS(AWQ21=0,AWP25,AWQ21&gt;0,AWP25+(AWQ21/5)),AWQ22)</f>
        <v>26502.788920143375</v>
      </c>
      <c r="AWR25" s="230">
        <f t="shared" si="34"/>
        <v>26502.788920143375</v>
      </c>
      <c r="AWS25" s="230">
        <f t="shared" si="34"/>
        <v>26502.788920143375</v>
      </c>
      <c r="AWT25" s="230">
        <f t="shared" si="34"/>
        <v>26502.788920143375</v>
      </c>
      <c r="AWU25" s="230">
        <f t="shared" si="34"/>
        <v>26502.788920143375</v>
      </c>
      <c r="AWV25" s="230">
        <f t="shared" si="34"/>
        <v>26502.788920143375</v>
      </c>
      <c r="AWW25" s="230">
        <f t="shared" si="34"/>
        <v>26502.788920143375</v>
      </c>
      <c r="AWX25" s="230">
        <f t="shared" si="34"/>
        <v>26502.788920143375</v>
      </c>
      <c r="AWY25" s="230">
        <f t="shared" si="34"/>
        <v>26502.788920143375</v>
      </c>
      <c r="AWZ25" s="230">
        <f t="shared" si="34"/>
        <v>26502.788920143375</v>
      </c>
      <c r="AXA25" s="230">
        <f t="shared" si="34"/>
        <v>26502.788920143375</v>
      </c>
      <c r="AXB25" s="230">
        <f t="shared" si="34"/>
        <v>26502.788920143375</v>
      </c>
      <c r="AXC25" s="230">
        <f t="shared" si="34"/>
        <v>26502.788920143375</v>
      </c>
      <c r="AXD25" s="230">
        <f t="shared" si="34"/>
        <v>26502.788920143375</v>
      </c>
      <c r="AXE25" s="230">
        <f t="shared" si="34"/>
        <v>26502.788920143375</v>
      </c>
      <c r="AXF25" s="230">
        <f t="shared" si="34"/>
        <v>26502.788920143375</v>
      </c>
      <c r="AXG25" s="230">
        <f t="shared" si="34"/>
        <v>26502.788920143375</v>
      </c>
      <c r="AXH25" s="230">
        <f t="shared" si="34"/>
        <v>26502.788920143375</v>
      </c>
      <c r="AXI25" s="230">
        <f t="shared" si="34"/>
        <v>26502.788920143375</v>
      </c>
      <c r="AXJ25" s="230">
        <f t="shared" si="34"/>
        <v>26502.788920143375</v>
      </c>
      <c r="AXK25" s="230">
        <f t="shared" si="34"/>
        <v>26502.788920143375</v>
      </c>
      <c r="AXL25" s="230">
        <f t="shared" si="34"/>
        <v>26502.788920143375</v>
      </c>
      <c r="AXM25" s="230">
        <f t="shared" si="34"/>
        <v>26502.788920143375</v>
      </c>
      <c r="AXN25" s="230">
        <f t="shared" si="34"/>
        <v>26502.788920143375</v>
      </c>
      <c r="AXO25" s="230">
        <f t="shared" si="34"/>
        <v>26502.788920143375</v>
      </c>
      <c r="AXP25" s="230">
        <f t="shared" si="34"/>
        <v>26502.788920143375</v>
      </c>
      <c r="AXQ25" s="230">
        <f t="shared" si="34"/>
        <v>26502.788920143375</v>
      </c>
      <c r="AXR25" s="230">
        <f t="shared" si="34"/>
        <v>26502.788920143375</v>
      </c>
      <c r="AXS25" s="230">
        <f t="shared" si="34"/>
        <v>26502.788920143375</v>
      </c>
      <c r="AXT25" s="230">
        <f t="shared" si="34"/>
        <v>26502.788920143375</v>
      </c>
      <c r="AXU25" s="230">
        <f t="shared" si="34"/>
        <v>26502.788920143375</v>
      </c>
      <c r="AXV25" s="230">
        <f t="shared" si="34"/>
        <v>26502.788920143375</v>
      </c>
      <c r="AXW25" s="230">
        <f t="shared" si="34"/>
        <v>26502.788920143375</v>
      </c>
      <c r="AXX25" s="230">
        <f t="shared" si="34"/>
        <v>26502.788920143375</v>
      </c>
      <c r="AXY25" s="230">
        <f t="shared" si="34"/>
        <v>26502.788920143375</v>
      </c>
      <c r="AXZ25" s="230">
        <f t="shared" si="34"/>
        <v>26502.788920143375</v>
      </c>
      <c r="AYA25" s="230">
        <f t="shared" si="34"/>
        <v>26502.788920143375</v>
      </c>
      <c r="AYB25" s="230">
        <f t="shared" si="34"/>
        <v>26502.788920143375</v>
      </c>
      <c r="AYC25" s="230">
        <f t="shared" si="34"/>
        <v>26502.788920143375</v>
      </c>
      <c r="AYD25" s="230">
        <f t="shared" si="34"/>
        <v>26502.788920143375</v>
      </c>
      <c r="AYE25" s="230">
        <f t="shared" si="34"/>
        <v>26502.788920143375</v>
      </c>
      <c r="AYF25" s="230">
        <f t="shared" si="34"/>
        <v>26502.788920143375</v>
      </c>
      <c r="AYG25" s="230">
        <f t="shared" si="34"/>
        <v>26502.788920143375</v>
      </c>
      <c r="AYH25" s="230">
        <f t="shared" si="34"/>
        <v>26502.788920143375</v>
      </c>
      <c r="AYI25" s="230">
        <f t="shared" si="34"/>
        <v>26502.788920143375</v>
      </c>
      <c r="AYJ25" s="230">
        <f t="shared" si="34"/>
        <v>26502.788920143375</v>
      </c>
      <c r="AYK25" s="230">
        <f t="shared" si="34"/>
        <v>26502.788920143375</v>
      </c>
      <c r="AYL25" s="230">
        <f t="shared" si="34"/>
        <v>26502.788920143375</v>
      </c>
      <c r="AYM25" s="230">
        <f t="shared" si="34"/>
        <v>26502.788920143375</v>
      </c>
      <c r="AYN25" s="230">
        <f t="shared" si="34"/>
        <v>26502.788920143375</v>
      </c>
      <c r="AYO25" s="230">
        <f t="shared" si="34"/>
        <v>26502.788920143375</v>
      </c>
      <c r="AYP25" s="230">
        <f t="shared" si="34"/>
        <v>26502.788920143375</v>
      </c>
      <c r="AYQ25" s="230">
        <f t="shared" si="34"/>
        <v>26502.788920143375</v>
      </c>
      <c r="AYR25" s="230">
        <f t="shared" si="34"/>
        <v>26502.788920143375</v>
      </c>
      <c r="AYS25" s="230">
        <f t="shared" si="34"/>
        <v>26502.788920143375</v>
      </c>
      <c r="AYT25" s="230">
        <f t="shared" si="34"/>
        <v>26502.788920143375</v>
      </c>
      <c r="AYU25" s="230">
        <f t="shared" si="34"/>
        <v>26502.788920143375</v>
      </c>
      <c r="AYV25" s="230">
        <f t="shared" si="34"/>
        <v>26502.788920143375</v>
      </c>
      <c r="AYW25" s="230">
        <f t="shared" si="34"/>
        <v>26502.788920143375</v>
      </c>
      <c r="AYX25" s="230">
        <f t="shared" si="34"/>
        <v>26502.788920143375</v>
      </c>
      <c r="AYY25" s="230">
        <f t="shared" si="34"/>
        <v>26502.788920143375</v>
      </c>
      <c r="AYZ25" s="230">
        <f t="shared" si="34"/>
        <v>26502.788920143375</v>
      </c>
      <c r="AZA25" s="230">
        <f t="shared" si="34"/>
        <v>26502.788920143375</v>
      </c>
      <c r="AZB25" s="230">
        <f t="shared" si="34"/>
        <v>26502.788920143375</v>
      </c>
      <c r="AZC25" s="230">
        <f t="shared" ref="AZC25:BBN25" si="35">MIN(_xlfn.IFS(AZC21=0,AZB25,AZC21&gt;0,AZB25+(AZC21/5)),AZC22)</f>
        <v>26502.788920143375</v>
      </c>
      <c r="AZD25" s="230">
        <f t="shared" si="35"/>
        <v>26502.788920143375</v>
      </c>
      <c r="AZE25" s="230">
        <f t="shared" si="35"/>
        <v>26502.788920143375</v>
      </c>
      <c r="AZF25" s="230">
        <f t="shared" si="35"/>
        <v>26502.788920143375</v>
      </c>
      <c r="AZG25" s="230">
        <f t="shared" si="35"/>
        <v>26502.788920143375</v>
      </c>
      <c r="AZH25" s="230">
        <f t="shared" si="35"/>
        <v>26502.788920143375</v>
      </c>
      <c r="AZI25" s="230">
        <f t="shared" si="35"/>
        <v>26502.788920143375</v>
      </c>
      <c r="AZJ25" s="230">
        <f t="shared" si="35"/>
        <v>26502.788920143375</v>
      </c>
      <c r="AZK25" s="230">
        <f t="shared" si="35"/>
        <v>26502.788920143375</v>
      </c>
      <c r="AZL25" s="230">
        <f t="shared" si="35"/>
        <v>26502.788920143375</v>
      </c>
      <c r="AZM25" s="230">
        <f t="shared" si="35"/>
        <v>26502.788920143375</v>
      </c>
      <c r="AZN25" s="230">
        <f t="shared" si="35"/>
        <v>26502.788920143375</v>
      </c>
      <c r="AZO25" s="230">
        <f t="shared" si="35"/>
        <v>26502.788920143375</v>
      </c>
      <c r="AZP25" s="230">
        <f t="shared" si="35"/>
        <v>26502.788920143375</v>
      </c>
      <c r="AZQ25" s="230">
        <f t="shared" si="35"/>
        <v>26502.788920143375</v>
      </c>
      <c r="AZR25" s="230">
        <f t="shared" si="35"/>
        <v>26502.788920143375</v>
      </c>
      <c r="AZS25" s="230">
        <f t="shared" si="35"/>
        <v>26502.788920143375</v>
      </c>
      <c r="AZT25" s="230">
        <f t="shared" si="35"/>
        <v>26502.788920143375</v>
      </c>
      <c r="AZU25" s="230">
        <f t="shared" si="35"/>
        <v>26502.788920143375</v>
      </c>
      <c r="AZV25" s="230">
        <f t="shared" si="35"/>
        <v>26502.788920143375</v>
      </c>
      <c r="AZW25" s="230">
        <f t="shared" si="35"/>
        <v>26502.788920143375</v>
      </c>
      <c r="AZX25" s="230">
        <f t="shared" si="35"/>
        <v>26502.788920143375</v>
      </c>
      <c r="AZY25" s="230">
        <f t="shared" si="35"/>
        <v>26502.788920143375</v>
      </c>
      <c r="AZZ25" s="230">
        <f t="shared" si="35"/>
        <v>26502.788920143375</v>
      </c>
      <c r="BAA25" s="230">
        <f t="shared" si="35"/>
        <v>26502.788920143375</v>
      </c>
      <c r="BAB25" s="230">
        <f t="shared" si="35"/>
        <v>26502.788920143375</v>
      </c>
      <c r="BAC25" s="230">
        <f t="shared" si="35"/>
        <v>26502.788920143375</v>
      </c>
      <c r="BAD25" s="230">
        <f t="shared" si="35"/>
        <v>26502.788920143375</v>
      </c>
      <c r="BAE25" s="230">
        <f t="shared" si="35"/>
        <v>26502.788920143375</v>
      </c>
      <c r="BAF25" s="230">
        <f t="shared" si="35"/>
        <v>26502.788920143375</v>
      </c>
      <c r="BAG25" s="230">
        <f t="shared" si="35"/>
        <v>26502.788920143375</v>
      </c>
      <c r="BAH25" s="230">
        <f t="shared" si="35"/>
        <v>26502.788920143375</v>
      </c>
      <c r="BAI25" s="230">
        <f t="shared" si="35"/>
        <v>26502.788920143375</v>
      </c>
      <c r="BAJ25" s="230">
        <f t="shared" si="35"/>
        <v>26502.788920143375</v>
      </c>
      <c r="BAK25" s="230">
        <f t="shared" si="35"/>
        <v>26502.788920143375</v>
      </c>
      <c r="BAL25" s="230">
        <f t="shared" si="35"/>
        <v>26502.788920143375</v>
      </c>
      <c r="BAM25" s="230">
        <f t="shared" si="35"/>
        <v>26502.788920143375</v>
      </c>
      <c r="BAN25" s="230">
        <f t="shared" si="35"/>
        <v>26502.788920143375</v>
      </c>
      <c r="BAO25" s="230">
        <f t="shared" si="35"/>
        <v>26502.788920143375</v>
      </c>
      <c r="BAP25" s="230">
        <f t="shared" si="35"/>
        <v>26502.788920143375</v>
      </c>
      <c r="BAQ25" s="230">
        <f t="shared" si="35"/>
        <v>26502.788920143375</v>
      </c>
      <c r="BAR25" s="230">
        <f t="shared" si="35"/>
        <v>26502.788920143375</v>
      </c>
      <c r="BAS25" s="230">
        <f t="shared" si="35"/>
        <v>26502.788920143375</v>
      </c>
      <c r="BAT25" s="230">
        <f t="shared" si="35"/>
        <v>26502.788920143375</v>
      </c>
      <c r="BAU25" s="230">
        <f t="shared" si="35"/>
        <v>26502.788920143375</v>
      </c>
      <c r="BAV25" s="230">
        <f t="shared" si="35"/>
        <v>26502.788920143375</v>
      </c>
      <c r="BAW25" s="230">
        <f t="shared" si="35"/>
        <v>26502.788920143375</v>
      </c>
      <c r="BAX25" s="230">
        <f t="shared" si="35"/>
        <v>26502.788920143375</v>
      </c>
      <c r="BAY25" s="230">
        <f t="shared" si="35"/>
        <v>26502.788920143375</v>
      </c>
      <c r="BAZ25" s="230">
        <f t="shared" si="35"/>
        <v>26502.788920143375</v>
      </c>
      <c r="BBA25" s="230">
        <f t="shared" si="35"/>
        <v>26502.788920143375</v>
      </c>
      <c r="BBB25" s="230">
        <f t="shared" si="35"/>
        <v>26502.788920143375</v>
      </c>
      <c r="BBC25" s="230">
        <f t="shared" si="35"/>
        <v>26502.788920143375</v>
      </c>
      <c r="BBD25" s="230">
        <f t="shared" si="35"/>
        <v>26502.788920143375</v>
      </c>
      <c r="BBE25" s="230">
        <f t="shared" si="35"/>
        <v>26502.788920143375</v>
      </c>
      <c r="BBF25" s="230">
        <f t="shared" si="35"/>
        <v>26502.788920143375</v>
      </c>
      <c r="BBG25" s="230">
        <f t="shared" si="35"/>
        <v>26502.788920143375</v>
      </c>
      <c r="BBH25" s="230">
        <f t="shared" si="35"/>
        <v>26502.788920143375</v>
      </c>
      <c r="BBI25" s="230">
        <f t="shared" si="35"/>
        <v>26502.788920143375</v>
      </c>
      <c r="BBJ25" s="230">
        <f t="shared" si="35"/>
        <v>26502.788920143375</v>
      </c>
      <c r="BBK25" s="230">
        <f t="shared" si="35"/>
        <v>26502.788920143375</v>
      </c>
      <c r="BBL25" s="230">
        <f t="shared" si="35"/>
        <v>26502.788920143375</v>
      </c>
      <c r="BBM25" s="230">
        <f t="shared" si="35"/>
        <v>26502.788920143375</v>
      </c>
      <c r="BBN25" s="230">
        <f t="shared" si="35"/>
        <v>26502.788920143375</v>
      </c>
      <c r="BBO25" s="230">
        <f t="shared" ref="BBO25:BDZ25" si="36">MIN(_xlfn.IFS(BBO21=0,BBN25,BBO21&gt;0,BBN25+(BBO21/5)),BBO22)</f>
        <v>26502.788920143375</v>
      </c>
      <c r="BBP25" s="230">
        <f t="shared" si="36"/>
        <v>26502.788920143375</v>
      </c>
      <c r="BBQ25" s="230">
        <f t="shared" si="36"/>
        <v>26502.788920143375</v>
      </c>
      <c r="BBR25" s="230">
        <f t="shared" si="36"/>
        <v>26502.788920143375</v>
      </c>
      <c r="BBS25" s="230">
        <f t="shared" si="36"/>
        <v>26502.788920143375</v>
      </c>
      <c r="BBT25" s="230">
        <f t="shared" si="36"/>
        <v>26502.788920143375</v>
      </c>
      <c r="BBU25" s="230">
        <f t="shared" si="36"/>
        <v>26502.788920143375</v>
      </c>
      <c r="BBV25" s="230">
        <f t="shared" si="36"/>
        <v>26502.788920143375</v>
      </c>
      <c r="BBW25" s="230">
        <f t="shared" si="36"/>
        <v>26502.788920143375</v>
      </c>
      <c r="BBX25" s="230">
        <f t="shared" si="36"/>
        <v>26502.788920143375</v>
      </c>
      <c r="BBY25" s="230">
        <f t="shared" si="36"/>
        <v>26502.788920143375</v>
      </c>
      <c r="BBZ25" s="230">
        <f t="shared" si="36"/>
        <v>26502.788920143375</v>
      </c>
      <c r="BCA25" s="230">
        <f t="shared" si="36"/>
        <v>26502.788920143375</v>
      </c>
      <c r="BCB25" s="230">
        <f t="shared" si="36"/>
        <v>26502.788920143375</v>
      </c>
      <c r="BCC25" s="230">
        <f t="shared" si="36"/>
        <v>26502.788920143375</v>
      </c>
      <c r="BCD25" s="230">
        <f t="shared" si="36"/>
        <v>26502.788920143375</v>
      </c>
      <c r="BCE25" s="230">
        <f t="shared" si="36"/>
        <v>26502.788920143375</v>
      </c>
      <c r="BCF25" s="230">
        <f t="shared" si="36"/>
        <v>26502.788920143375</v>
      </c>
      <c r="BCG25" s="230">
        <f t="shared" si="36"/>
        <v>26502.788920143375</v>
      </c>
      <c r="BCH25" s="230">
        <f t="shared" si="36"/>
        <v>26502.788920143375</v>
      </c>
      <c r="BCI25" s="230">
        <f t="shared" si="36"/>
        <v>26502.788920143375</v>
      </c>
      <c r="BCJ25" s="230">
        <f t="shared" si="36"/>
        <v>26502.788920143375</v>
      </c>
      <c r="BCK25" s="230">
        <f t="shared" si="36"/>
        <v>26502.788920143375</v>
      </c>
      <c r="BCL25" s="230">
        <f t="shared" si="36"/>
        <v>26502.788920143375</v>
      </c>
      <c r="BCM25" s="230">
        <f t="shared" si="36"/>
        <v>26502.788920143375</v>
      </c>
      <c r="BCN25" s="230">
        <f t="shared" si="36"/>
        <v>26502.788920143375</v>
      </c>
      <c r="BCO25" s="230">
        <f t="shared" si="36"/>
        <v>26502.788920143375</v>
      </c>
      <c r="BCP25" s="230">
        <f t="shared" si="36"/>
        <v>26502.788920143375</v>
      </c>
      <c r="BCQ25" s="230">
        <f t="shared" si="36"/>
        <v>26502.788920143375</v>
      </c>
      <c r="BCR25" s="230">
        <f t="shared" si="36"/>
        <v>26502.788920143375</v>
      </c>
      <c r="BCS25" s="230">
        <f t="shared" si="36"/>
        <v>26502.788920143375</v>
      </c>
      <c r="BCT25" s="230">
        <f t="shared" si="36"/>
        <v>26502.788920143375</v>
      </c>
      <c r="BCU25" s="230">
        <f t="shared" si="36"/>
        <v>26502.788920143375</v>
      </c>
      <c r="BCV25" s="230">
        <f t="shared" si="36"/>
        <v>26502.788920143375</v>
      </c>
      <c r="BCW25" s="230">
        <f t="shared" si="36"/>
        <v>26502.788920143375</v>
      </c>
      <c r="BCX25" s="230">
        <f t="shared" si="36"/>
        <v>26502.788920143375</v>
      </c>
      <c r="BCY25" s="230">
        <f t="shared" si="36"/>
        <v>26502.788920143375</v>
      </c>
      <c r="BCZ25" s="230">
        <f t="shared" si="36"/>
        <v>26502.788920143375</v>
      </c>
      <c r="BDA25" s="230">
        <f t="shared" si="36"/>
        <v>26502.788920143375</v>
      </c>
      <c r="BDB25" s="230">
        <f t="shared" si="36"/>
        <v>26502.788920143375</v>
      </c>
      <c r="BDC25" s="230">
        <f t="shared" si="36"/>
        <v>26502.788920143375</v>
      </c>
      <c r="BDD25" s="230">
        <f t="shared" si="36"/>
        <v>26502.788920143375</v>
      </c>
      <c r="BDE25" s="230">
        <f t="shared" si="36"/>
        <v>26502.788920143375</v>
      </c>
      <c r="BDF25" s="230">
        <f t="shared" si="36"/>
        <v>26502.788920143375</v>
      </c>
      <c r="BDG25" s="230">
        <f t="shared" si="36"/>
        <v>26502.788920143375</v>
      </c>
      <c r="BDH25" s="230">
        <f t="shared" si="36"/>
        <v>26502.788920143375</v>
      </c>
      <c r="BDI25" s="230">
        <f t="shared" si="36"/>
        <v>26502.788920143375</v>
      </c>
      <c r="BDJ25" s="230">
        <f t="shared" si="36"/>
        <v>26502.788920143375</v>
      </c>
      <c r="BDK25" s="230">
        <f t="shared" si="36"/>
        <v>26502.788920143375</v>
      </c>
      <c r="BDL25" s="230">
        <f t="shared" si="36"/>
        <v>26502.788920143375</v>
      </c>
      <c r="BDM25" s="230">
        <f t="shared" si="36"/>
        <v>26502.788920143375</v>
      </c>
      <c r="BDN25" s="230">
        <f t="shared" si="36"/>
        <v>26502.788920143375</v>
      </c>
      <c r="BDO25" s="230">
        <f t="shared" si="36"/>
        <v>26502.788920143375</v>
      </c>
      <c r="BDP25" s="230">
        <f t="shared" si="36"/>
        <v>26502.788920143375</v>
      </c>
      <c r="BDQ25" s="230">
        <f t="shared" si="36"/>
        <v>26502.788920143375</v>
      </c>
      <c r="BDR25" s="230">
        <f t="shared" si="36"/>
        <v>26502.788920143375</v>
      </c>
      <c r="BDS25" s="230">
        <f t="shared" si="36"/>
        <v>26502.788920143375</v>
      </c>
      <c r="BDT25" s="230">
        <f t="shared" si="36"/>
        <v>26502.788920143375</v>
      </c>
      <c r="BDU25" s="230">
        <f t="shared" si="36"/>
        <v>26502.788920143375</v>
      </c>
      <c r="BDV25" s="230">
        <f t="shared" si="36"/>
        <v>26502.788920143375</v>
      </c>
      <c r="BDW25" s="230">
        <f t="shared" si="36"/>
        <v>26502.788920143375</v>
      </c>
      <c r="BDX25" s="230">
        <f t="shared" si="36"/>
        <v>26502.788920143375</v>
      </c>
      <c r="BDY25" s="230">
        <f t="shared" si="36"/>
        <v>26502.788920143375</v>
      </c>
      <c r="BDZ25" s="230">
        <f t="shared" si="36"/>
        <v>26502.788920143375</v>
      </c>
      <c r="BEA25" s="230">
        <f t="shared" ref="BEA25:BGL25" si="37">MIN(_xlfn.IFS(BEA21=0,BDZ25,BEA21&gt;0,BDZ25+(BEA21/5)),BEA22)</f>
        <v>26502.788920143375</v>
      </c>
      <c r="BEB25" s="230">
        <f t="shared" si="37"/>
        <v>26502.788920143375</v>
      </c>
      <c r="BEC25" s="230">
        <f t="shared" si="37"/>
        <v>26502.788920143375</v>
      </c>
      <c r="BED25" s="230">
        <f t="shared" si="37"/>
        <v>26502.788920143375</v>
      </c>
      <c r="BEE25" s="230">
        <f t="shared" si="37"/>
        <v>26502.788920143375</v>
      </c>
      <c r="BEF25" s="230">
        <f t="shared" si="37"/>
        <v>26502.788920143375</v>
      </c>
      <c r="BEG25" s="230">
        <f t="shared" si="37"/>
        <v>26502.788920143375</v>
      </c>
      <c r="BEH25" s="230">
        <f t="shared" si="37"/>
        <v>26502.788920143375</v>
      </c>
      <c r="BEI25" s="230">
        <f t="shared" si="37"/>
        <v>26502.788920143375</v>
      </c>
      <c r="BEJ25" s="230">
        <f t="shared" si="37"/>
        <v>26502.788920143375</v>
      </c>
      <c r="BEK25" s="230">
        <f t="shared" si="37"/>
        <v>26502.788920143375</v>
      </c>
      <c r="BEL25" s="230">
        <f t="shared" si="37"/>
        <v>26502.788920143375</v>
      </c>
      <c r="BEM25" s="230">
        <f t="shared" si="37"/>
        <v>26502.788920143375</v>
      </c>
      <c r="BEN25" s="230">
        <f t="shared" si="37"/>
        <v>26502.788920143375</v>
      </c>
      <c r="BEO25" s="230">
        <f t="shared" si="37"/>
        <v>26502.788920143375</v>
      </c>
      <c r="BEP25" s="230">
        <f t="shared" si="37"/>
        <v>26502.788920143375</v>
      </c>
      <c r="BEQ25" s="230">
        <f t="shared" si="37"/>
        <v>26502.788920143375</v>
      </c>
      <c r="BER25" s="230">
        <f t="shared" si="37"/>
        <v>26502.788920143375</v>
      </c>
      <c r="BES25" s="230">
        <f t="shared" si="37"/>
        <v>26502.788920143375</v>
      </c>
      <c r="BET25" s="230">
        <f t="shared" si="37"/>
        <v>26502.788920143375</v>
      </c>
      <c r="BEU25" s="230">
        <f t="shared" si="37"/>
        <v>26502.788920143375</v>
      </c>
      <c r="BEV25" s="230">
        <f t="shared" si="37"/>
        <v>26502.788920143375</v>
      </c>
      <c r="BEW25" s="230">
        <f t="shared" si="37"/>
        <v>26502.788920143375</v>
      </c>
      <c r="BEX25" s="230">
        <f t="shared" si="37"/>
        <v>26502.788920143375</v>
      </c>
      <c r="BEY25" s="230">
        <f t="shared" si="37"/>
        <v>26502.788920143375</v>
      </c>
      <c r="BEZ25" s="230">
        <f t="shared" si="37"/>
        <v>26502.788920143375</v>
      </c>
      <c r="BFA25" s="230">
        <f t="shared" si="37"/>
        <v>26502.788920143375</v>
      </c>
      <c r="BFB25" s="230">
        <f t="shared" si="37"/>
        <v>26502.788920143375</v>
      </c>
      <c r="BFC25" s="230">
        <f t="shared" si="37"/>
        <v>26502.788920143375</v>
      </c>
      <c r="BFD25" s="230">
        <f t="shared" si="37"/>
        <v>26502.788920143375</v>
      </c>
      <c r="BFE25" s="230">
        <f t="shared" si="37"/>
        <v>26502.788920143375</v>
      </c>
      <c r="BFF25" s="230">
        <f t="shared" si="37"/>
        <v>26502.788920143375</v>
      </c>
      <c r="BFG25" s="230">
        <f t="shared" si="37"/>
        <v>26502.788920143375</v>
      </c>
      <c r="BFH25" s="230">
        <f t="shared" si="37"/>
        <v>26502.788920143375</v>
      </c>
      <c r="BFI25" s="230">
        <f t="shared" si="37"/>
        <v>26502.788920143375</v>
      </c>
      <c r="BFJ25" s="230">
        <f t="shared" si="37"/>
        <v>26502.788920143375</v>
      </c>
      <c r="BFK25" s="230">
        <f t="shared" si="37"/>
        <v>26502.788920143375</v>
      </c>
      <c r="BFL25" s="230">
        <f t="shared" si="37"/>
        <v>26502.788920143375</v>
      </c>
      <c r="BFM25" s="230">
        <f t="shared" si="37"/>
        <v>26502.788920143375</v>
      </c>
      <c r="BFN25" s="230">
        <f t="shared" si="37"/>
        <v>26502.788920143375</v>
      </c>
      <c r="BFO25" s="230">
        <f t="shared" si="37"/>
        <v>26502.788920143375</v>
      </c>
      <c r="BFP25" s="230">
        <f t="shared" si="37"/>
        <v>26502.788920143375</v>
      </c>
      <c r="BFQ25" s="230">
        <f t="shared" si="37"/>
        <v>26502.788920143375</v>
      </c>
      <c r="BFR25" s="230">
        <f t="shared" si="37"/>
        <v>26502.788920143375</v>
      </c>
      <c r="BFS25" s="230">
        <f t="shared" si="37"/>
        <v>26502.788920143375</v>
      </c>
      <c r="BFT25" s="230">
        <f t="shared" si="37"/>
        <v>26502.788920143375</v>
      </c>
      <c r="BFU25" s="230">
        <f t="shared" si="37"/>
        <v>26502.788920143375</v>
      </c>
      <c r="BFV25" s="230">
        <f t="shared" si="37"/>
        <v>26502.788920143375</v>
      </c>
      <c r="BFW25" s="230">
        <f t="shared" si="37"/>
        <v>26502.788920143375</v>
      </c>
      <c r="BFX25" s="230">
        <f t="shared" si="37"/>
        <v>26502.788920143375</v>
      </c>
      <c r="BFY25" s="230">
        <f t="shared" si="37"/>
        <v>26502.788920143375</v>
      </c>
      <c r="BFZ25" s="230">
        <f t="shared" si="37"/>
        <v>26502.788920143375</v>
      </c>
      <c r="BGA25" s="230">
        <f t="shared" si="37"/>
        <v>26502.788920143375</v>
      </c>
      <c r="BGB25" s="230">
        <f t="shared" si="37"/>
        <v>26502.788920143375</v>
      </c>
      <c r="BGC25" s="230">
        <f t="shared" si="37"/>
        <v>26502.788920143375</v>
      </c>
      <c r="BGD25" s="230">
        <f t="shared" si="37"/>
        <v>26502.788920143375</v>
      </c>
      <c r="BGE25" s="230">
        <f t="shared" si="37"/>
        <v>26502.788920143375</v>
      </c>
      <c r="BGF25" s="230">
        <f t="shared" si="37"/>
        <v>26502.788920143375</v>
      </c>
      <c r="BGG25" s="230">
        <f t="shared" si="37"/>
        <v>26502.788920143375</v>
      </c>
      <c r="BGH25" s="230">
        <f t="shared" si="37"/>
        <v>26502.788920143375</v>
      </c>
      <c r="BGI25" s="230">
        <f t="shared" si="37"/>
        <v>26502.788920143375</v>
      </c>
      <c r="BGJ25" s="230">
        <f t="shared" si="37"/>
        <v>26502.788920143375</v>
      </c>
      <c r="BGK25" s="230">
        <f t="shared" si="37"/>
        <v>26502.788920143375</v>
      </c>
      <c r="BGL25" s="230">
        <f t="shared" si="37"/>
        <v>26502.788920143375</v>
      </c>
      <c r="BGM25" s="230">
        <f t="shared" ref="BGM25:BIX25" si="38">MIN(_xlfn.IFS(BGM21=0,BGL25,BGM21&gt;0,BGL25+(BGM21/5)),BGM22)</f>
        <v>26502.788920143375</v>
      </c>
      <c r="BGN25" s="230">
        <f t="shared" si="38"/>
        <v>26502.788920143375</v>
      </c>
      <c r="BGO25" s="230">
        <f t="shared" si="38"/>
        <v>26502.788920143375</v>
      </c>
      <c r="BGP25" s="230">
        <f t="shared" si="38"/>
        <v>26502.788920143375</v>
      </c>
      <c r="BGQ25" s="230">
        <f t="shared" si="38"/>
        <v>26502.788920143375</v>
      </c>
      <c r="BGR25" s="230">
        <f t="shared" si="38"/>
        <v>26502.788920143375</v>
      </c>
      <c r="BGS25" s="230">
        <f t="shared" si="38"/>
        <v>26502.788920143375</v>
      </c>
      <c r="BGT25" s="230">
        <f t="shared" si="38"/>
        <v>26502.788920143375</v>
      </c>
      <c r="BGU25" s="230">
        <f t="shared" si="38"/>
        <v>26502.788920143375</v>
      </c>
      <c r="BGV25" s="230">
        <f t="shared" si="38"/>
        <v>26502.788920143375</v>
      </c>
      <c r="BGW25" s="230">
        <f t="shared" si="38"/>
        <v>26502.788920143375</v>
      </c>
      <c r="BGX25" s="230">
        <f t="shared" si="38"/>
        <v>26502.788920143375</v>
      </c>
      <c r="BGY25" s="230">
        <f t="shared" si="38"/>
        <v>26502.788920143375</v>
      </c>
      <c r="BGZ25" s="230">
        <f t="shared" si="38"/>
        <v>26502.788920143375</v>
      </c>
      <c r="BHA25" s="230">
        <f t="shared" si="38"/>
        <v>26502.788920143375</v>
      </c>
      <c r="BHB25" s="230">
        <f t="shared" si="38"/>
        <v>26502.788920143375</v>
      </c>
      <c r="BHC25" s="230">
        <f t="shared" si="38"/>
        <v>26502.788920143375</v>
      </c>
      <c r="BHD25" s="230">
        <f t="shared" si="38"/>
        <v>26502.788920143375</v>
      </c>
      <c r="BHE25" s="230">
        <f t="shared" si="38"/>
        <v>26502.788920143375</v>
      </c>
      <c r="BHF25" s="230">
        <f t="shared" si="38"/>
        <v>26502.788920143375</v>
      </c>
      <c r="BHG25" s="230">
        <f t="shared" si="38"/>
        <v>26502.788920143375</v>
      </c>
      <c r="BHH25" s="230">
        <f t="shared" si="38"/>
        <v>26502.788920143375</v>
      </c>
      <c r="BHI25" s="230">
        <f t="shared" si="38"/>
        <v>26502.788920143375</v>
      </c>
      <c r="BHJ25" s="230">
        <f t="shared" si="38"/>
        <v>26502.788920143375</v>
      </c>
      <c r="BHK25" s="230">
        <f t="shared" si="38"/>
        <v>26502.788920143375</v>
      </c>
      <c r="BHL25" s="230">
        <f t="shared" si="38"/>
        <v>26502.788920143375</v>
      </c>
      <c r="BHM25" s="230">
        <f t="shared" si="38"/>
        <v>26502.788920143375</v>
      </c>
      <c r="BHN25" s="230">
        <f t="shared" si="38"/>
        <v>26502.788920143375</v>
      </c>
      <c r="BHO25" s="230">
        <f t="shared" si="38"/>
        <v>26502.788920143375</v>
      </c>
      <c r="BHP25" s="230">
        <f t="shared" si="38"/>
        <v>26502.788920143375</v>
      </c>
      <c r="BHQ25" s="230">
        <f t="shared" si="38"/>
        <v>26502.788920143375</v>
      </c>
      <c r="BHR25" s="230">
        <f t="shared" si="38"/>
        <v>26502.788920143375</v>
      </c>
      <c r="BHS25" s="230">
        <f t="shared" si="38"/>
        <v>26502.788920143375</v>
      </c>
      <c r="BHT25" s="230">
        <f t="shared" si="38"/>
        <v>26502.788920143375</v>
      </c>
      <c r="BHU25" s="230">
        <f t="shared" si="38"/>
        <v>26502.788920143375</v>
      </c>
      <c r="BHV25" s="230">
        <f t="shared" si="38"/>
        <v>26502.788920143375</v>
      </c>
      <c r="BHW25" s="230">
        <f t="shared" si="38"/>
        <v>26502.788920143375</v>
      </c>
      <c r="BHX25" s="230">
        <f t="shared" si="38"/>
        <v>26502.788920143375</v>
      </c>
      <c r="BHY25" s="230">
        <f t="shared" si="38"/>
        <v>26502.788920143375</v>
      </c>
      <c r="BHZ25" s="230">
        <f t="shared" si="38"/>
        <v>26502.788920143375</v>
      </c>
      <c r="BIA25" s="230">
        <f t="shared" si="38"/>
        <v>26502.788920143375</v>
      </c>
      <c r="BIB25" s="230">
        <f t="shared" si="38"/>
        <v>26502.788920143375</v>
      </c>
      <c r="BIC25" s="230">
        <f t="shared" si="38"/>
        <v>26502.788920143375</v>
      </c>
      <c r="BID25" s="230">
        <f t="shared" si="38"/>
        <v>26502.788920143375</v>
      </c>
      <c r="BIE25" s="230">
        <f t="shared" si="38"/>
        <v>26502.788920143375</v>
      </c>
      <c r="BIF25" s="230">
        <f t="shared" si="38"/>
        <v>26502.788920143375</v>
      </c>
      <c r="BIG25" s="230">
        <f t="shared" si="38"/>
        <v>26502.788920143375</v>
      </c>
      <c r="BIH25" s="230">
        <f t="shared" si="38"/>
        <v>26502.788920143375</v>
      </c>
      <c r="BII25" s="230">
        <f t="shared" si="38"/>
        <v>26502.788920143375</v>
      </c>
      <c r="BIJ25" s="230">
        <f t="shared" si="38"/>
        <v>26502.788920143375</v>
      </c>
      <c r="BIK25" s="230">
        <f t="shared" si="38"/>
        <v>26502.788920143375</v>
      </c>
      <c r="BIL25" s="230">
        <f t="shared" si="38"/>
        <v>26502.788920143375</v>
      </c>
      <c r="BIM25" s="230">
        <f t="shared" si="38"/>
        <v>26502.788920143375</v>
      </c>
      <c r="BIN25" s="230">
        <f t="shared" si="38"/>
        <v>26502.788920143375</v>
      </c>
      <c r="BIO25" s="230">
        <f t="shared" si="38"/>
        <v>26502.788920143375</v>
      </c>
      <c r="BIP25" s="230">
        <f t="shared" si="38"/>
        <v>26502.788920143375</v>
      </c>
      <c r="BIQ25" s="230">
        <f t="shared" si="38"/>
        <v>26502.788920143375</v>
      </c>
      <c r="BIR25" s="230">
        <f t="shared" si="38"/>
        <v>26502.788920143375</v>
      </c>
      <c r="BIS25" s="230">
        <f t="shared" si="38"/>
        <v>26502.788920143375</v>
      </c>
      <c r="BIT25" s="230">
        <f t="shared" si="38"/>
        <v>26502.788920143375</v>
      </c>
      <c r="BIU25" s="230">
        <f t="shared" si="38"/>
        <v>26502.788920143375</v>
      </c>
      <c r="BIV25" s="230">
        <f t="shared" si="38"/>
        <v>26502.788920143375</v>
      </c>
      <c r="BIW25" s="230">
        <f t="shared" si="38"/>
        <v>26502.788920143375</v>
      </c>
      <c r="BIX25" s="230">
        <f t="shared" si="38"/>
        <v>26502.788920143375</v>
      </c>
      <c r="BIY25" s="230">
        <f t="shared" ref="BIY25:BLJ25" si="39">MIN(_xlfn.IFS(BIY21=0,BIX25,BIY21&gt;0,BIX25+(BIY21/5)),BIY22)</f>
        <v>26502.788920143375</v>
      </c>
      <c r="BIZ25" s="230">
        <f t="shared" si="39"/>
        <v>26502.788920143375</v>
      </c>
      <c r="BJA25" s="230">
        <f t="shared" si="39"/>
        <v>26502.788920143375</v>
      </c>
      <c r="BJB25" s="230">
        <f t="shared" si="39"/>
        <v>26502.788920143375</v>
      </c>
      <c r="BJC25" s="230">
        <f t="shared" si="39"/>
        <v>26502.788920143375</v>
      </c>
      <c r="BJD25" s="230">
        <f t="shared" si="39"/>
        <v>26502.788920143375</v>
      </c>
      <c r="BJE25" s="230">
        <f t="shared" si="39"/>
        <v>26502.788920143375</v>
      </c>
      <c r="BJF25" s="230">
        <f t="shared" si="39"/>
        <v>26502.788920143375</v>
      </c>
      <c r="BJG25" s="230">
        <f t="shared" si="39"/>
        <v>26502.788920143375</v>
      </c>
      <c r="BJH25" s="230">
        <f t="shared" si="39"/>
        <v>26502.788920143375</v>
      </c>
      <c r="BJI25" s="230">
        <f t="shared" si="39"/>
        <v>26502.788920143375</v>
      </c>
      <c r="BJJ25" s="230">
        <f t="shared" si="39"/>
        <v>26502.788920143375</v>
      </c>
      <c r="BJK25" s="230">
        <f t="shared" si="39"/>
        <v>26502.788920143375</v>
      </c>
      <c r="BJL25" s="230">
        <f t="shared" si="39"/>
        <v>26502.788920143375</v>
      </c>
      <c r="BJM25" s="230">
        <f t="shared" si="39"/>
        <v>26502.788920143375</v>
      </c>
      <c r="BJN25" s="230">
        <f t="shared" si="39"/>
        <v>26502.788920143375</v>
      </c>
      <c r="BJO25" s="230">
        <f t="shared" si="39"/>
        <v>26502.788920143375</v>
      </c>
      <c r="BJP25" s="230">
        <f t="shared" si="39"/>
        <v>26502.788920143375</v>
      </c>
      <c r="BJQ25" s="230">
        <f t="shared" si="39"/>
        <v>26502.788920143375</v>
      </c>
      <c r="BJR25" s="230">
        <f t="shared" si="39"/>
        <v>26502.788920143375</v>
      </c>
      <c r="BJS25" s="230">
        <f t="shared" si="39"/>
        <v>26502.788920143375</v>
      </c>
      <c r="BJT25" s="230">
        <f t="shared" si="39"/>
        <v>26502.788920143375</v>
      </c>
      <c r="BJU25" s="230">
        <f t="shared" si="39"/>
        <v>26502.788920143375</v>
      </c>
      <c r="BJV25" s="230">
        <f t="shared" si="39"/>
        <v>26502.788920143375</v>
      </c>
      <c r="BJW25" s="230">
        <f t="shared" si="39"/>
        <v>26502.788920143375</v>
      </c>
      <c r="BJX25" s="230">
        <f t="shared" si="39"/>
        <v>26502.788920143375</v>
      </c>
      <c r="BJY25" s="230">
        <f t="shared" si="39"/>
        <v>26502.788920143375</v>
      </c>
      <c r="BJZ25" s="230">
        <f t="shared" si="39"/>
        <v>26502.788920143375</v>
      </c>
      <c r="BKA25" s="230">
        <f t="shared" si="39"/>
        <v>26502.788920143375</v>
      </c>
      <c r="BKB25" s="230">
        <f t="shared" si="39"/>
        <v>26502.788920143375</v>
      </c>
      <c r="BKC25" s="230">
        <f t="shared" si="39"/>
        <v>26502.788920143375</v>
      </c>
      <c r="BKD25" s="230">
        <f t="shared" si="39"/>
        <v>26502.788920143375</v>
      </c>
      <c r="BKE25" s="230">
        <f t="shared" si="39"/>
        <v>26502.788920143375</v>
      </c>
      <c r="BKF25" s="230">
        <f t="shared" si="39"/>
        <v>26502.788920143375</v>
      </c>
      <c r="BKG25" s="230">
        <f t="shared" si="39"/>
        <v>26502.788920143375</v>
      </c>
      <c r="BKH25" s="230">
        <f t="shared" si="39"/>
        <v>26502.788920143375</v>
      </c>
      <c r="BKI25" s="230">
        <f t="shared" si="39"/>
        <v>26502.788920143375</v>
      </c>
      <c r="BKJ25" s="230">
        <f t="shared" si="39"/>
        <v>26502.788920143375</v>
      </c>
      <c r="BKK25" s="230">
        <f t="shared" si="39"/>
        <v>26502.788920143375</v>
      </c>
      <c r="BKL25" s="230">
        <f t="shared" si="39"/>
        <v>26502.788920143375</v>
      </c>
      <c r="BKM25" s="230">
        <f t="shared" si="39"/>
        <v>26502.788920143375</v>
      </c>
      <c r="BKN25" s="230">
        <f t="shared" si="39"/>
        <v>26502.788920143375</v>
      </c>
      <c r="BKO25" s="230">
        <f t="shared" si="39"/>
        <v>26502.788920143375</v>
      </c>
      <c r="BKP25" s="230">
        <f t="shared" si="39"/>
        <v>26502.788920143375</v>
      </c>
      <c r="BKQ25" s="230">
        <f t="shared" si="39"/>
        <v>26502.788920143375</v>
      </c>
      <c r="BKR25" s="230">
        <f t="shared" si="39"/>
        <v>26502.788920143375</v>
      </c>
      <c r="BKS25" s="230">
        <f t="shared" si="39"/>
        <v>26502.788920143375</v>
      </c>
      <c r="BKT25" s="230">
        <f t="shared" si="39"/>
        <v>26502.788920143375</v>
      </c>
      <c r="BKU25" s="230">
        <f t="shared" si="39"/>
        <v>26502.788920143375</v>
      </c>
      <c r="BKV25" s="230">
        <f t="shared" si="39"/>
        <v>26502.788920143375</v>
      </c>
      <c r="BKW25" s="230">
        <f t="shared" si="39"/>
        <v>26502.788920143375</v>
      </c>
      <c r="BKX25" s="230">
        <f t="shared" si="39"/>
        <v>26502.788920143375</v>
      </c>
      <c r="BKY25" s="230">
        <f t="shared" si="39"/>
        <v>26502.788920143375</v>
      </c>
      <c r="BKZ25" s="230">
        <f t="shared" si="39"/>
        <v>26502.788920143375</v>
      </c>
      <c r="BLA25" s="230">
        <f t="shared" si="39"/>
        <v>26502.788920143375</v>
      </c>
      <c r="BLB25" s="230">
        <f t="shared" si="39"/>
        <v>26502.788920143375</v>
      </c>
      <c r="BLC25" s="230">
        <f t="shared" si="39"/>
        <v>26502.788920143375</v>
      </c>
      <c r="BLD25" s="230">
        <f t="shared" si="39"/>
        <v>26502.788920143375</v>
      </c>
      <c r="BLE25" s="230">
        <f t="shared" si="39"/>
        <v>26502.788920143375</v>
      </c>
      <c r="BLF25" s="230">
        <f t="shared" si="39"/>
        <v>26502.788920143375</v>
      </c>
      <c r="BLG25" s="230">
        <f t="shared" si="39"/>
        <v>26502.788920143375</v>
      </c>
      <c r="BLH25" s="230">
        <f t="shared" si="39"/>
        <v>26502.788920143375</v>
      </c>
      <c r="BLI25" s="230">
        <f t="shared" si="39"/>
        <v>26502.788920143375</v>
      </c>
      <c r="BLJ25" s="230">
        <f t="shared" si="39"/>
        <v>26502.788920143375</v>
      </c>
      <c r="BLK25" s="230">
        <f t="shared" ref="BLK25:BNV25" si="40">MIN(_xlfn.IFS(BLK21=0,BLJ25,BLK21&gt;0,BLJ25+(BLK21/5)),BLK22)</f>
        <v>26502.788920143375</v>
      </c>
      <c r="BLL25" s="230">
        <f t="shared" si="40"/>
        <v>26502.788920143375</v>
      </c>
      <c r="BLM25" s="230">
        <f t="shared" si="40"/>
        <v>26502.788920143375</v>
      </c>
      <c r="BLN25" s="230">
        <f t="shared" si="40"/>
        <v>26502.788920143375</v>
      </c>
      <c r="BLO25" s="230">
        <f t="shared" si="40"/>
        <v>26502.788920143375</v>
      </c>
      <c r="BLP25" s="230">
        <f t="shared" si="40"/>
        <v>26502.788920143375</v>
      </c>
      <c r="BLQ25" s="230">
        <f t="shared" si="40"/>
        <v>26502.788920143375</v>
      </c>
      <c r="BLR25" s="230">
        <f t="shared" si="40"/>
        <v>26502.788920143375</v>
      </c>
      <c r="BLS25" s="230">
        <f t="shared" si="40"/>
        <v>26502.788920143375</v>
      </c>
      <c r="BLT25" s="230">
        <f t="shared" si="40"/>
        <v>26502.788920143375</v>
      </c>
      <c r="BLU25" s="230">
        <f t="shared" si="40"/>
        <v>26502.788920143375</v>
      </c>
      <c r="BLV25" s="230">
        <f t="shared" si="40"/>
        <v>26502.788920143375</v>
      </c>
      <c r="BLW25" s="230">
        <f t="shared" si="40"/>
        <v>26502.788920143375</v>
      </c>
      <c r="BLX25" s="230">
        <f t="shared" si="40"/>
        <v>26502.788920143375</v>
      </c>
      <c r="BLY25" s="230">
        <f t="shared" si="40"/>
        <v>26502.788920143375</v>
      </c>
      <c r="BLZ25" s="230">
        <f t="shared" si="40"/>
        <v>26502.788920143375</v>
      </c>
      <c r="BMA25" s="230">
        <f t="shared" si="40"/>
        <v>26502.788920143375</v>
      </c>
      <c r="BMB25" s="230">
        <f t="shared" si="40"/>
        <v>26502.788920143375</v>
      </c>
      <c r="BMC25" s="230">
        <f t="shared" si="40"/>
        <v>26502.788920143375</v>
      </c>
      <c r="BMD25" s="230">
        <f t="shared" si="40"/>
        <v>26502.788920143375</v>
      </c>
      <c r="BME25" s="230">
        <f t="shared" si="40"/>
        <v>26502.788920143375</v>
      </c>
      <c r="BMF25" s="230">
        <f t="shared" si="40"/>
        <v>26502.788920143375</v>
      </c>
      <c r="BMG25" s="230">
        <f t="shared" si="40"/>
        <v>26502.788920143375</v>
      </c>
      <c r="BMH25" s="230">
        <f t="shared" si="40"/>
        <v>26502.788920143375</v>
      </c>
      <c r="BMI25" s="230">
        <f t="shared" si="40"/>
        <v>26502.788920143375</v>
      </c>
      <c r="BMJ25" s="230">
        <f t="shared" si="40"/>
        <v>26502.788920143375</v>
      </c>
      <c r="BMK25" s="230">
        <f t="shared" si="40"/>
        <v>26502.788920143375</v>
      </c>
      <c r="BML25" s="230">
        <f t="shared" si="40"/>
        <v>26502.788920143375</v>
      </c>
      <c r="BMM25" s="230">
        <f t="shared" si="40"/>
        <v>26502.788920143375</v>
      </c>
      <c r="BMN25" s="230">
        <f t="shared" si="40"/>
        <v>26502.788920143375</v>
      </c>
      <c r="BMO25" s="230">
        <f t="shared" si="40"/>
        <v>26502.788920143375</v>
      </c>
      <c r="BMP25" s="230">
        <f t="shared" si="40"/>
        <v>26502.788920143375</v>
      </c>
      <c r="BMQ25" s="230">
        <f t="shared" si="40"/>
        <v>26502.788920143375</v>
      </c>
      <c r="BMR25" s="230">
        <f t="shared" si="40"/>
        <v>26502.788920143375</v>
      </c>
      <c r="BMS25" s="230">
        <f t="shared" si="40"/>
        <v>26502.788920143375</v>
      </c>
      <c r="BMT25" s="230">
        <f t="shared" si="40"/>
        <v>26502.788920143375</v>
      </c>
      <c r="BMU25" s="230">
        <f t="shared" si="40"/>
        <v>26502.788920143375</v>
      </c>
      <c r="BMV25" s="230">
        <f t="shared" si="40"/>
        <v>26502.788920143375</v>
      </c>
      <c r="BMW25" s="230">
        <f t="shared" si="40"/>
        <v>26502.788920143375</v>
      </c>
      <c r="BMX25" s="230">
        <f t="shared" si="40"/>
        <v>26502.788920143375</v>
      </c>
      <c r="BMY25" s="230">
        <f t="shared" si="40"/>
        <v>26502.788920143375</v>
      </c>
      <c r="BMZ25" s="230">
        <f t="shared" si="40"/>
        <v>26502.788920143375</v>
      </c>
      <c r="BNA25" s="230">
        <f t="shared" si="40"/>
        <v>26502.788920143375</v>
      </c>
      <c r="BNB25" s="230">
        <f t="shared" si="40"/>
        <v>26502.788920143375</v>
      </c>
      <c r="BNC25" s="230">
        <f t="shared" si="40"/>
        <v>26502.788920143375</v>
      </c>
      <c r="BND25" s="230">
        <f t="shared" si="40"/>
        <v>26502.788920143375</v>
      </c>
      <c r="BNE25" s="230">
        <f t="shared" si="40"/>
        <v>26502.788920143375</v>
      </c>
      <c r="BNF25" s="230">
        <f t="shared" si="40"/>
        <v>26502.788920143375</v>
      </c>
      <c r="BNG25" s="230">
        <f t="shared" si="40"/>
        <v>26502.788920143375</v>
      </c>
      <c r="BNH25" s="230">
        <f t="shared" si="40"/>
        <v>26502.788920143375</v>
      </c>
      <c r="BNI25" s="230">
        <f t="shared" si="40"/>
        <v>26502.788920143375</v>
      </c>
      <c r="BNJ25" s="230">
        <f t="shared" si="40"/>
        <v>26502.788920143375</v>
      </c>
      <c r="BNK25" s="230">
        <f t="shared" si="40"/>
        <v>26502.788920143375</v>
      </c>
      <c r="BNL25" s="230">
        <f t="shared" si="40"/>
        <v>26502.788920143375</v>
      </c>
      <c r="BNM25" s="230">
        <f t="shared" si="40"/>
        <v>26502.788920143375</v>
      </c>
      <c r="BNN25" s="230">
        <f t="shared" si="40"/>
        <v>26502.788920143375</v>
      </c>
      <c r="BNO25" s="230">
        <f t="shared" si="40"/>
        <v>26502.788920143375</v>
      </c>
      <c r="BNP25" s="230">
        <f t="shared" si="40"/>
        <v>26502.788920143375</v>
      </c>
      <c r="BNQ25" s="230">
        <f t="shared" si="40"/>
        <v>26502.788920143375</v>
      </c>
      <c r="BNR25" s="230">
        <f t="shared" si="40"/>
        <v>26502.788920143375</v>
      </c>
      <c r="BNS25" s="230">
        <f t="shared" si="40"/>
        <v>26502.788920143375</v>
      </c>
      <c r="BNT25" s="230">
        <f t="shared" si="40"/>
        <v>26502.788920143375</v>
      </c>
      <c r="BNU25" s="230">
        <f t="shared" si="40"/>
        <v>26502.788920143375</v>
      </c>
      <c r="BNV25" s="230">
        <f t="shared" si="40"/>
        <v>26502.788920143375</v>
      </c>
      <c r="BNW25" s="230">
        <f t="shared" ref="BNW25:BQH25" si="41">MIN(_xlfn.IFS(BNW21=0,BNV25,BNW21&gt;0,BNV25+(BNW21/5)),BNW22)</f>
        <v>26502.788920143375</v>
      </c>
      <c r="BNX25" s="230">
        <f t="shared" si="41"/>
        <v>26502.788920143375</v>
      </c>
      <c r="BNY25" s="230">
        <f t="shared" si="41"/>
        <v>26502.788920143375</v>
      </c>
      <c r="BNZ25" s="230">
        <f t="shared" si="41"/>
        <v>26502.788920143375</v>
      </c>
      <c r="BOA25" s="230">
        <f t="shared" si="41"/>
        <v>26502.788920143375</v>
      </c>
      <c r="BOB25" s="230">
        <f t="shared" si="41"/>
        <v>26502.788920143375</v>
      </c>
      <c r="BOC25" s="230">
        <f t="shared" si="41"/>
        <v>26502.788920143375</v>
      </c>
      <c r="BOD25" s="230">
        <f t="shared" si="41"/>
        <v>26502.788920143375</v>
      </c>
      <c r="BOE25" s="230">
        <f t="shared" si="41"/>
        <v>26502.788920143375</v>
      </c>
      <c r="BOF25" s="230">
        <f t="shared" si="41"/>
        <v>26502.788920143375</v>
      </c>
      <c r="BOG25" s="230">
        <f t="shared" si="41"/>
        <v>26502.788920143375</v>
      </c>
      <c r="BOH25" s="230">
        <f t="shared" si="41"/>
        <v>26502.788920143375</v>
      </c>
      <c r="BOI25" s="230">
        <f t="shared" si="41"/>
        <v>26502.788920143375</v>
      </c>
      <c r="BOJ25" s="230">
        <f t="shared" si="41"/>
        <v>26502.788920143375</v>
      </c>
      <c r="BOK25" s="230">
        <f t="shared" si="41"/>
        <v>26502.788920143375</v>
      </c>
      <c r="BOL25" s="230">
        <f t="shared" si="41"/>
        <v>26502.788920143375</v>
      </c>
      <c r="BOM25" s="230">
        <f t="shared" si="41"/>
        <v>26502.788920143375</v>
      </c>
      <c r="BON25" s="230">
        <f t="shared" si="41"/>
        <v>26502.788920143375</v>
      </c>
      <c r="BOO25" s="230">
        <f t="shared" si="41"/>
        <v>26502.788920143375</v>
      </c>
      <c r="BOP25" s="230">
        <f t="shared" si="41"/>
        <v>26502.788920143375</v>
      </c>
      <c r="BOQ25" s="230">
        <f t="shared" si="41"/>
        <v>26502.788920143375</v>
      </c>
      <c r="BOR25" s="230">
        <f t="shared" si="41"/>
        <v>26502.788920143375</v>
      </c>
      <c r="BOS25" s="230">
        <f t="shared" si="41"/>
        <v>26502.788920143375</v>
      </c>
      <c r="BOT25" s="230">
        <f t="shared" si="41"/>
        <v>26502.788920143375</v>
      </c>
      <c r="BOU25" s="230">
        <f t="shared" si="41"/>
        <v>26502.788920143375</v>
      </c>
      <c r="BOV25" s="230">
        <f t="shared" si="41"/>
        <v>26502.788920143375</v>
      </c>
      <c r="BOW25" s="230">
        <f t="shared" si="41"/>
        <v>26502.788920143375</v>
      </c>
      <c r="BOX25" s="230">
        <f t="shared" si="41"/>
        <v>26502.788920143375</v>
      </c>
      <c r="BOY25" s="230">
        <f t="shared" si="41"/>
        <v>26502.788920143375</v>
      </c>
      <c r="BOZ25" s="230">
        <f t="shared" si="41"/>
        <v>26502.788920143375</v>
      </c>
      <c r="BPA25" s="230">
        <f t="shared" si="41"/>
        <v>26502.788920143375</v>
      </c>
      <c r="BPB25" s="230">
        <f t="shared" si="41"/>
        <v>26502.788920143375</v>
      </c>
      <c r="BPC25" s="230">
        <f t="shared" si="41"/>
        <v>26502.788920143375</v>
      </c>
      <c r="BPD25" s="230">
        <f t="shared" si="41"/>
        <v>26502.788920143375</v>
      </c>
      <c r="BPE25" s="230">
        <f t="shared" si="41"/>
        <v>26502.788920143375</v>
      </c>
      <c r="BPF25" s="230">
        <f t="shared" si="41"/>
        <v>26502.788920143375</v>
      </c>
      <c r="BPG25" s="230">
        <f t="shared" si="41"/>
        <v>26502.788920143375</v>
      </c>
      <c r="BPH25" s="230">
        <f t="shared" si="41"/>
        <v>26502.788920143375</v>
      </c>
      <c r="BPI25" s="230">
        <f t="shared" si="41"/>
        <v>26502.788920143375</v>
      </c>
      <c r="BPJ25" s="230">
        <f t="shared" si="41"/>
        <v>26502.788920143375</v>
      </c>
      <c r="BPK25" s="230">
        <f t="shared" si="41"/>
        <v>26502.788920143375</v>
      </c>
      <c r="BPL25" s="230">
        <f t="shared" si="41"/>
        <v>26502.788920143375</v>
      </c>
      <c r="BPM25" s="230">
        <f t="shared" si="41"/>
        <v>26502.788920143375</v>
      </c>
      <c r="BPN25" s="230">
        <f t="shared" si="41"/>
        <v>26502.788920143375</v>
      </c>
      <c r="BPO25" s="230">
        <f t="shared" si="41"/>
        <v>26502.788920143375</v>
      </c>
      <c r="BPP25" s="230">
        <f t="shared" si="41"/>
        <v>26502.788920143375</v>
      </c>
      <c r="BPQ25" s="230">
        <f t="shared" si="41"/>
        <v>26502.788920143375</v>
      </c>
      <c r="BPR25" s="230">
        <f t="shared" si="41"/>
        <v>26502.788920143375</v>
      </c>
      <c r="BPS25" s="230">
        <f t="shared" si="41"/>
        <v>26502.788920143375</v>
      </c>
      <c r="BPT25" s="230">
        <f t="shared" si="41"/>
        <v>26502.788920143375</v>
      </c>
      <c r="BPU25" s="230">
        <f t="shared" si="41"/>
        <v>26502.788920143375</v>
      </c>
      <c r="BPV25" s="230">
        <f t="shared" si="41"/>
        <v>26502.788920143375</v>
      </c>
      <c r="BPW25" s="230">
        <f t="shared" si="41"/>
        <v>26502.788920143375</v>
      </c>
      <c r="BPX25" s="230">
        <f t="shared" si="41"/>
        <v>26502.788920143375</v>
      </c>
      <c r="BPY25" s="230">
        <f t="shared" si="41"/>
        <v>26502.788920143375</v>
      </c>
      <c r="BPZ25" s="230">
        <f t="shared" si="41"/>
        <v>26502.788920143375</v>
      </c>
      <c r="BQA25" s="230">
        <f t="shared" si="41"/>
        <v>26502.788920143375</v>
      </c>
      <c r="BQB25" s="230">
        <f t="shared" si="41"/>
        <v>26502.788920143375</v>
      </c>
      <c r="BQC25" s="230">
        <f t="shared" si="41"/>
        <v>26502.788920143375</v>
      </c>
      <c r="BQD25" s="230">
        <f t="shared" si="41"/>
        <v>26502.788920143375</v>
      </c>
      <c r="BQE25" s="230">
        <f t="shared" si="41"/>
        <v>26502.788920143375</v>
      </c>
      <c r="BQF25" s="230">
        <f t="shared" si="41"/>
        <v>26502.788920143375</v>
      </c>
      <c r="BQG25" s="230">
        <f t="shared" si="41"/>
        <v>26502.788920143375</v>
      </c>
      <c r="BQH25" s="230">
        <f t="shared" si="41"/>
        <v>26502.788920143375</v>
      </c>
      <c r="BQI25" s="230">
        <f t="shared" ref="BQI25:BST25" si="42">MIN(_xlfn.IFS(BQI21=0,BQH25,BQI21&gt;0,BQH25+(BQI21/5)),BQI22)</f>
        <v>26502.788920143375</v>
      </c>
      <c r="BQJ25" s="230">
        <f t="shared" si="42"/>
        <v>26502.788920143375</v>
      </c>
      <c r="BQK25" s="230">
        <f t="shared" si="42"/>
        <v>26502.788920143375</v>
      </c>
      <c r="BQL25" s="230">
        <f t="shared" si="42"/>
        <v>26502.788920143375</v>
      </c>
      <c r="BQM25" s="230">
        <f t="shared" si="42"/>
        <v>26502.788920143375</v>
      </c>
      <c r="BQN25" s="230">
        <f t="shared" si="42"/>
        <v>26502.788920143375</v>
      </c>
      <c r="BQO25" s="230">
        <f t="shared" si="42"/>
        <v>26502.788920143375</v>
      </c>
      <c r="BQP25" s="230">
        <f t="shared" si="42"/>
        <v>26502.788920143375</v>
      </c>
      <c r="BQQ25" s="230">
        <f t="shared" si="42"/>
        <v>26502.788920143375</v>
      </c>
      <c r="BQR25" s="230">
        <f t="shared" si="42"/>
        <v>26502.788920143375</v>
      </c>
      <c r="BQS25" s="230">
        <f t="shared" si="42"/>
        <v>26502.788920143375</v>
      </c>
      <c r="BQT25" s="230">
        <f t="shared" si="42"/>
        <v>26502.788920143375</v>
      </c>
      <c r="BQU25" s="230">
        <f t="shared" si="42"/>
        <v>26502.788920143375</v>
      </c>
      <c r="BQV25" s="230">
        <f t="shared" si="42"/>
        <v>26502.788920143375</v>
      </c>
      <c r="BQW25" s="230">
        <f t="shared" si="42"/>
        <v>26502.788920143375</v>
      </c>
      <c r="BQX25" s="230">
        <f t="shared" si="42"/>
        <v>26502.788920143375</v>
      </c>
      <c r="BQY25" s="230">
        <f t="shared" si="42"/>
        <v>26502.788920143375</v>
      </c>
      <c r="BQZ25" s="230">
        <f t="shared" si="42"/>
        <v>26502.788920143375</v>
      </c>
      <c r="BRA25" s="230">
        <f t="shared" si="42"/>
        <v>26502.788920143375</v>
      </c>
      <c r="BRB25" s="230">
        <f t="shared" si="42"/>
        <v>26502.788920143375</v>
      </c>
      <c r="BRC25" s="230">
        <f t="shared" si="42"/>
        <v>26502.788920143375</v>
      </c>
      <c r="BRD25" s="230">
        <f t="shared" si="42"/>
        <v>26502.788920143375</v>
      </c>
      <c r="BRE25" s="230">
        <f t="shared" si="42"/>
        <v>26502.788920143375</v>
      </c>
      <c r="BRF25" s="230">
        <f t="shared" si="42"/>
        <v>26502.788920143375</v>
      </c>
      <c r="BRG25" s="230">
        <f t="shared" si="42"/>
        <v>26502.788920143375</v>
      </c>
      <c r="BRH25" s="230">
        <f t="shared" si="42"/>
        <v>26502.788920143375</v>
      </c>
      <c r="BRI25" s="230">
        <f t="shared" si="42"/>
        <v>26502.788920143375</v>
      </c>
      <c r="BRJ25" s="230">
        <f t="shared" si="42"/>
        <v>26502.788920143375</v>
      </c>
      <c r="BRK25" s="230">
        <f t="shared" si="42"/>
        <v>26502.788920143375</v>
      </c>
      <c r="BRL25" s="230">
        <f t="shared" si="42"/>
        <v>26502.788920143375</v>
      </c>
      <c r="BRM25" s="230">
        <f t="shared" si="42"/>
        <v>26502.788920143375</v>
      </c>
      <c r="BRN25" s="230">
        <f t="shared" si="42"/>
        <v>26502.788920143375</v>
      </c>
      <c r="BRO25" s="230">
        <f t="shared" si="42"/>
        <v>26502.788920143375</v>
      </c>
      <c r="BRP25" s="230">
        <f t="shared" si="42"/>
        <v>26502.788920143375</v>
      </c>
      <c r="BRQ25" s="230">
        <f t="shared" si="42"/>
        <v>26502.788920143375</v>
      </c>
      <c r="BRR25" s="230">
        <f t="shared" si="42"/>
        <v>26502.788920143375</v>
      </c>
      <c r="BRS25" s="230">
        <f t="shared" si="42"/>
        <v>26502.788920143375</v>
      </c>
      <c r="BRT25" s="230">
        <f t="shared" si="42"/>
        <v>26502.788920143375</v>
      </c>
      <c r="BRU25" s="230">
        <f t="shared" si="42"/>
        <v>26502.788920143375</v>
      </c>
      <c r="BRV25" s="230">
        <f t="shared" si="42"/>
        <v>26502.788920143375</v>
      </c>
      <c r="BRW25" s="230">
        <f t="shared" si="42"/>
        <v>26502.788920143375</v>
      </c>
      <c r="BRX25" s="230">
        <f t="shared" si="42"/>
        <v>26502.788920143375</v>
      </c>
      <c r="BRY25" s="230">
        <f t="shared" si="42"/>
        <v>26502.788920143375</v>
      </c>
      <c r="BRZ25" s="230">
        <f t="shared" si="42"/>
        <v>26502.788920143375</v>
      </c>
      <c r="BSA25" s="230">
        <f t="shared" si="42"/>
        <v>26502.788920143375</v>
      </c>
      <c r="BSB25" s="230">
        <f t="shared" si="42"/>
        <v>26502.788920143375</v>
      </c>
      <c r="BSC25" s="230">
        <f t="shared" si="42"/>
        <v>26502.788920143375</v>
      </c>
      <c r="BSD25" s="230">
        <f t="shared" si="42"/>
        <v>26502.788920143375</v>
      </c>
      <c r="BSE25" s="230">
        <f t="shared" si="42"/>
        <v>26502.788920143375</v>
      </c>
      <c r="BSF25" s="230">
        <f t="shared" si="42"/>
        <v>26502.788920143375</v>
      </c>
      <c r="BSG25" s="230">
        <f t="shared" si="42"/>
        <v>26502.788920143375</v>
      </c>
      <c r="BSH25" s="230">
        <f t="shared" si="42"/>
        <v>26502.788920143375</v>
      </c>
      <c r="BSI25" s="230">
        <f t="shared" si="42"/>
        <v>26502.788920143375</v>
      </c>
      <c r="BSJ25" s="230">
        <f t="shared" si="42"/>
        <v>26502.788920143375</v>
      </c>
      <c r="BSK25" s="230">
        <f t="shared" si="42"/>
        <v>26502.788920143375</v>
      </c>
      <c r="BSL25" s="230">
        <f t="shared" si="42"/>
        <v>26502.788920143375</v>
      </c>
      <c r="BSM25" s="230">
        <f t="shared" si="42"/>
        <v>26502.788920143375</v>
      </c>
      <c r="BSN25" s="230">
        <f t="shared" si="42"/>
        <v>26502.788920143375</v>
      </c>
      <c r="BSO25" s="230">
        <f t="shared" si="42"/>
        <v>26502.788920143375</v>
      </c>
      <c r="BSP25" s="230">
        <f t="shared" si="42"/>
        <v>26502.788920143375</v>
      </c>
      <c r="BSQ25" s="230">
        <f t="shared" si="42"/>
        <v>26502.788920143375</v>
      </c>
      <c r="BSR25" s="230">
        <f t="shared" si="42"/>
        <v>26502.788920143375</v>
      </c>
      <c r="BSS25" s="230">
        <f t="shared" si="42"/>
        <v>26502.788920143375</v>
      </c>
      <c r="BST25" s="230">
        <f t="shared" si="42"/>
        <v>26502.788920143375</v>
      </c>
      <c r="BSU25" s="230">
        <f t="shared" ref="BSU25:BVF25" si="43">MIN(_xlfn.IFS(BSU21=0,BST25,BSU21&gt;0,BST25+(BSU21/5)),BSU22)</f>
        <v>26502.788920143375</v>
      </c>
      <c r="BSV25" s="230">
        <f t="shared" si="43"/>
        <v>26502.788920143375</v>
      </c>
      <c r="BSW25" s="230">
        <f t="shared" si="43"/>
        <v>26502.788920143375</v>
      </c>
      <c r="BSX25" s="230">
        <f t="shared" si="43"/>
        <v>26502.788920143375</v>
      </c>
      <c r="BSY25" s="230">
        <f t="shared" si="43"/>
        <v>26502.788920143375</v>
      </c>
      <c r="BSZ25" s="230">
        <f t="shared" si="43"/>
        <v>26502.788920143375</v>
      </c>
      <c r="BTA25" s="230">
        <f t="shared" si="43"/>
        <v>26502.788920143375</v>
      </c>
      <c r="BTB25" s="230">
        <f t="shared" si="43"/>
        <v>26502.788920143375</v>
      </c>
      <c r="BTC25" s="230">
        <f t="shared" si="43"/>
        <v>26502.788920143375</v>
      </c>
      <c r="BTD25" s="230">
        <f t="shared" si="43"/>
        <v>26502.788920143375</v>
      </c>
      <c r="BTE25" s="230">
        <f t="shared" si="43"/>
        <v>26502.788920143375</v>
      </c>
      <c r="BTF25" s="230">
        <f t="shared" si="43"/>
        <v>26502.788920143375</v>
      </c>
      <c r="BTG25" s="230">
        <f t="shared" si="43"/>
        <v>26502.788920143375</v>
      </c>
      <c r="BTH25" s="230">
        <f t="shared" si="43"/>
        <v>26502.788920143375</v>
      </c>
      <c r="BTI25" s="230">
        <f t="shared" si="43"/>
        <v>26502.788920143375</v>
      </c>
      <c r="BTJ25" s="230">
        <f t="shared" si="43"/>
        <v>26502.788920143375</v>
      </c>
      <c r="BTK25" s="230">
        <f t="shared" si="43"/>
        <v>26502.788920143375</v>
      </c>
      <c r="BTL25" s="230">
        <f t="shared" si="43"/>
        <v>26502.788920143375</v>
      </c>
      <c r="BTM25" s="230">
        <f t="shared" si="43"/>
        <v>26502.788920143375</v>
      </c>
      <c r="BTN25" s="230">
        <f t="shared" si="43"/>
        <v>26502.788920143375</v>
      </c>
      <c r="BTO25" s="230">
        <f t="shared" si="43"/>
        <v>26502.788920143375</v>
      </c>
      <c r="BTP25" s="230">
        <f t="shared" si="43"/>
        <v>26502.788920143375</v>
      </c>
      <c r="BTQ25" s="230">
        <f t="shared" si="43"/>
        <v>26502.788920143375</v>
      </c>
      <c r="BTR25" s="230">
        <f t="shared" si="43"/>
        <v>26502.788920143375</v>
      </c>
      <c r="BTS25" s="230">
        <f t="shared" si="43"/>
        <v>26502.788920143375</v>
      </c>
      <c r="BTT25" s="230">
        <f t="shared" si="43"/>
        <v>26502.788920143375</v>
      </c>
      <c r="BTU25" s="230">
        <f t="shared" si="43"/>
        <v>26502.788920143375</v>
      </c>
      <c r="BTV25" s="230">
        <f t="shared" si="43"/>
        <v>26502.788920143375</v>
      </c>
      <c r="BTW25" s="230">
        <f t="shared" si="43"/>
        <v>26502.788920143375</v>
      </c>
      <c r="BTX25" s="230">
        <f t="shared" si="43"/>
        <v>26502.788920143375</v>
      </c>
      <c r="BTY25" s="230">
        <f t="shared" si="43"/>
        <v>26502.788920143375</v>
      </c>
      <c r="BTZ25" s="230">
        <f t="shared" si="43"/>
        <v>26502.788920143375</v>
      </c>
      <c r="BUA25" s="230">
        <f t="shared" si="43"/>
        <v>26502.788920143375</v>
      </c>
      <c r="BUB25" s="230">
        <f t="shared" si="43"/>
        <v>26502.788920143375</v>
      </c>
      <c r="BUC25" s="230">
        <f t="shared" si="43"/>
        <v>26502.788920143375</v>
      </c>
      <c r="BUD25" s="230">
        <f t="shared" si="43"/>
        <v>26502.788920143375</v>
      </c>
      <c r="BUE25" s="230">
        <f t="shared" si="43"/>
        <v>26502.788920143375</v>
      </c>
      <c r="BUF25" s="230">
        <f t="shared" si="43"/>
        <v>26502.788920143375</v>
      </c>
      <c r="BUG25" s="230">
        <f t="shared" si="43"/>
        <v>26502.788920143375</v>
      </c>
      <c r="BUH25" s="230">
        <f t="shared" si="43"/>
        <v>26502.788920143375</v>
      </c>
      <c r="BUI25" s="230">
        <f t="shared" si="43"/>
        <v>26502.788920143375</v>
      </c>
      <c r="BUJ25" s="230">
        <f t="shared" si="43"/>
        <v>26502.788920143375</v>
      </c>
      <c r="BUK25" s="230">
        <f t="shared" si="43"/>
        <v>26502.788920143375</v>
      </c>
      <c r="BUL25" s="230">
        <f t="shared" si="43"/>
        <v>26502.788920143375</v>
      </c>
      <c r="BUM25" s="230">
        <f t="shared" si="43"/>
        <v>26502.788920143375</v>
      </c>
      <c r="BUN25" s="230">
        <f t="shared" si="43"/>
        <v>26502.788920143375</v>
      </c>
      <c r="BUO25" s="230">
        <f t="shared" si="43"/>
        <v>26502.788920143375</v>
      </c>
      <c r="BUP25" s="230">
        <f t="shared" si="43"/>
        <v>26502.788920143375</v>
      </c>
      <c r="BUQ25" s="230">
        <f t="shared" si="43"/>
        <v>26502.788920143375</v>
      </c>
      <c r="BUR25" s="230">
        <f t="shared" si="43"/>
        <v>26502.788920143375</v>
      </c>
      <c r="BUS25" s="230">
        <f t="shared" si="43"/>
        <v>26502.788920143375</v>
      </c>
      <c r="BUT25" s="230">
        <f t="shared" si="43"/>
        <v>26502.788920143375</v>
      </c>
      <c r="BUU25" s="230">
        <f t="shared" si="43"/>
        <v>26502.788920143375</v>
      </c>
      <c r="BUV25" s="230">
        <f t="shared" si="43"/>
        <v>26502.788920143375</v>
      </c>
      <c r="BUW25" s="230">
        <f t="shared" si="43"/>
        <v>26502.788920143375</v>
      </c>
      <c r="BUX25" s="230">
        <f t="shared" si="43"/>
        <v>26502.788920143375</v>
      </c>
      <c r="BUY25" s="230">
        <f t="shared" si="43"/>
        <v>26502.788920143375</v>
      </c>
      <c r="BUZ25" s="230">
        <f t="shared" si="43"/>
        <v>26502.788920143375</v>
      </c>
      <c r="BVA25" s="230">
        <f t="shared" si="43"/>
        <v>26502.788920143375</v>
      </c>
      <c r="BVB25" s="230">
        <f t="shared" si="43"/>
        <v>26502.788920143375</v>
      </c>
      <c r="BVC25" s="230">
        <f t="shared" si="43"/>
        <v>26502.788920143375</v>
      </c>
      <c r="BVD25" s="230">
        <f t="shared" si="43"/>
        <v>26502.788920143375</v>
      </c>
      <c r="BVE25" s="230">
        <f t="shared" si="43"/>
        <v>26502.788920143375</v>
      </c>
      <c r="BVF25" s="230">
        <f t="shared" si="43"/>
        <v>26502.788920143375</v>
      </c>
      <c r="BVG25" s="230">
        <f t="shared" ref="BVG25:BXR25" si="44">MIN(_xlfn.IFS(BVG21=0,BVF25,BVG21&gt;0,BVF25+(BVG21/5)),BVG22)</f>
        <v>26502.788920143375</v>
      </c>
      <c r="BVH25" s="230">
        <f t="shared" si="44"/>
        <v>26502.788920143375</v>
      </c>
      <c r="BVI25" s="230">
        <f t="shared" si="44"/>
        <v>26502.788920143375</v>
      </c>
      <c r="BVJ25" s="230">
        <f t="shared" si="44"/>
        <v>26502.788920143375</v>
      </c>
      <c r="BVK25" s="230">
        <f t="shared" si="44"/>
        <v>26502.788920143375</v>
      </c>
      <c r="BVL25" s="230">
        <f t="shared" si="44"/>
        <v>26502.788920143375</v>
      </c>
      <c r="BVM25" s="230">
        <f t="shared" si="44"/>
        <v>26502.788920143375</v>
      </c>
      <c r="BVN25" s="230">
        <f t="shared" si="44"/>
        <v>26502.788920143375</v>
      </c>
      <c r="BVO25" s="230">
        <f t="shared" si="44"/>
        <v>26502.788920143375</v>
      </c>
      <c r="BVP25" s="230">
        <f t="shared" si="44"/>
        <v>26502.788920143375</v>
      </c>
      <c r="BVQ25" s="230">
        <f t="shared" si="44"/>
        <v>26502.788920143375</v>
      </c>
      <c r="BVR25" s="230">
        <f t="shared" si="44"/>
        <v>26502.788920143375</v>
      </c>
      <c r="BVS25" s="230">
        <f t="shared" si="44"/>
        <v>26502.788920143375</v>
      </c>
      <c r="BVT25" s="230">
        <f t="shared" si="44"/>
        <v>26502.788920143375</v>
      </c>
      <c r="BVU25" s="230">
        <f t="shared" si="44"/>
        <v>26502.788920143375</v>
      </c>
      <c r="BVV25" s="230">
        <f t="shared" si="44"/>
        <v>26502.788920143375</v>
      </c>
      <c r="BVW25" s="230">
        <f t="shared" si="44"/>
        <v>26502.788920143375</v>
      </c>
      <c r="BVX25" s="230">
        <f t="shared" si="44"/>
        <v>26502.788920143375</v>
      </c>
      <c r="BVY25" s="230">
        <f t="shared" si="44"/>
        <v>26502.788920143375</v>
      </c>
      <c r="BVZ25" s="230">
        <f t="shared" si="44"/>
        <v>26502.788920143375</v>
      </c>
      <c r="BWA25" s="230">
        <f t="shared" si="44"/>
        <v>26502.788920143375</v>
      </c>
      <c r="BWB25" s="230">
        <f t="shared" si="44"/>
        <v>26502.788920143375</v>
      </c>
      <c r="BWC25" s="230">
        <f t="shared" si="44"/>
        <v>26502.788920143375</v>
      </c>
      <c r="BWD25" s="230">
        <f t="shared" si="44"/>
        <v>26502.788920143375</v>
      </c>
      <c r="BWE25" s="230">
        <f t="shared" si="44"/>
        <v>26502.788920143375</v>
      </c>
      <c r="BWF25" s="230">
        <f t="shared" si="44"/>
        <v>26502.788920143375</v>
      </c>
      <c r="BWG25" s="230">
        <f t="shared" si="44"/>
        <v>26502.788920143375</v>
      </c>
      <c r="BWH25" s="230">
        <f t="shared" si="44"/>
        <v>26502.788920143375</v>
      </c>
      <c r="BWI25" s="230">
        <f t="shared" si="44"/>
        <v>26502.788920143375</v>
      </c>
      <c r="BWJ25" s="230">
        <f t="shared" si="44"/>
        <v>26502.788920143375</v>
      </c>
      <c r="BWK25" s="230">
        <f t="shared" si="44"/>
        <v>26502.788920143375</v>
      </c>
      <c r="BWL25" s="230">
        <f t="shared" si="44"/>
        <v>26502.788920143375</v>
      </c>
      <c r="BWM25" s="230">
        <f t="shared" si="44"/>
        <v>26502.788920143375</v>
      </c>
      <c r="BWN25" s="230">
        <f t="shared" si="44"/>
        <v>26502.788920143375</v>
      </c>
      <c r="BWO25" s="230">
        <f t="shared" si="44"/>
        <v>26502.788920143375</v>
      </c>
      <c r="BWP25" s="230">
        <f t="shared" si="44"/>
        <v>26502.788920143375</v>
      </c>
      <c r="BWQ25" s="230">
        <f t="shared" si="44"/>
        <v>26502.788920143375</v>
      </c>
      <c r="BWR25" s="230">
        <f t="shared" si="44"/>
        <v>26502.788920143375</v>
      </c>
      <c r="BWS25" s="230">
        <f t="shared" si="44"/>
        <v>26502.788920143375</v>
      </c>
      <c r="BWT25" s="230">
        <f t="shared" si="44"/>
        <v>26502.788920143375</v>
      </c>
      <c r="BWU25" s="230">
        <f t="shared" si="44"/>
        <v>26502.788920143375</v>
      </c>
      <c r="BWV25" s="230">
        <f t="shared" si="44"/>
        <v>26502.788920143375</v>
      </c>
      <c r="BWW25" s="230">
        <f t="shared" si="44"/>
        <v>26502.788920143375</v>
      </c>
      <c r="BWX25" s="230">
        <f t="shared" si="44"/>
        <v>26502.788920143375</v>
      </c>
      <c r="BWY25" s="230">
        <f t="shared" si="44"/>
        <v>26502.788920143375</v>
      </c>
      <c r="BWZ25" s="230">
        <f t="shared" si="44"/>
        <v>26502.788920143375</v>
      </c>
      <c r="BXA25" s="230">
        <f t="shared" si="44"/>
        <v>26502.788920143375</v>
      </c>
      <c r="BXB25" s="230">
        <f t="shared" si="44"/>
        <v>26502.788920143375</v>
      </c>
      <c r="BXC25" s="230">
        <f t="shared" si="44"/>
        <v>26502.788920143375</v>
      </c>
      <c r="BXD25" s="230">
        <f t="shared" si="44"/>
        <v>26502.788920143375</v>
      </c>
      <c r="BXE25" s="230">
        <f t="shared" si="44"/>
        <v>26502.788920143375</v>
      </c>
      <c r="BXF25" s="230">
        <f t="shared" si="44"/>
        <v>26502.788920143375</v>
      </c>
      <c r="BXG25" s="230">
        <f t="shared" si="44"/>
        <v>26502.788920143375</v>
      </c>
      <c r="BXH25" s="230">
        <f t="shared" si="44"/>
        <v>26502.788920143375</v>
      </c>
      <c r="BXI25" s="230">
        <f t="shared" si="44"/>
        <v>26502.788920143375</v>
      </c>
      <c r="BXJ25" s="230">
        <f t="shared" si="44"/>
        <v>26502.788920143375</v>
      </c>
      <c r="BXK25" s="230">
        <f t="shared" si="44"/>
        <v>26502.788920143375</v>
      </c>
      <c r="BXL25" s="230">
        <f t="shared" si="44"/>
        <v>26502.788920143375</v>
      </c>
      <c r="BXM25" s="230">
        <f t="shared" si="44"/>
        <v>26502.788920143375</v>
      </c>
      <c r="BXN25" s="230">
        <f t="shared" si="44"/>
        <v>26502.788920143375</v>
      </c>
      <c r="BXO25" s="230">
        <f t="shared" si="44"/>
        <v>26502.788920143375</v>
      </c>
      <c r="BXP25" s="230">
        <f t="shared" si="44"/>
        <v>26502.788920143375</v>
      </c>
      <c r="BXQ25" s="230">
        <f t="shared" si="44"/>
        <v>26502.788920143375</v>
      </c>
      <c r="BXR25" s="230">
        <f t="shared" si="44"/>
        <v>26502.788920143375</v>
      </c>
      <c r="BXS25" s="230">
        <f t="shared" ref="BXS25:CAD25" si="45">MIN(_xlfn.IFS(BXS21=0,BXR25,BXS21&gt;0,BXR25+(BXS21/5)),BXS22)</f>
        <v>26502.788920143375</v>
      </c>
      <c r="BXT25" s="230">
        <f t="shared" si="45"/>
        <v>26502.788920143375</v>
      </c>
      <c r="BXU25" s="230">
        <f t="shared" si="45"/>
        <v>26502.788920143375</v>
      </c>
      <c r="BXV25" s="230">
        <f t="shared" si="45"/>
        <v>26502.788920143375</v>
      </c>
      <c r="BXW25" s="230">
        <f t="shared" si="45"/>
        <v>26502.788920143375</v>
      </c>
      <c r="BXX25" s="230">
        <f t="shared" si="45"/>
        <v>26502.788920143375</v>
      </c>
      <c r="BXY25" s="230">
        <f t="shared" si="45"/>
        <v>26502.788920143375</v>
      </c>
      <c r="BXZ25" s="230">
        <f t="shared" si="45"/>
        <v>26502.788920143375</v>
      </c>
      <c r="BYA25" s="230">
        <f t="shared" si="45"/>
        <v>26502.788920143375</v>
      </c>
      <c r="BYB25" s="230">
        <f t="shared" si="45"/>
        <v>26502.788920143375</v>
      </c>
      <c r="BYC25" s="230">
        <f t="shared" si="45"/>
        <v>26502.788920143375</v>
      </c>
      <c r="BYD25" s="230">
        <f t="shared" si="45"/>
        <v>26502.788920143375</v>
      </c>
      <c r="BYE25" s="230">
        <f t="shared" si="45"/>
        <v>26502.788920143375</v>
      </c>
      <c r="BYF25" s="230">
        <f t="shared" si="45"/>
        <v>26502.788920143375</v>
      </c>
      <c r="BYG25" s="230">
        <f t="shared" si="45"/>
        <v>26502.788920143375</v>
      </c>
      <c r="BYH25" s="230">
        <f t="shared" si="45"/>
        <v>26502.788920143375</v>
      </c>
      <c r="BYI25" s="230">
        <f t="shared" si="45"/>
        <v>26502.788920143375</v>
      </c>
      <c r="BYJ25" s="230">
        <f t="shared" si="45"/>
        <v>26502.788920143375</v>
      </c>
      <c r="BYK25" s="230">
        <f t="shared" si="45"/>
        <v>26502.788920143375</v>
      </c>
      <c r="BYL25" s="230">
        <f t="shared" si="45"/>
        <v>26502.788920143375</v>
      </c>
      <c r="BYM25" s="230">
        <f t="shared" si="45"/>
        <v>26502.788920143375</v>
      </c>
      <c r="BYN25" s="230">
        <f t="shared" si="45"/>
        <v>26502.788920143375</v>
      </c>
      <c r="BYO25" s="230">
        <f t="shared" si="45"/>
        <v>26502.788920143375</v>
      </c>
      <c r="BYP25" s="230">
        <f t="shared" si="45"/>
        <v>26502.788920143375</v>
      </c>
      <c r="BYQ25" s="230">
        <f t="shared" si="45"/>
        <v>26502.788920143375</v>
      </c>
      <c r="BYR25" s="230">
        <f t="shared" si="45"/>
        <v>26502.788920143375</v>
      </c>
      <c r="BYS25" s="230">
        <f t="shared" si="45"/>
        <v>26502.788920143375</v>
      </c>
      <c r="BYT25" s="230">
        <f t="shared" si="45"/>
        <v>26502.788920143375</v>
      </c>
      <c r="BYU25" s="230">
        <f t="shared" si="45"/>
        <v>26502.788920143375</v>
      </c>
      <c r="BYV25" s="230">
        <f t="shared" si="45"/>
        <v>26502.788920143375</v>
      </c>
      <c r="BYW25" s="230">
        <f t="shared" si="45"/>
        <v>26502.788920143375</v>
      </c>
      <c r="BYX25" s="230">
        <f t="shared" si="45"/>
        <v>26502.788920143375</v>
      </c>
      <c r="BYY25" s="230">
        <f t="shared" si="45"/>
        <v>26502.788920143375</v>
      </c>
      <c r="BYZ25" s="230">
        <f t="shared" si="45"/>
        <v>26502.788920143375</v>
      </c>
      <c r="BZA25" s="230">
        <f t="shared" si="45"/>
        <v>26502.788920143375</v>
      </c>
      <c r="BZB25" s="230">
        <f t="shared" si="45"/>
        <v>26502.788920143375</v>
      </c>
      <c r="BZC25" s="230">
        <f t="shared" si="45"/>
        <v>26502.788920143375</v>
      </c>
      <c r="BZD25" s="230">
        <f t="shared" si="45"/>
        <v>26502.788920143375</v>
      </c>
      <c r="BZE25" s="230">
        <f t="shared" si="45"/>
        <v>26502.788920143375</v>
      </c>
      <c r="BZF25" s="230">
        <f t="shared" si="45"/>
        <v>26502.788920143375</v>
      </c>
      <c r="BZG25" s="230">
        <f t="shared" si="45"/>
        <v>26502.788920143375</v>
      </c>
      <c r="BZH25" s="230">
        <f t="shared" si="45"/>
        <v>26502.788920143375</v>
      </c>
      <c r="BZI25" s="230">
        <f t="shared" si="45"/>
        <v>26502.788920143375</v>
      </c>
      <c r="BZJ25" s="230">
        <f t="shared" si="45"/>
        <v>26502.788920143375</v>
      </c>
      <c r="BZK25" s="230">
        <f t="shared" si="45"/>
        <v>26502.788920143375</v>
      </c>
      <c r="BZL25" s="230">
        <f t="shared" si="45"/>
        <v>26502.788920143375</v>
      </c>
      <c r="BZM25" s="230">
        <f t="shared" si="45"/>
        <v>26502.788920143375</v>
      </c>
      <c r="BZN25" s="230">
        <f t="shared" si="45"/>
        <v>26502.788920143375</v>
      </c>
      <c r="BZO25" s="230">
        <f t="shared" si="45"/>
        <v>26502.788920143375</v>
      </c>
      <c r="BZP25" s="230">
        <f t="shared" si="45"/>
        <v>26502.788920143375</v>
      </c>
      <c r="BZQ25" s="230">
        <f t="shared" si="45"/>
        <v>26502.788920143375</v>
      </c>
      <c r="BZR25" s="230">
        <f t="shared" si="45"/>
        <v>26502.788920143375</v>
      </c>
      <c r="BZS25" s="230">
        <f t="shared" si="45"/>
        <v>26502.788920143375</v>
      </c>
      <c r="BZT25" s="230">
        <f t="shared" si="45"/>
        <v>26502.788920143375</v>
      </c>
      <c r="BZU25" s="230">
        <f t="shared" si="45"/>
        <v>26502.788920143375</v>
      </c>
      <c r="BZV25" s="230">
        <f t="shared" si="45"/>
        <v>26502.788920143375</v>
      </c>
      <c r="BZW25" s="230">
        <f t="shared" si="45"/>
        <v>26502.788920143375</v>
      </c>
      <c r="BZX25" s="230">
        <f t="shared" si="45"/>
        <v>26502.788920143375</v>
      </c>
      <c r="BZY25" s="230">
        <f t="shared" si="45"/>
        <v>26502.788920143375</v>
      </c>
      <c r="BZZ25" s="230">
        <f t="shared" si="45"/>
        <v>26502.788920143375</v>
      </c>
      <c r="CAA25" s="230">
        <f t="shared" si="45"/>
        <v>26502.788920143375</v>
      </c>
      <c r="CAB25" s="230">
        <f t="shared" si="45"/>
        <v>26502.788920143375</v>
      </c>
      <c r="CAC25" s="230">
        <f t="shared" si="45"/>
        <v>26502.788920143375</v>
      </c>
      <c r="CAD25" s="230">
        <f t="shared" si="45"/>
        <v>26502.788920143375</v>
      </c>
      <c r="CAE25" s="230">
        <f t="shared" ref="CAE25:CCP25" si="46">MIN(_xlfn.IFS(CAE21=0,CAD25,CAE21&gt;0,CAD25+(CAE21/5)),CAE22)</f>
        <v>26502.788920143375</v>
      </c>
      <c r="CAF25" s="230">
        <f t="shared" si="46"/>
        <v>26502.788920143375</v>
      </c>
      <c r="CAG25" s="230">
        <f t="shared" si="46"/>
        <v>26502.788920143375</v>
      </c>
      <c r="CAH25" s="230">
        <f t="shared" si="46"/>
        <v>26502.788920143375</v>
      </c>
      <c r="CAI25" s="230">
        <f t="shared" si="46"/>
        <v>26502.788920143375</v>
      </c>
      <c r="CAJ25" s="230">
        <f t="shared" si="46"/>
        <v>26502.788920143375</v>
      </c>
      <c r="CAK25" s="230">
        <f t="shared" si="46"/>
        <v>26502.788920143375</v>
      </c>
      <c r="CAL25" s="230">
        <f t="shared" si="46"/>
        <v>26502.788920143375</v>
      </c>
      <c r="CAM25" s="230">
        <f t="shared" si="46"/>
        <v>26502.788920143375</v>
      </c>
      <c r="CAN25" s="230">
        <f t="shared" si="46"/>
        <v>26502.788920143375</v>
      </c>
      <c r="CAO25" s="230">
        <f t="shared" si="46"/>
        <v>26502.788920143375</v>
      </c>
      <c r="CAP25" s="230">
        <f t="shared" si="46"/>
        <v>26502.788920143375</v>
      </c>
      <c r="CAQ25" s="230">
        <f t="shared" si="46"/>
        <v>26502.788920143375</v>
      </c>
      <c r="CAR25" s="230">
        <f t="shared" si="46"/>
        <v>26502.788920143375</v>
      </c>
      <c r="CAS25" s="230">
        <f t="shared" si="46"/>
        <v>26502.788920143375</v>
      </c>
      <c r="CAT25" s="230">
        <f t="shared" si="46"/>
        <v>26502.788920143375</v>
      </c>
      <c r="CAU25" s="230">
        <f t="shared" si="46"/>
        <v>26502.788920143375</v>
      </c>
      <c r="CAV25" s="230">
        <f t="shared" si="46"/>
        <v>26502.788920143375</v>
      </c>
      <c r="CAW25" s="230">
        <f t="shared" si="46"/>
        <v>26502.788920143375</v>
      </c>
      <c r="CAX25" s="230">
        <f t="shared" si="46"/>
        <v>26502.788920143375</v>
      </c>
      <c r="CAY25" s="230">
        <f t="shared" si="46"/>
        <v>26502.788920143375</v>
      </c>
      <c r="CAZ25" s="230">
        <f t="shared" si="46"/>
        <v>26502.788920143375</v>
      </c>
      <c r="CBA25" s="230">
        <f t="shared" si="46"/>
        <v>26502.788920143375</v>
      </c>
      <c r="CBB25" s="230">
        <f t="shared" si="46"/>
        <v>26502.788920143375</v>
      </c>
      <c r="CBC25" s="230">
        <f t="shared" si="46"/>
        <v>26502.788920143375</v>
      </c>
      <c r="CBD25" s="230">
        <f t="shared" si="46"/>
        <v>26502.788920143375</v>
      </c>
      <c r="CBE25" s="230">
        <f t="shared" si="46"/>
        <v>26502.788920143375</v>
      </c>
      <c r="CBF25" s="230">
        <f t="shared" si="46"/>
        <v>26502.788920143375</v>
      </c>
      <c r="CBG25" s="230">
        <f t="shared" si="46"/>
        <v>26502.788920143375</v>
      </c>
      <c r="CBH25" s="230">
        <f t="shared" si="46"/>
        <v>26502.788920143375</v>
      </c>
      <c r="CBI25" s="230">
        <f t="shared" si="46"/>
        <v>26502.788920143375</v>
      </c>
      <c r="CBJ25" s="230">
        <f t="shared" si="46"/>
        <v>26502.788920143375</v>
      </c>
      <c r="CBK25" s="230">
        <f t="shared" si="46"/>
        <v>26502.788920143375</v>
      </c>
      <c r="CBL25" s="230">
        <f t="shared" si="46"/>
        <v>26502.788920143375</v>
      </c>
      <c r="CBM25" s="230">
        <f t="shared" si="46"/>
        <v>26502.788920143375</v>
      </c>
      <c r="CBN25" s="230">
        <f t="shared" si="46"/>
        <v>26502.788920143375</v>
      </c>
      <c r="CBO25" s="230">
        <f t="shared" si="46"/>
        <v>26502.788920143375</v>
      </c>
      <c r="CBP25" s="230">
        <f t="shared" si="46"/>
        <v>26502.788920143375</v>
      </c>
      <c r="CBQ25" s="230">
        <f t="shared" si="46"/>
        <v>26502.788920143375</v>
      </c>
      <c r="CBR25" s="230">
        <f t="shared" si="46"/>
        <v>26502.788920143375</v>
      </c>
      <c r="CBS25" s="230">
        <f t="shared" si="46"/>
        <v>26502.788920143375</v>
      </c>
      <c r="CBT25" s="230">
        <f t="shared" si="46"/>
        <v>26502.788920143375</v>
      </c>
      <c r="CBU25" s="230">
        <f t="shared" si="46"/>
        <v>26502.788920143375</v>
      </c>
      <c r="CBV25" s="230">
        <f t="shared" si="46"/>
        <v>26502.788920143375</v>
      </c>
      <c r="CBW25" s="230">
        <f t="shared" si="46"/>
        <v>26502.788920143375</v>
      </c>
      <c r="CBX25" s="230">
        <f t="shared" si="46"/>
        <v>26502.788920143375</v>
      </c>
      <c r="CBY25" s="230">
        <f t="shared" si="46"/>
        <v>26502.788920143375</v>
      </c>
      <c r="CBZ25" s="230">
        <f t="shared" si="46"/>
        <v>26502.788920143375</v>
      </c>
      <c r="CCA25" s="230">
        <f t="shared" si="46"/>
        <v>26502.788920143375</v>
      </c>
      <c r="CCB25" s="230">
        <f t="shared" si="46"/>
        <v>26502.788920143375</v>
      </c>
      <c r="CCC25" s="230">
        <f t="shared" si="46"/>
        <v>26502.788920143375</v>
      </c>
      <c r="CCD25" s="230">
        <f t="shared" si="46"/>
        <v>26502.788920143375</v>
      </c>
      <c r="CCE25" s="230">
        <f t="shared" si="46"/>
        <v>26502.788920143375</v>
      </c>
      <c r="CCF25" s="230">
        <f t="shared" si="46"/>
        <v>26502.788920143375</v>
      </c>
      <c r="CCG25" s="230">
        <f t="shared" si="46"/>
        <v>26502.788920143375</v>
      </c>
      <c r="CCH25" s="230">
        <f t="shared" si="46"/>
        <v>26502.788920143375</v>
      </c>
      <c r="CCI25" s="230">
        <f t="shared" si="46"/>
        <v>26502.788920143375</v>
      </c>
      <c r="CCJ25" s="230">
        <f t="shared" si="46"/>
        <v>26502.788920143375</v>
      </c>
      <c r="CCK25" s="230">
        <f t="shared" si="46"/>
        <v>26502.788920143375</v>
      </c>
      <c r="CCL25" s="230">
        <f t="shared" si="46"/>
        <v>26502.788920143375</v>
      </c>
      <c r="CCM25" s="230">
        <f t="shared" si="46"/>
        <v>26502.788920143375</v>
      </c>
      <c r="CCN25" s="230">
        <f t="shared" si="46"/>
        <v>26502.788920143375</v>
      </c>
      <c r="CCO25" s="230">
        <f t="shared" si="46"/>
        <v>26502.788920143375</v>
      </c>
      <c r="CCP25" s="230">
        <f t="shared" si="46"/>
        <v>26502.788920143375</v>
      </c>
      <c r="CCQ25" s="230">
        <f t="shared" ref="CCQ25:CFB25" si="47">MIN(_xlfn.IFS(CCQ21=0,CCP25,CCQ21&gt;0,CCP25+(CCQ21/5)),CCQ22)</f>
        <v>26502.788920143375</v>
      </c>
      <c r="CCR25" s="230">
        <f t="shared" si="47"/>
        <v>26502.788920143375</v>
      </c>
      <c r="CCS25" s="230">
        <f t="shared" si="47"/>
        <v>26502.788920143375</v>
      </c>
      <c r="CCT25" s="230">
        <f t="shared" si="47"/>
        <v>26502.788920143375</v>
      </c>
      <c r="CCU25" s="230">
        <f t="shared" si="47"/>
        <v>26502.788920143375</v>
      </c>
      <c r="CCV25" s="230">
        <f t="shared" si="47"/>
        <v>26502.788920143375</v>
      </c>
      <c r="CCW25" s="230">
        <f t="shared" si="47"/>
        <v>26502.788920143375</v>
      </c>
      <c r="CCX25" s="230">
        <f t="shared" si="47"/>
        <v>26502.788920143375</v>
      </c>
      <c r="CCY25" s="230">
        <f t="shared" si="47"/>
        <v>26502.788920143375</v>
      </c>
      <c r="CCZ25" s="230">
        <f t="shared" si="47"/>
        <v>26502.788920143375</v>
      </c>
      <c r="CDA25" s="230">
        <f t="shared" si="47"/>
        <v>26502.788920143375</v>
      </c>
      <c r="CDB25" s="230">
        <f t="shared" si="47"/>
        <v>26502.788920143375</v>
      </c>
      <c r="CDC25" s="230">
        <f t="shared" si="47"/>
        <v>26502.788920143375</v>
      </c>
      <c r="CDD25" s="230">
        <f t="shared" si="47"/>
        <v>26502.788920143375</v>
      </c>
      <c r="CDE25" s="230">
        <f t="shared" si="47"/>
        <v>26502.788920143375</v>
      </c>
      <c r="CDF25" s="230">
        <f t="shared" si="47"/>
        <v>26502.788920143375</v>
      </c>
      <c r="CDG25" s="230">
        <f t="shared" si="47"/>
        <v>26502.788920143375</v>
      </c>
      <c r="CDH25" s="230">
        <f t="shared" si="47"/>
        <v>26502.788920143375</v>
      </c>
      <c r="CDI25" s="230">
        <f t="shared" si="47"/>
        <v>26502.788920143375</v>
      </c>
      <c r="CDJ25" s="230">
        <f t="shared" si="47"/>
        <v>26502.788920143375</v>
      </c>
      <c r="CDK25" s="230">
        <f t="shared" si="47"/>
        <v>26502.788920143375</v>
      </c>
      <c r="CDL25" s="230">
        <f t="shared" si="47"/>
        <v>26502.788920143375</v>
      </c>
      <c r="CDM25" s="230">
        <f t="shared" si="47"/>
        <v>26502.788920143375</v>
      </c>
      <c r="CDN25" s="230">
        <f t="shared" si="47"/>
        <v>26502.788920143375</v>
      </c>
      <c r="CDO25" s="230">
        <f t="shared" si="47"/>
        <v>26502.788920143375</v>
      </c>
      <c r="CDP25" s="230">
        <f t="shared" si="47"/>
        <v>26502.788920143375</v>
      </c>
      <c r="CDQ25" s="230">
        <f t="shared" si="47"/>
        <v>26502.788920143375</v>
      </c>
      <c r="CDR25" s="230">
        <f t="shared" si="47"/>
        <v>26502.788920143375</v>
      </c>
      <c r="CDS25" s="230">
        <f t="shared" si="47"/>
        <v>26502.788920143375</v>
      </c>
      <c r="CDT25" s="230">
        <f t="shared" si="47"/>
        <v>26502.788920143375</v>
      </c>
      <c r="CDU25" s="230">
        <f t="shared" si="47"/>
        <v>26502.788920143375</v>
      </c>
      <c r="CDV25" s="230">
        <f t="shared" si="47"/>
        <v>26502.788920143375</v>
      </c>
      <c r="CDW25" s="230">
        <f t="shared" si="47"/>
        <v>26502.788920143375</v>
      </c>
      <c r="CDX25" s="230">
        <f t="shared" si="47"/>
        <v>26502.788920143375</v>
      </c>
      <c r="CDY25" s="230">
        <f t="shared" si="47"/>
        <v>26502.788920143375</v>
      </c>
      <c r="CDZ25" s="230">
        <f t="shared" si="47"/>
        <v>26502.788920143375</v>
      </c>
      <c r="CEA25" s="230">
        <f t="shared" si="47"/>
        <v>26502.788920143375</v>
      </c>
      <c r="CEB25" s="230">
        <f t="shared" si="47"/>
        <v>26502.788920143375</v>
      </c>
      <c r="CEC25" s="230">
        <f t="shared" si="47"/>
        <v>26502.788920143375</v>
      </c>
      <c r="CED25" s="230">
        <f t="shared" si="47"/>
        <v>26502.788920143375</v>
      </c>
      <c r="CEE25" s="230">
        <f t="shared" si="47"/>
        <v>26502.788920143375</v>
      </c>
      <c r="CEF25" s="230">
        <f t="shared" si="47"/>
        <v>26502.788920143375</v>
      </c>
      <c r="CEG25" s="230">
        <f t="shared" si="47"/>
        <v>26502.788920143375</v>
      </c>
      <c r="CEH25" s="230">
        <f t="shared" si="47"/>
        <v>26502.788920143375</v>
      </c>
      <c r="CEI25" s="230">
        <f t="shared" si="47"/>
        <v>26502.788920143375</v>
      </c>
      <c r="CEJ25" s="230">
        <f t="shared" si="47"/>
        <v>26502.788920143375</v>
      </c>
      <c r="CEK25" s="230">
        <f t="shared" si="47"/>
        <v>26502.788920143375</v>
      </c>
      <c r="CEL25" s="230">
        <f t="shared" si="47"/>
        <v>26502.788920143375</v>
      </c>
      <c r="CEM25" s="230">
        <f t="shared" si="47"/>
        <v>26502.788920143375</v>
      </c>
      <c r="CEN25" s="230">
        <f t="shared" si="47"/>
        <v>26502.788920143375</v>
      </c>
      <c r="CEO25" s="230">
        <f t="shared" si="47"/>
        <v>26502.788920143375</v>
      </c>
      <c r="CEP25" s="230">
        <f t="shared" si="47"/>
        <v>26502.788920143375</v>
      </c>
      <c r="CEQ25" s="230">
        <f t="shared" si="47"/>
        <v>26502.788920143375</v>
      </c>
      <c r="CER25" s="230">
        <f t="shared" si="47"/>
        <v>26502.788920143375</v>
      </c>
      <c r="CES25" s="230">
        <f t="shared" si="47"/>
        <v>26502.788920143375</v>
      </c>
      <c r="CET25" s="230">
        <f t="shared" si="47"/>
        <v>26502.788920143375</v>
      </c>
      <c r="CEU25" s="230">
        <f t="shared" si="47"/>
        <v>26502.788920143375</v>
      </c>
      <c r="CEV25" s="230">
        <f t="shared" si="47"/>
        <v>26502.788920143375</v>
      </c>
      <c r="CEW25" s="230">
        <f t="shared" si="47"/>
        <v>26502.788920143375</v>
      </c>
      <c r="CEX25" s="230">
        <f t="shared" si="47"/>
        <v>26502.788920143375</v>
      </c>
      <c r="CEY25" s="230">
        <f t="shared" si="47"/>
        <v>26502.788920143375</v>
      </c>
      <c r="CEZ25" s="230">
        <f t="shared" si="47"/>
        <v>26502.788920143375</v>
      </c>
      <c r="CFA25" s="230">
        <f t="shared" si="47"/>
        <v>26502.788920143375</v>
      </c>
      <c r="CFB25" s="230">
        <f t="shared" si="47"/>
        <v>26502.788920143375</v>
      </c>
      <c r="CFC25" s="230">
        <f t="shared" ref="CFC25:CHN25" si="48">MIN(_xlfn.IFS(CFC21=0,CFB25,CFC21&gt;0,CFB25+(CFC21/5)),CFC22)</f>
        <v>26502.788920143375</v>
      </c>
      <c r="CFD25" s="230">
        <f t="shared" si="48"/>
        <v>26502.788920143375</v>
      </c>
      <c r="CFE25" s="230">
        <f t="shared" si="48"/>
        <v>26502.788920143375</v>
      </c>
      <c r="CFF25" s="230">
        <f t="shared" si="48"/>
        <v>26502.788920143375</v>
      </c>
      <c r="CFG25" s="230">
        <f t="shared" si="48"/>
        <v>26502.788920143375</v>
      </c>
      <c r="CFH25" s="230">
        <f t="shared" si="48"/>
        <v>26502.788920143375</v>
      </c>
      <c r="CFI25" s="230">
        <f t="shared" si="48"/>
        <v>26502.788920143375</v>
      </c>
      <c r="CFJ25" s="230">
        <f t="shared" si="48"/>
        <v>26502.788920143375</v>
      </c>
      <c r="CFK25" s="230">
        <f t="shared" si="48"/>
        <v>26502.788920143375</v>
      </c>
      <c r="CFL25" s="230">
        <f t="shared" si="48"/>
        <v>26502.788920143375</v>
      </c>
      <c r="CFM25" s="230">
        <f t="shared" si="48"/>
        <v>26502.788920143375</v>
      </c>
      <c r="CFN25" s="230">
        <f t="shared" si="48"/>
        <v>26502.788920143375</v>
      </c>
      <c r="CFO25" s="230">
        <f t="shared" si="48"/>
        <v>26502.788920143375</v>
      </c>
      <c r="CFP25" s="230">
        <f t="shared" si="48"/>
        <v>26502.788920143375</v>
      </c>
      <c r="CFQ25" s="230">
        <f t="shared" si="48"/>
        <v>26502.788920143375</v>
      </c>
      <c r="CFR25" s="230">
        <f t="shared" si="48"/>
        <v>26502.788920143375</v>
      </c>
      <c r="CFS25" s="230">
        <f t="shared" si="48"/>
        <v>26502.788920143375</v>
      </c>
      <c r="CFT25" s="230">
        <f t="shared" si="48"/>
        <v>26502.788920143375</v>
      </c>
      <c r="CFU25" s="230">
        <f t="shared" si="48"/>
        <v>26502.788920143375</v>
      </c>
      <c r="CFV25" s="230">
        <f t="shared" si="48"/>
        <v>26502.788920143375</v>
      </c>
      <c r="CFW25" s="230">
        <f t="shared" si="48"/>
        <v>26502.788920143375</v>
      </c>
      <c r="CFX25" s="230">
        <f t="shared" si="48"/>
        <v>26502.788920143375</v>
      </c>
      <c r="CFY25" s="230">
        <f t="shared" si="48"/>
        <v>26502.788920143375</v>
      </c>
      <c r="CFZ25" s="230">
        <f t="shared" si="48"/>
        <v>26502.788920143375</v>
      </c>
      <c r="CGA25" s="230">
        <f t="shared" si="48"/>
        <v>26502.788920143375</v>
      </c>
      <c r="CGB25" s="230">
        <f t="shared" si="48"/>
        <v>26502.788920143375</v>
      </c>
      <c r="CGC25" s="230">
        <f t="shared" si="48"/>
        <v>26502.788920143375</v>
      </c>
      <c r="CGD25" s="230">
        <f t="shared" si="48"/>
        <v>26502.788920143375</v>
      </c>
      <c r="CGE25" s="230">
        <f t="shared" si="48"/>
        <v>26502.788920143375</v>
      </c>
      <c r="CGF25" s="230">
        <f t="shared" si="48"/>
        <v>26502.788920143375</v>
      </c>
      <c r="CGG25" s="230">
        <f t="shared" si="48"/>
        <v>26502.788920143375</v>
      </c>
      <c r="CGH25" s="230">
        <f t="shared" si="48"/>
        <v>26502.788920143375</v>
      </c>
      <c r="CGI25" s="230">
        <f t="shared" si="48"/>
        <v>26502.788920143375</v>
      </c>
      <c r="CGJ25" s="230">
        <f t="shared" si="48"/>
        <v>26502.788920143375</v>
      </c>
      <c r="CGK25" s="230">
        <f t="shared" si="48"/>
        <v>26502.788920143375</v>
      </c>
      <c r="CGL25" s="230">
        <f t="shared" si="48"/>
        <v>26502.788920143375</v>
      </c>
      <c r="CGM25" s="230">
        <f t="shared" si="48"/>
        <v>26502.788920143375</v>
      </c>
      <c r="CGN25" s="230">
        <f t="shared" si="48"/>
        <v>26502.788920143375</v>
      </c>
      <c r="CGO25" s="230">
        <f t="shared" si="48"/>
        <v>26502.788920143375</v>
      </c>
      <c r="CGP25" s="230">
        <f t="shared" si="48"/>
        <v>26502.788920143375</v>
      </c>
      <c r="CGQ25" s="230">
        <f t="shared" si="48"/>
        <v>26502.788920143375</v>
      </c>
      <c r="CGR25" s="230">
        <f t="shared" si="48"/>
        <v>26502.788920143375</v>
      </c>
      <c r="CGS25" s="230">
        <f t="shared" si="48"/>
        <v>26502.788920143375</v>
      </c>
      <c r="CGT25" s="230">
        <f t="shared" si="48"/>
        <v>26502.788920143375</v>
      </c>
      <c r="CGU25" s="230">
        <f t="shared" si="48"/>
        <v>26502.788920143375</v>
      </c>
      <c r="CGV25" s="230">
        <f t="shared" si="48"/>
        <v>26502.788920143375</v>
      </c>
      <c r="CGW25" s="230">
        <f t="shared" si="48"/>
        <v>26502.788920143375</v>
      </c>
      <c r="CGX25" s="230">
        <f t="shared" si="48"/>
        <v>26502.788920143375</v>
      </c>
      <c r="CGY25" s="230">
        <f t="shared" si="48"/>
        <v>26502.788920143375</v>
      </c>
      <c r="CGZ25" s="230">
        <f t="shared" si="48"/>
        <v>26502.788920143375</v>
      </c>
      <c r="CHA25" s="230">
        <f t="shared" si="48"/>
        <v>26502.788920143375</v>
      </c>
      <c r="CHB25" s="230">
        <f t="shared" si="48"/>
        <v>26502.788920143375</v>
      </c>
      <c r="CHC25" s="230">
        <f t="shared" si="48"/>
        <v>26502.788920143375</v>
      </c>
      <c r="CHD25" s="230">
        <f t="shared" si="48"/>
        <v>26502.788920143375</v>
      </c>
      <c r="CHE25" s="230">
        <f t="shared" si="48"/>
        <v>26502.788920143375</v>
      </c>
      <c r="CHF25" s="230">
        <f t="shared" si="48"/>
        <v>26502.788920143375</v>
      </c>
      <c r="CHG25" s="230">
        <f t="shared" si="48"/>
        <v>26502.788920143375</v>
      </c>
      <c r="CHH25" s="230">
        <f t="shared" si="48"/>
        <v>26502.788920143375</v>
      </c>
      <c r="CHI25" s="230">
        <f t="shared" si="48"/>
        <v>26502.788920143375</v>
      </c>
      <c r="CHJ25" s="230">
        <f t="shared" si="48"/>
        <v>26502.788920143375</v>
      </c>
      <c r="CHK25" s="230">
        <f t="shared" si="48"/>
        <v>26502.788920143375</v>
      </c>
      <c r="CHL25" s="230">
        <f t="shared" si="48"/>
        <v>26502.788920143375</v>
      </c>
      <c r="CHM25" s="230">
        <f t="shared" si="48"/>
        <v>26502.788920143375</v>
      </c>
      <c r="CHN25" s="230">
        <f t="shared" si="48"/>
        <v>26502.788920143375</v>
      </c>
      <c r="CHO25" s="230">
        <f t="shared" ref="CHO25:CJZ25" si="49">MIN(_xlfn.IFS(CHO21=0,CHN25,CHO21&gt;0,CHN25+(CHO21/5)),CHO22)</f>
        <v>26502.788920143375</v>
      </c>
      <c r="CHP25" s="230">
        <f t="shared" si="49"/>
        <v>26502.788920143375</v>
      </c>
      <c r="CHQ25" s="230">
        <f t="shared" si="49"/>
        <v>26502.788920143375</v>
      </c>
      <c r="CHR25" s="230">
        <f t="shared" si="49"/>
        <v>26502.788920143375</v>
      </c>
      <c r="CHS25" s="230">
        <f t="shared" si="49"/>
        <v>26502.788920143375</v>
      </c>
      <c r="CHT25" s="230">
        <f t="shared" si="49"/>
        <v>26502.788920143375</v>
      </c>
      <c r="CHU25" s="230">
        <f t="shared" si="49"/>
        <v>26502.788920143375</v>
      </c>
      <c r="CHV25" s="230">
        <f t="shared" si="49"/>
        <v>26502.788920143375</v>
      </c>
      <c r="CHW25" s="230">
        <f t="shared" si="49"/>
        <v>26502.788920143375</v>
      </c>
      <c r="CHX25" s="230">
        <f t="shared" si="49"/>
        <v>26502.788920143375</v>
      </c>
      <c r="CHY25" s="230">
        <f t="shared" si="49"/>
        <v>26502.788920143375</v>
      </c>
      <c r="CHZ25" s="230">
        <f t="shared" si="49"/>
        <v>26502.788920143375</v>
      </c>
      <c r="CIA25" s="230">
        <f t="shared" si="49"/>
        <v>26502.788920143375</v>
      </c>
      <c r="CIB25" s="230">
        <f t="shared" si="49"/>
        <v>26502.788920143375</v>
      </c>
      <c r="CIC25" s="230">
        <f t="shared" si="49"/>
        <v>26502.788920143375</v>
      </c>
      <c r="CID25" s="230">
        <f t="shared" si="49"/>
        <v>26502.788920143375</v>
      </c>
      <c r="CIE25" s="230">
        <f t="shared" si="49"/>
        <v>26502.788920143375</v>
      </c>
      <c r="CIF25" s="230">
        <f t="shared" si="49"/>
        <v>26502.788920143375</v>
      </c>
      <c r="CIG25" s="230">
        <f t="shared" si="49"/>
        <v>26502.788920143375</v>
      </c>
      <c r="CIH25" s="230">
        <f t="shared" si="49"/>
        <v>26502.788920143375</v>
      </c>
      <c r="CII25" s="230">
        <f t="shared" si="49"/>
        <v>26502.788920143375</v>
      </c>
      <c r="CIJ25" s="230">
        <f t="shared" si="49"/>
        <v>26502.788920143375</v>
      </c>
      <c r="CIK25" s="230">
        <f t="shared" si="49"/>
        <v>26502.788920143375</v>
      </c>
      <c r="CIL25" s="230">
        <f t="shared" si="49"/>
        <v>26502.788920143375</v>
      </c>
      <c r="CIM25" s="230">
        <f t="shared" si="49"/>
        <v>26502.788920143375</v>
      </c>
      <c r="CIN25" s="230">
        <f t="shared" si="49"/>
        <v>26502.788920143375</v>
      </c>
      <c r="CIO25" s="230">
        <f t="shared" si="49"/>
        <v>26502.788920143375</v>
      </c>
      <c r="CIP25" s="230">
        <f t="shared" si="49"/>
        <v>26502.788920143375</v>
      </c>
      <c r="CIQ25" s="230">
        <f t="shared" si="49"/>
        <v>26502.788920143375</v>
      </c>
      <c r="CIR25" s="230">
        <f t="shared" si="49"/>
        <v>26502.788920143375</v>
      </c>
      <c r="CIS25" s="230">
        <f t="shared" si="49"/>
        <v>26502.788920143375</v>
      </c>
      <c r="CIT25" s="230">
        <f t="shared" si="49"/>
        <v>26502.788920143375</v>
      </c>
      <c r="CIU25" s="230">
        <f t="shared" si="49"/>
        <v>26502.788920143375</v>
      </c>
      <c r="CIV25" s="230">
        <f t="shared" si="49"/>
        <v>26502.788920143375</v>
      </c>
      <c r="CIW25" s="230">
        <f t="shared" si="49"/>
        <v>26502.788920143375</v>
      </c>
      <c r="CIX25" s="230">
        <f t="shared" si="49"/>
        <v>26502.788920143375</v>
      </c>
      <c r="CIY25" s="230">
        <f t="shared" si="49"/>
        <v>26502.788920143375</v>
      </c>
      <c r="CIZ25" s="230">
        <f t="shared" si="49"/>
        <v>26502.788920143375</v>
      </c>
      <c r="CJA25" s="230">
        <f t="shared" si="49"/>
        <v>26502.788920143375</v>
      </c>
      <c r="CJB25" s="230">
        <f t="shared" si="49"/>
        <v>26502.788920143375</v>
      </c>
      <c r="CJC25" s="230">
        <f t="shared" si="49"/>
        <v>26502.788920143375</v>
      </c>
      <c r="CJD25" s="230">
        <f t="shared" si="49"/>
        <v>26502.788920143375</v>
      </c>
      <c r="CJE25" s="230">
        <f t="shared" si="49"/>
        <v>26502.788920143375</v>
      </c>
      <c r="CJF25" s="230">
        <f t="shared" si="49"/>
        <v>26502.788920143375</v>
      </c>
      <c r="CJG25" s="230">
        <f t="shared" si="49"/>
        <v>26502.788920143375</v>
      </c>
      <c r="CJH25" s="230">
        <f t="shared" si="49"/>
        <v>26502.788920143375</v>
      </c>
      <c r="CJI25" s="230">
        <f t="shared" si="49"/>
        <v>26502.788920143375</v>
      </c>
      <c r="CJJ25" s="230">
        <f t="shared" si="49"/>
        <v>26502.788920143375</v>
      </c>
      <c r="CJK25" s="230">
        <f t="shared" si="49"/>
        <v>26502.788920143375</v>
      </c>
      <c r="CJL25" s="230">
        <f t="shared" si="49"/>
        <v>26502.788920143375</v>
      </c>
      <c r="CJM25" s="230">
        <f t="shared" si="49"/>
        <v>26502.788920143375</v>
      </c>
      <c r="CJN25" s="230">
        <f t="shared" si="49"/>
        <v>26502.788920143375</v>
      </c>
      <c r="CJO25" s="230">
        <f t="shared" si="49"/>
        <v>26502.788920143375</v>
      </c>
      <c r="CJP25" s="230">
        <f t="shared" si="49"/>
        <v>26502.788920143375</v>
      </c>
      <c r="CJQ25" s="230">
        <f t="shared" si="49"/>
        <v>26502.788920143375</v>
      </c>
      <c r="CJR25" s="230">
        <f t="shared" si="49"/>
        <v>26502.788920143375</v>
      </c>
      <c r="CJS25" s="230">
        <f t="shared" si="49"/>
        <v>26502.788920143375</v>
      </c>
      <c r="CJT25" s="230">
        <f t="shared" si="49"/>
        <v>26502.788920143375</v>
      </c>
      <c r="CJU25" s="230">
        <f t="shared" si="49"/>
        <v>26502.788920143375</v>
      </c>
      <c r="CJV25" s="230">
        <f t="shared" si="49"/>
        <v>26502.788920143375</v>
      </c>
      <c r="CJW25" s="230">
        <f t="shared" si="49"/>
        <v>26502.788920143375</v>
      </c>
      <c r="CJX25" s="230">
        <f t="shared" si="49"/>
        <v>26502.788920143375</v>
      </c>
      <c r="CJY25" s="230">
        <f t="shared" si="49"/>
        <v>26502.788920143375</v>
      </c>
      <c r="CJZ25" s="230">
        <f t="shared" si="49"/>
        <v>26502.788920143375</v>
      </c>
      <c r="CKA25" s="230">
        <f t="shared" ref="CKA25:CML25" si="50">MIN(_xlfn.IFS(CKA21=0,CJZ25,CKA21&gt;0,CJZ25+(CKA21/5)),CKA22)</f>
        <v>26502.788920143375</v>
      </c>
      <c r="CKB25" s="230">
        <f t="shared" si="50"/>
        <v>26502.788920143375</v>
      </c>
      <c r="CKC25" s="230">
        <f t="shared" si="50"/>
        <v>26502.788920143375</v>
      </c>
      <c r="CKD25" s="230">
        <f t="shared" si="50"/>
        <v>26502.788920143375</v>
      </c>
      <c r="CKE25" s="230">
        <f t="shared" si="50"/>
        <v>26502.788920143375</v>
      </c>
      <c r="CKF25" s="230">
        <f t="shared" si="50"/>
        <v>26502.788920143375</v>
      </c>
      <c r="CKG25" s="230">
        <f t="shared" si="50"/>
        <v>26502.788920143375</v>
      </c>
      <c r="CKH25" s="230">
        <f t="shared" si="50"/>
        <v>26502.788920143375</v>
      </c>
      <c r="CKI25" s="230">
        <f t="shared" si="50"/>
        <v>26502.788920143375</v>
      </c>
      <c r="CKJ25" s="230">
        <f t="shared" si="50"/>
        <v>26502.788920143375</v>
      </c>
      <c r="CKK25" s="230">
        <f t="shared" si="50"/>
        <v>26502.788920143375</v>
      </c>
      <c r="CKL25" s="230">
        <f t="shared" si="50"/>
        <v>26502.788920143375</v>
      </c>
      <c r="CKM25" s="230">
        <f t="shared" si="50"/>
        <v>26502.788920143375</v>
      </c>
      <c r="CKN25" s="230">
        <f t="shared" si="50"/>
        <v>26502.788920143375</v>
      </c>
      <c r="CKO25" s="230">
        <f t="shared" si="50"/>
        <v>26502.788920143375</v>
      </c>
      <c r="CKP25" s="230">
        <f t="shared" si="50"/>
        <v>26502.788920143375</v>
      </c>
      <c r="CKQ25" s="230">
        <f t="shared" si="50"/>
        <v>26502.788920143375</v>
      </c>
      <c r="CKR25" s="230">
        <f t="shared" si="50"/>
        <v>26502.788920143375</v>
      </c>
      <c r="CKS25" s="230">
        <f t="shared" si="50"/>
        <v>26502.788920143375</v>
      </c>
      <c r="CKT25" s="230">
        <f t="shared" si="50"/>
        <v>26502.788920143375</v>
      </c>
      <c r="CKU25" s="230">
        <f t="shared" si="50"/>
        <v>26502.788920143375</v>
      </c>
      <c r="CKV25" s="230">
        <f t="shared" si="50"/>
        <v>26502.788920143375</v>
      </c>
      <c r="CKW25" s="230">
        <f t="shared" si="50"/>
        <v>26502.788920143375</v>
      </c>
      <c r="CKX25" s="230">
        <f t="shared" si="50"/>
        <v>26502.788920143375</v>
      </c>
      <c r="CKY25" s="230">
        <f t="shared" si="50"/>
        <v>26502.788920143375</v>
      </c>
      <c r="CKZ25" s="230">
        <f t="shared" si="50"/>
        <v>26502.788920143375</v>
      </c>
      <c r="CLA25" s="230">
        <f t="shared" si="50"/>
        <v>26502.788920143375</v>
      </c>
      <c r="CLB25" s="230">
        <f t="shared" si="50"/>
        <v>26502.788920143375</v>
      </c>
      <c r="CLC25" s="230">
        <f t="shared" si="50"/>
        <v>26502.788920143375</v>
      </c>
      <c r="CLD25" s="230">
        <f t="shared" si="50"/>
        <v>26502.788920143375</v>
      </c>
      <c r="CLE25" s="230">
        <f t="shared" si="50"/>
        <v>26502.788920143375</v>
      </c>
      <c r="CLF25" s="230">
        <f t="shared" si="50"/>
        <v>26502.788920143375</v>
      </c>
      <c r="CLG25" s="230">
        <f t="shared" si="50"/>
        <v>26502.788920143375</v>
      </c>
      <c r="CLH25" s="230">
        <f t="shared" si="50"/>
        <v>26502.788920143375</v>
      </c>
      <c r="CLI25" s="230">
        <f t="shared" si="50"/>
        <v>26502.788920143375</v>
      </c>
      <c r="CLJ25" s="230">
        <f t="shared" si="50"/>
        <v>26502.788920143375</v>
      </c>
      <c r="CLK25" s="230">
        <f t="shared" si="50"/>
        <v>26502.788920143375</v>
      </c>
      <c r="CLL25" s="230">
        <f t="shared" si="50"/>
        <v>26502.788920143375</v>
      </c>
      <c r="CLM25" s="230">
        <f t="shared" si="50"/>
        <v>26502.788920143375</v>
      </c>
      <c r="CLN25" s="230">
        <f t="shared" si="50"/>
        <v>26502.788920143375</v>
      </c>
      <c r="CLO25" s="230">
        <f t="shared" si="50"/>
        <v>26502.788920143375</v>
      </c>
      <c r="CLP25" s="230">
        <f t="shared" si="50"/>
        <v>26502.788920143375</v>
      </c>
      <c r="CLQ25" s="230">
        <f t="shared" si="50"/>
        <v>26502.788920143375</v>
      </c>
      <c r="CLR25" s="230">
        <f t="shared" si="50"/>
        <v>26502.788920143375</v>
      </c>
      <c r="CLS25" s="230">
        <f t="shared" si="50"/>
        <v>26502.788920143375</v>
      </c>
      <c r="CLT25" s="230">
        <f t="shared" si="50"/>
        <v>26502.788920143375</v>
      </c>
      <c r="CLU25" s="230">
        <f t="shared" si="50"/>
        <v>26502.788920143375</v>
      </c>
      <c r="CLV25" s="230">
        <f t="shared" si="50"/>
        <v>26502.788920143375</v>
      </c>
      <c r="CLW25" s="230">
        <f t="shared" si="50"/>
        <v>26502.788920143375</v>
      </c>
      <c r="CLX25" s="230">
        <f t="shared" si="50"/>
        <v>26502.788920143375</v>
      </c>
      <c r="CLY25" s="230">
        <f t="shared" si="50"/>
        <v>26502.788920143375</v>
      </c>
      <c r="CLZ25" s="230">
        <f t="shared" si="50"/>
        <v>26502.788920143375</v>
      </c>
      <c r="CMA25" s="230">
        <f t="shared" si="50"/>
        <v>26502.788920143375</v>
      </c>
      <c r="CMB25" s="230">
        <f t="shared" si="50"/>
        <v>26502.788920143375</v>
      </c>
      <c r="CMC25" s="230">
        <f t="shared" si="50"/>
        <v>26502.788920143375</v>
      </c>
      <c r="CMD25" s="230">
        <f t="shared" si="50"/>
        <v>26502.788920143375</v>
      </c>
      <c r="CME25" s="230">
        <f t="shared" si="50"/>
        <v>26502.788920143375</v>
      </c>
      <c r="CMF25" s="230">
        <f t="shared" si="50"/>
        <v>26502.788920143375</v>
      </c>
      <c r="CMG25" s="230">
        <f t="shared" si="50"/>
        <v>26502.788920143375</v>
      </c>
      <c r="CMH25" s="230">
        <f t="shared" si="50"/>
        <v>26502.788920143375</v>
      </c>
      <c r="CMI25" s="230">
        <f t="shared" si="50"/>
        <v>26502.788920143375</v>
      </c>
      <c r="CMJ25" s="230">
        <f t="shared" si="50"/>
        <v>26502.788920143375</v>
      </c>
      <c r="CMK25" s="230">
        <f t="shared" si="50"/>
        <v>26502.788920143375</v>
      </c>
      <c r="CML25" s="230">
        <f t="shared" si="50"/>
        <v>26502.788920143375</v>
      </c>
      <c r="CMM25" s="230">
        <f t="shared" ref="CMM25:COX25" si="51">MIN(_xlfn.IFS(CMM21=0,CML25,CMM21&gt;0,CML25+(CMM21/5)),CMM22)</f>
        <v>26502.788920143375</v>
      </c>
      <c r="CMN25" s="230">
        <f t="shared" si="51"/>
        <v>26502.788920143375</v>
      </c>
      <c r="CMO25" s="230">
        <f t="shared" si="51"/>
        <v>26502.788920143375</v>
      </c>
      <c r="CMP25" s="230">
        <f t="shared" si="51"/>
        <v>26502.788920143375</v>
      </c>
      <c r="CMQ25" s="230">
        <f t="shared" si="51"/>
        <v>26502.788920143375</v>
      </c>
      <c r="CMR25" s="230">
        <f t="shared" si="51"/>
        <v>26502.788920143375</v>
      </c>
      <c r="CMS25" s="230">
        <f t="shared" si="51"/>
        <v>26502.788920143375</v>
      </c>
      <c r="CMT25" s="230">
        <f t="shared" si="51"/>
        <v>26502.788920143375</v>
      </c>
      <c r="CMU25" s="230">
        <f t="shared" si="51"/>
        <v>26502.788920143375</v>
      </c>
      <c r="CMV25" s="230">
        <f t="shared" si="51"/>
        <v>26502.788920143375</v>
      </c>
      <c r="CMW25" s="230">
        <f t="shared" si="51"/>
        <v>26502.788920143375</v>
      </c>
      <c r="CMX25" s="230">
        <f t="shared" si="51"/>
        <v>26502.788920143375</v>
      </c>
      <c r="CMY25" s="230">
        <f t="shared" si="51"/>
        <v>26502.788920143375</v>
      </c>
      <c r="CMZ25" s="230">
        <f t="shared" si="51"/>
        <v>26502.788920143375</v>
      </c>
      <c r="CNA25" s="230">
        <f t="shared" si="51"/>
        <v>26502.788920143375</v>
      </c>
      <c r="CNB25" s="230">
        <f t="shared" si="51"/>
        <v>26502.788920143375</v>
      </c>
      <c r="CNC25" s="230">
        <f t="shared" si="51"/>
        <v>26502.788920143375</v>
      </c>
      <c r="CND25" s="230">
        <f t="shared" si="51"/>
        <v>26502.788920143375</v>
      </c>
      <c r="CNE25" s="230">
        <f t="shared" si="51"/>
        <v>26502.788920143375</v>
      </c>
      <c r="CNF25" s="230">
        <f t="shared" si="51"/>
        <v>26502.788920143375</v>
      </c>
      <c r="CNG25" s="230">
        <f t="shared" si="51"/>
        <v>26502.788920143375</v>
      </c>
      <c r="CNH25" s="230">
        <f t="shared" si="51"/>
        <v>26502.788920143375</v>
      </c>
      <c r="CNI25" s="230">
        <f t="shared" si="51"/>
        <v>26502.788920143375</v>
      </c>
      <c r="CNJ25" s="230">
        <f t="shared" si="51"/>
        <v>26502.788920143375</v>
      </c>
      <c r="CNK25" s="230">
        <f t="shared" si="51"/>
        <v>26502.788920143375</v>
      </c>
      <c r="CNL25" s="230">
        <f t="shared" si="51"/>
        <v>26502.788920143375</v>
      </c>
      <c r="CNM25" s="230">
        <f t="shared" si="51"/>
        <v>26502.788920143375</v>
      </c>
      <c r="CNN25" s="230">
        <f t="shared" si="51"/>
        <v>26502.788920143375</v>
      </c>
      <c r="CNO25" s="230">
        <f t="shared" si="51"/>
        <v>26502.788920143375</v>
      </c>
      <c r="CNP25" s="230">
        <f t="shared" si="51"/>
        <v>26502.788920143375</v>
      </c>
      <c r="CNQ25" s="230">
        <f t="shared" si="51"/>
        <v>26502.788920143375</v>
      </c>
      <c r="CNR25" s="230">
        <f t="shared" si="51"/>
        <v>26502.788920143375</v>
      </c>
      <c r="CNS25" s="230">
        <f t="shared" si="51"/>
        <v>26502.788920143375</v>
      </c>
      <c r="CNT25" s="230">
        <f t="shared" si="51"/>
        <v>26502.788920143375</v>
      </c>
      <c r="CNU25" s="230">
        <f t="shared" si="51"/>
        <v>26502.788920143375</v>
      </c>
      <c r="CNV25" s="230">
        <f t="shared" si="51"/>
        <v>26502.788920143375</v>
      </c>
      <c r="CNW25" s="230">
        <f t="shared" si="51"/>
        <v>26502.788920143375</v>
      </c>
      <c r="CNX25" s="230">
        <f t="shared" si="51"/>
        <v>26502.788920143375</v>
      </c>
      <c r="CNY25" s="230">
        <f t="shared" si="51"/>
        <v>26502.788920143375</v>
      </c>
      <c r="CNZ25" s="230">
        <f t="shared" si="51"/>
        <v>26502.788920143375</v>
      </c>
      <c r="COA25" s="230">
        <f t="shared" si="51"/>
        <v>26502.788920143375</v>
      </c>
      <c r="COB25" s="230">
        <f t="shared" si="51"/>
        <v>26502.788920143375</v>
      </c>
      <c r="COC25" s="230">
        <f t="shared" si="51"/>
        <v>26502.788920143375</v>
      </c>
      <c r="COD25" s="230">
        <f t="shared" si="51"/>
        <v>26502.788920143375</v>
      </c>
      <c r="COE25" s="230">
        <f t="shared" si="51"/>
        <v>26502.788920143375</v>
      </c>
      <c r="COF25" s="230">
        <f t="shared" si="51"/>
        <v>26502.788920143375</v>
      </c>
      <c r="COG25" s="230">
        <f t="shared" si="51"/>
        <v>26502.788920143375</v>
      </c>
      <c r="COH25" s="230">
        <f t="shared" si="51"/>
        <v>26502.788920143375</v>
      </c>
      <c r="COI25" s="230">
        <f t="shared" si="51"/>
        <v>26502.788920143375</v>
      </c>
      <c r="COJ25" s="230">
        <f t="shared" si="51"/>
        <v>26502.788920143375</v>
      </c>
      <c r="COK25" s="230">
        <f t="shared" si="51"/>
        <v>26502.788920143375</v>
      </c>
      <c r="COL25" s="230">
        <f t="shared" si="51"/>
        <v>26502.788920143375</v>
      </c>
      <c r="COM25" s="230">
        <f t="shared" si="51"/>
        <v>26502.788920143375</v>
      </c>
      <c r="CON25" s="230">
        <f t="shared" si="51"/>
        <v>26502.788920143375</v>
      </c>
      <c r="COO25" s="230">
        <f t="shared" si="51"/>
        <v>26502.788920143375</v>
      </c>
      <c r="COP25" s="230">
        <f t="shared" si="51"/>
        <v>26502.788920143375</v>
      </c>
      <c r="COQ25" s="230">
        <f t="shared" si="51"/>
        <v>26502.788920143375</v>
      </c>
      <c r="COR25" s="230">
        <f t="shared" si="51"/>
        <v>26502.788920143375</v>
      </c>
      <c r="COS25" s="230">
        <f t="shared" si="51"/>
        <v>26502.788920143375</v>
      </c>
      <c r="COT25" s="230">
        <f t="shared" si="51"/>
        <v>26502.788920143375</v>
      </c>
      <c r="COU25" s="230">
        <f t="shared" si="51"/>
        <v>26502.788920143375</v>
      </c>
      <c r="COV25" s="230">
        <f t="shared" si="51"/>
        <v>26502.788920143375</v>
      </c>
      <c r="COW25" s="230">
        <f t="shared" si="51"/>
        <v>26502.788920143375</v>
      </c>
      <c r="COX25" s="230">
        <f t="shared" si="51"/>
        <v>26502.788920143375</v>
      </c>
      <c r="COY25" s="230">
        <f t="shared" ref="COY25:CRJ25" si="52">MIN(_xlfn.IFS(COY21=0,COX25,COY21&gt;0,COX25+(COY21/5)),COY22)</f>
        <v>26502.788920143375</v>
      </c>
      <c r="COZ25" s="230">
        <f t="shared" si="52"/>
        <v>26502.788920143375</v>
      </c>
      <c r="CPA25" s="230">
        <f t="shared" si="52"/>
        <v>26502.788920143375</v>
      </c>
      <c r="CPB25" s="230">
        <f t="shared" si="52"/>
        <v>26502.788920143375</v>
      </c>
      <c r="CPC25" s="230">
        <f t="shared" si="52"/>
        <v>26502.788920143375</v>
      </c>
      <c r="CPD25" s="230">
        <f t="shared" si="52"/>
        <v>26502.788920143375</v>
      </c>
      <c r="CPE25" s="230">
        <f t="shared" si="52"/>
        <v>26502.788920143375</v>
      </c>
      <c r="CPF25" s="230">
        <f t="shared" si="52"/>
        <v>26502.788920143375</v>
      </c>
      <c r="CPG25" s="230">
        <f t="shared" si="52"/>
        <v>26502.788920143375</v>
      </c>
      <c r="CPH25" s="230">
        <f t="shared" si="52"/>
        <v>26502.788920143375</v>
      </c>
      <c r="CPI25" s="230">
        <f t="shared" si="52"/>
        <v>26502.788920143375</v>
      </c>
      <c r="CPJ25" s="230">
        <f t="shared" si="52"/>
        <v>26502.788920143375</v>
      </c>
      <c r="CPK25" s="230">
        <f t="shared" si="52"/>
        <v>26502.788920143375</v>
      </c>
      <c r="CPL25" s="230">
        <f t="shared" si="52"/>
        <v>26502.788920143375</v>
      </c>
      <c r="CPM25" s="230">
        <f t="shared" si="52"/>
        <v>26502.788920143375</v>
      </c>
      <c r="CPN25" s="230">
        <f t="shared" si="52"/>
        <v>26502.788920143375</v>
      </c>
      <c r="CPO25" s="230">
        <f t="shared" si="52"/>
        <v>26502.788920143375</v>
      </c>
      <c r="CPP25" s="230">
        <f t="shared" si="52"/>
        <v>26502.788920143375</v>
      </c>
      <c r="CPQ25" s="230">
        <f t="shared" si="52"/>
        <v>26502.788920143375</v>
      </c>
      <c r="CPR25" s="230">
        <f t="shared" si="52"/>
        <v>26502.788920143375</v>
      </c>
      <c r="CPS25" s="230">
        <f t="shared" si="52"/>
        <v>26502.788920143375</v>
      </c>
      <c r="CPT25" s="230">
        <f t="shared" si="52"/>
        <v>26502.788920143375</v>
      </c>
      <c r="CPU25" s="230">
        <f t="shared" si="52"/>
        <v>26502.788920143375</v>
      </c>
      <c r="CPV25" s="230">
        <f t="shared" si="52"/>
        <v>26502.788920143375</v>
      </c>
      <c r="CPW25" s="230">
        <f t="shared" si="52"/>
        <v>26502.788920143375</v>
      </c>
      <c r="CPX25" s="230">
        <f t="shared" si="52"/>
        <v>26502.788920143375</v>
      </c>
      <c r="CPY25" s="230">
        <f t="shared" si="52"/>
        <v>26502.788920143375</v>
      </c>
      <c r="CPZ25" s="230">
        <f t="shared" si="52"/>
        <v>26502.788920143375</v>
      </c>
      <c r="CQA25" s="230">
        <f t="shared" si="52"/>
        <v>26502.788920143375</v>
      </c>
      <c r="CQB25" s="230">
        <f t="shared" si="52"/>
        <v>26502.788920143375</v>
      </c>
      <c r="CQC25" s="230">
        <f t="shared" si="52"/>
        <v>26502.788920143375</v>
      </c>
      <c r="CQD25" s="230">
        <f t="shared" si="52"/>
        <v>26502.788920143375</v>
      </c>
      <c r="CQE25" s="230">
        <f t="shared" si="52"/>
        <v>26502.788920143375</v>
      </c>
      <c r="CQF25" s="230">
        <f t="shared" si="52"/>
        <v>26502.788920143375</v>
      </c>
      <c r="CQG25" s="230">
        <f t="shared" si="52"/>
        <v>26502.788920143375</v>
      </c>
      <c r="CQH25" s="230">
        <f t="shared" si="52"/>
        <v>26502.788920143375</v>
      </c>
      <c r="CQI25" s="230">
        <f t="shared" si="52"/>
        <v>26502.788920143375</v>
      </c>
      <c r="CQJ25" s="230">
        <f t="shared" si="52"/>
        <v>26502.788920143375</v>
      </c>
      <c r="CQK25" s="230">
        <f t="shared" si="52"/>
        <v>26502.788920143375</v>
      </c>
      <c r="CQL25" s="230">
        <f t="shared" si="52"/>
        <v>26502.788920143375</v>
      </c>
      <c r="CQM25" s="230">
        <f t="shared" si="52"/>
        <v>26502.788920143375</v>
      </c>
      <c r="CQN25" s="230">
        <f t="shared" si="52"/>
        <v>26502.788920143375</v>
      </c>
      <c r="CQO25" s="230">
        <f t="shared" si="52"/>
        <v>26502.788920143375</v>
      </c>
      <c r="CQP25" s="230">
        <f t="shared" si="52"/>
        <v>26502.788920143375</v>
      </c>
      <c r="CQQ25" s="230">
        <f t="shared" si="52"/>
        <v>26502.788920143375</v>
      </c>
      <c r="CQR25" s="230">
        <f t="shared" si="52"/>
        <v>26502.788920143375</v>
      </c>
      <c r="CQS25" s="230">
        <f t="shared" si="52"/>
        <v>26502.788920143375</v>
      </c>
      <c r="CQT25" s="230">
        <f t="shared" si="52"/>
        <v>26502.788920143375</v>
      </c>
      <c r="CQU25" s="230">
        <f t="shared" si="52"/>
        <v>26502.788920143375</v>
      </c>
      <c r="CQV25" s="230">
        <f t="shared" si="52"/>
        <v>26502.788920143375</v>
      </c>
      <c r="CQW25" s="230">
        <f t="shared" si="52"/>
        <v>26502.788920143375</v>
      </c>
      <c r="CQX25" s="230">
        <f t="shared" si="52"/>
        <v>26502.788920143375</v>
      </c>
      <c r="CQY25" s="230">
        <f t="shared" si="52"/>
        <v>26502.788920143375</v>
      </c>
      <c r="CQZ25" s="230">
        <f t="shared" si="52"/>
        <v>26502.788920143375</v>
      </c>
      <c r="CRA25" s="230">
        <f t="shared" si="52"/>
        <v>26502.788920143375</v>
      </c>
      <c r="CRB25" s="230">
        <f t="shared" si="52"/>
        <v>26502.788920143375</v>
      </c>
      <c r="CRC25" s="230">
        <f t="shared" si="52"/>
        <v>26502.788920143375</v>
      </c>
      <c r="CRD25" s="230">
        <f t="shared" si="52"/>
        <v>26502.788920143375</v>
      </c>
      <c r="CRE25" s="230">
        <f t="shared" si="52"/>
        <v>26502.788920143375</v>
      </c>
      <c r="CRF25" s="230">
        <f t="shared" si="52"/>
        <v>26502.788920143375</v>
      </c>
      <c r="CRG25" s="230">
        <f t="shared" si="52"/>
        <v>26502.788920143375</v>
      </c>
      <c r="CRH25" s="230">
        <f t="shared" si="52"/>
        <v>26502.788920143375</v>
      </c>
      <c r="CRI25" s="230">
        <f t="shared" si="52"/>
        <v>26502.788920143375</v>
      </c>
      <c r="CRJ25" s="230">
        <f t="shared" si="52"/>
        <v>26502.788920143375</v>
      </c>
      <c r="CRK25" s="230">
        <f t="shared" ref="CRK25:CTV25" si="53">MIN(_xlfn.IFS(CRK21=0,CRJ25,CRK21&gt;0,CRJ25+(CRK21/5)),CRK22)</f>
        <v>26502.788920143375</v>
      </c>
      <c r="CRL25" s="230">
        <f t="shared" si="53"/>
        <v>26502.788920143375</v>
      </c>
      <c r="CRM25" s="230">
        <f t="shared" si="53"/>
        <v>26502.788920143375</v>
      </c>
      <c r="CRN25" s="230">
        <f t="shared" si="53"/>
        <v>26502.788920143375</v>
      </c>
      <c r="CRO25" s="230">
        <f t="shared" si="53"/>
        <v>26502.788920143375</v>
      </c>
      <c r="CRP25" s="230">
        <f t="shared" si="53"/>
        <v>26502.788920143375</v>
      </c>
      <c r="CRQ25" s="230">
        <f t="shared" si="53"/>
        <v>26502.788920143375</v>
      </c>
      <c r="CRR25" s="230">
        <f t="shared" si="53"/>
        <v>26502.788920143375</v>
      </c>
      <c r="CRS25" s="230">
        <f t="shared" si="53"/>
        <v>26502.788920143375</v>
      </c>
      <c r="CRT25" s="230">
        <f t="shared" si="53"/>
        <v>26502.788920143375</v>
      </c>
      <c r="CRU25" s="230">
        <f t="shared" si="53"/>
        <v>26502.788920143375</v>
      </c>
      <c r="CRV25" s="230">
        <f t="shared" si="53"/>
        <v>26502.788920143375</v>
      </c>
      <c r="CRW25" s="230">
        <f t="shared" si="53"/>
        <v>26502.788920143375</v>
      </c>
      <c r="CRX25" s="230">
        <f t="shared" si="53"/>
        <v>26502.788920143375</v>
      </c>
      <c r="CRY25" s="230">
        <f t="shared" si="53"/>
        <v>26502.788920143375</v>
      </c>
      <c r="CRZ25" s="230">
        <f t="shared" si="53"/>
        <v>26502.788920143375</v>
      </c>
      <c r="CSA25" s="230">
        <f t="shared" si="53"/>
        <v>26502.788920143375</v>
      </c>
      <c r="CSB25" s="230">
        <f t="shared" si="53"/>
        <v>26502.788920143375</v>
      </c>
      <c r="CSC25" s="230">
        <f t="shared" si="53"/>
        <v>26502.788920143375</v>
      </c>
      <c r="CSD25" s="230">
        <f t="shared" si="53"/>
        <v>26502.788920143375</v>
      </c>
      <c r="CSE25" s="230">
        <f t="shared" si="53"/>
        <v>26502.788920143375</v>
      </c>
      <c r="CSF25" s="230">
        <f t="shared" si="53"/>
        <v>26502.788920143375</v>
      </c>
      <c r="CSG25" s="230">
        <f t="shared" si="53"/>
        <v>26502.788920143375</v>
      </c>
      <c r="CSH25" s="230">
        <f t="shared" si="53"/>
        <v>26502.788920143375</v>
      </c>
      <c r="CSI25" s="230">
        <f t="shared" si="53"/>
        <v>26502.788920143375</v>
      </c>
      <c r="CSJ25" s="230">
        <f t="shared" si="53"/>
        <v>26502.788920143375</v>
      </c>
      <c r="CSK25" s="230">
        <f t="shared" si="53"/>
        <v>26502.788920143375</v>
      </c>
      <c r="CSL25" s="230">
        <f t="shared" si="53"/>
        <v>26502.788920143375</v>
      </c>
      <c r="CSM25" s="230">
        <f t="shared" si="53"/>
        <v>26502.788920143375</v>
      </c>
      <c r="CSN25" s="230">
        <f t="shared" si="53"/>
        <v>26502.788920143375</v>
      </c>
      <c r="CSO25" s="230">
        <f t="shared" si="53"/>
        <v>26502.788920143375</v>
      </c>
      <c r="CSP25" s="230">
        <f t="shared" si="53"/>
        <v>26502.788920143375</v>
      </c>
      <c r="CSQ25" s="230">
        <f t="shared" si="53"/>
        <v>26502.788920143375</v>
      </c>
      <c r="CSR25" s="230">
        <f t="shared" si="53"/>
        <v>26502.788920143375</v>
      </c>
      <c r="CSS25" s="230">
        <f t="shared" si="53"/>
        <v>26502.788920143375</v>
      </c>
      <c r="CST25" s="230">
        <f t="shared" si="53"/>
        <v>26502.788920143375</v>
      </c>
      <c r="CSU25" s="230">
        <f t="shared" si="53"/>
        <v>26502.788920143375</v>
      </c>
      <c r="CSV25" s="230">
        <f t="shared" si="53"/>
        <v>26502.788920143375</v>
      </c>
      <c r="CSW25" s="230">
        <f t="shared" si="53"/>
        <v>26502.788920143375</v>
      </c>
      <c r="CSX25" s="230">
        <f t="shared" si="53"/>
        <v>26502.788920143375</v>
      </c>
      <c r="CSY25" s="230">
        <f t="shared" si="53"/>
        <v>26502.788920143375</v>
      </c>
      <c r="CSZ25" s="230">
        <f t="shared" si="53"/>
        <v>26502.788920143375</v>
      </c>
      <c r="CTA25" s="230">
        <f t="shared" si="53"/>
        <v>26502.788920143375</v>
      </c>
      <c r="CTB25" s="230">
        <f t="shared" si="53"/>
        <v>26502.788920143375</v>
      </c>
      <c r="CTC25" s="230">
        <f t="shared" si="53"/>
        <v>26502.788920143375</v>
      </c>
      <c r="CTD25" s="230">
        <f t="shared" si="53"/>
        <v>26502.788920143375</v>
      </c>
      <c r="CTE25" s="230">
        <f t="shared" si="53"/>
        <v>26502.788920143375</v>
      </c>
      <c r="CTF25" s="230">
        <f t="shared" si="53"/>
        <v>26502.788920143375</v>
      </c>
      <c r="CTG25" s="230">
        <f t="shared" si="53"/>
        <v>26502.788920143375</v>
      </c>
      <c r="CTH25" s="230">
        <f t="shared" si="53"/>
        <v>26502.788920143375</v>
      </c>
      <c r="CTI25" s="230">
        <f t="shared" si="53"/>
        <v>26502.788920143375</v>
      </c>
      <c r="CTJ25" s="230">
        <f t="shared" si="53"/>
        <v>26502.788920143375</v>
      </c>
      <c r="CTK25" s="230">
        <f t="shared" si="53"/>
        <v>26502.788920143375</v>
      </c>
      <c r="CTL25" s="230">
        <f t="shared" si="53"/>
        <v>26502.788920143375</v>
      </c>
      <c r="CTM25" s="230">
        <f t="shared" si="53"/>
        <v>26502.788920143375</v>
      </c>
      <c r="CTN25" s="230">
        <f t="shared" si="53"/>
        <v>26502.788920143375</v>
      </c>
      <c r="CTO25" s="230">
        <f t="shared" si="53"/>
        <v>26502.788920143375</v>
      </c>
      <c r="CTP25" s="230">
        <f t="shared" si="53"/>
        <v>26502.788920143375</v>
      </c>
      <c r="CTQ25" s="230">
        <f t="shared" si="53"/>
        <v>26502.788920143375</v>
      </c>
      <c r="CTR25" s="230">
        <f t="shared" si="53"/>
        <v>26502.788920143375</v>
      </c>
      <c r="CTS25" s="230">
        <f t="shared" si="53"/>
        <v>26502.788920143375</v>
      </c>
      <c r="CTT25" s="230">
        <f t="shared" si="53"/>
        <v>26502.788920143375</v>
      </c>
      <c r="CTU25" s="230">
        <f t="shared" si="53"/>
        <v>26502.788920143375</v>
      </c>
      <c r="CTV25" s="230">
        <f t="shared" si="53"/>
        <v>26502.788920143375</v>
      </c>
      <c r="CTW25" s="230">
        <f t="shared" ref="CTW25:CWH25" si="54">MIN(_xlfn.IFS(CTW21=0,CTV25,CTW21&gt;0,CTV25+(CTW21/5)),CTW22)</f>
        <v>26502.788920143375</v>
      </c>
      <c r="CTX25" s="230">
        <f t="shared" si="54"/>
        <v>26502.788920143375</v>
      </c>
      <c r="CTY25" s="230">
        <f t="shared" si="54"/>
        <v>26502.788920143375</v>
      </c>
      <c r="CTZ25" s="230">
        <f t="shared" si="54"/>
        <v>26502.788920143375</v>
      </c>
      <c r="CUA25" s="230">
        <f t="shared" si="54"/>
        <v>26502.788920143375</v>
      </c>
      <c r="CUB25" s="230">
        <f t="shared" si="54"/>
        <v>26502.788920143375</v>
      </c>
      <c r="CUC25" s="230">
        <f t="shared" si="54"/>
        <v>26502.788920143375</v>
      </c>
      <c r="CUD25" s="230">
        <f t="shared" si="54"/>
        <v>26502.788920143375</v>
      </c>
      <c r="CUE25" s="230">
        <f t="shared" si="54"/>
        <v>26502.788920143375</v>
      </c>
      <c r="CUF25" s="230">
        <f t="shared" si="54"/>
        <v>26502.788920143375</v>
      </c>
      <c r="CUG25" s="230">
        <f t="shared" si="54"/>
        <v>26502.788920143375</v>
      </c>
      <c r="CUH25" s="230">
        <f t="shared" si="54"/>
        <v>26502.788920143375</v>
      </c>
      <c r="CUI25" s="230">
        <f t="shared" si="54"/>
        <v>26502.788920143375</v>
      </c>
      <c r="CUJ25" s="230">
        <f t="shared" si="54"/>
        <v>26502.788920143375</v>
      </c>
      <c r="CUK25" s="230">
        <f t="shared" si="54"/>
        <v>26502.788920143375</v>
      </c>
      <c r="CUL25" s="230">
        <f t="shared" si="54"/>
        <v>26502.788920143375</v>
      </c>
      <c r="CUM25" s="230">
        <f t="shared" si="54"/>
        <v>26502.788920143375</v>
      </c>
      <c r="CUN25" s="230">
        <f t="shared" si="54"/>
        <v>26502.788920143375</v>
      </c>
      <c r="CUO25" s="230">
        <f t="shared" si="54"/>
        <v>26502.788920143375</v>
      </c>
      <c r="CUP25" s="230">
        <f t="shared" si="54"/>
        <v>26502.788920143375</v>
      </c>
      <c r="CUQ25" s="230">
        <f t="shared" si="54"/>
        <v>26502.788920143375</v>
      </c>
      <c r="CUR25" s="230">
        <f t="shared" si="54"/>
        <v>26502.788920143375</v>
      </c>
      <c r="CUS25" s="230">
        <f t="shared" si="54"/>
        <v>26502.788920143375</v>
      </c>
      <c r="CUT25" s="230">
        <f t="shared" si="54"/>
        <v>26502.788920143375</v>
      </c>
      <c r="CUU25" s="230">
        <f t="shared" si="54"/>
        <v>26502.788920143375</v>
      </c>
      <c r="CUV25" s="230">
        <f t="shared" si="54"/>
        <v>26502.788920143375</v>
      </c>
      <c r="CUW25" s="230">
        <f t="shared" si="54"/>
        <v>26502.788920143375</v>
      </c>
      <c r="CUX25" s="230">
        <f t="shared" si="54"/>
        <v>26502.788920143375</v>
      </c>
      <c r="CUY25" s="230">
        <f t="shared" si="54"/>
        <v>26502.788920143375</v>
      </c>
      <c r="CUZ25" s="230">
        <f t="shared" si="54"/>
        <v>26502.788920143375</v>
      </c>
      <c r="CVA25" s="230">
        <f t="shared" si="54"/>
        <v>26502.788920143375</v>
      </c>
      <c r="CVB25" s="230">
        <f t="shared" si="54"/>
        <v>26502.788920143375</v>
      </c>
      <c r="CVC25" s="230">
        <f t="shared" si="54"/>
        <v>26502.788920143375</v>
      </c>
      <c r="CVD25" s="230">
        <f t="shared" si="54"/>
        <v>26502.788920143375</v>
      </c>
      <c r="CVE25" s="230">
        <f t="shared" si="54"/>
        <v>26502.788920143375</v>
      </c>
      <c r="CVF25" s="230">
        <f t="shared" si="54"/>
        <v>26502.788920143375</v>
      </c>
      <c r="CVG25" s="230">
        <f t="shared" si="54"/>
        <v>26502.788920143375</v>
      </c>
      <c r="CVH25" s="230">
        <f t="shared" si="54"/>
        <v>26502.788920143375</v>
      </c>
      <c r="CVI25" s="230">
        <f t="shared" si="54"/>
        <v>26502.788920143375</v>
      </c>
      <c r="CVJ25" s="230">
        <f t="shared" si="54"/>
        <v>26502.788920143375</v>
      </c>
      <c r="CVK25" s="230">
        <f t="shared" si="54"/>
        <v>26502.788920143375</v>
      </c>
      <c r="CVL25" s="230">
        <f t="shared" si="54"/>
        <v>26502.788920143375</v>
      </c>
      <c r="CVM25" s="230">
        <f t="shared" si="54"/>
        <v>26502.788920143375</v>
      </c>
      <c r="CVN25" s="230">
        <f t="shared" si="54"/>
        <v>26502.788920143375</v>
      </c>
      <c r="CVO25" s="230">
        <f t="shared" si="54"/>
        <v>26502.788920143375</v>
      </c>
      <c r="CVP25" s="230">
        <f t="shared" si="54"/>
        <v>26502.788920143375</v>
      </c>
      <c r="CVQ25" s="230">
        <f t="shared" si="54"/>
        <v>26502.788920143375</v>
      </c>
      <c r="CVR25" s="230">
        <f t="shared" si="54"/>
        <v>26502.788920143375</v>
      </c>
      <c r="CVS25" s="230">
        <f t="shared" si="54"/>
        <v>26502.788920143375</v>
      </c>
      <c r="CVT25" s="230">
        <f t="shared" si="54"/>
        <v>26502.788920143375</v>
      </c>
      <c r="CVU25" s="230">
        <f t="shared" si="54"/>
        <v>26502.788920143375</v>
      </c>
      <c r="CVV25" s="230">
        <f t="shared" si="54"/>
        <v>26502.788920143375</v>
      </c>
      <c r="CVW25" s="230">
        <f t="shared" si="54"/>
        <v>26502.788920143375</v>
      </c>
      <c r="CVX25" s="230">
        <f t="shared" si="54"/>
        <v>26502.788920143375</v>
      </c>
      <c r="CVY25" s="230">
        <f t="shared" si="54"/>
        <v>26502.788920143375</v>
      </c>
      <c r="CVZ25" s="230">
        <f t="shared" si="54"/>
        <v>26502.788920143375</v>
      </c>
      <c r="CWA25" s="230">
        <f t="shared" si="54"/>
        <v>26502.788920143375</v>
      </c>
      <c r="CWB25" s="230">
        <f t="shared" si="54"/>
        <v>26502.788920143375</v>
      </c>
      <c r="CWC25" s="230">
        <f t="shared" si="54"/>
        <v>26502.788920143375</v>
      </c>
      <c r="CWD25" s="230">
        <f t="shared" si="54"/>
        <v>26502.788920143375</v>
      </c>
      <c r="CWE25" s="230">
        <f t="shared" si="54"/>
        <v>26502.788920143375</v>
      </c>
      <c r="CWF25" s="230">
        <f t="shared" si="54"/>
        <v>26502.788920143375</v>
      </c>
      <c r="CWG25" s="230">
        <f t="shared" si="54"/>
        <v>26502.788920143375</v>
      </c>
      <c r="CWH25" s="230">
        <f t="shared" si="54"/>
        <v>26502.788920143375</v>
      </c>
      <c r="CWI25" s="230">
        <f t="shared" ref="CWI25:CYT25" si="55">MIN(_xlfn.IFS(CWI21=0,CWH25,CWI21&gt;0,CWH25+(CWI21/5)),CWI22)</f>
        <v>26502.788920143375</v>
      </c>
      <c r="CWJ25" s="230">
        <f t="shared" si="55"/>
        <v>26502.788920143375</v>
      </c>
      <c r="CWK25" s="230">
        <f t="shared" si="55"/>
        <v>26502.788920143375</v>
      </c>
      <c r="CWL25" s="230">
        <f t="shared" si="55"/>
        <v>26502.788920143375</v>
      </c>
      <c r="CWM25" s="230">
        <f t="shared" si="55"/>
        <v>26502.788920143375</v>
      </c>
      <c r="CWN25" s="230">
        <f t="shared" si="55"/>
        <v>26502.788920143375</v>
      </c>
      <c r="CWO25" s="230">
        <f t="shared" si="55"/>
        <v>26502.788920143375</v>
      </c>
      <c r="CWP25" s="230">
        <f t="shared" si="55"/>
        <v>26502.788920143375</v>
      </c>
      <c r="CWQ25" s="230">
        <f t="shared" si="55"/>
        <v>26502.788920143375</v>
      </c>
      <c r="CWR25" s="230">
        <f t="shared" si="55"/>
        <v>26502.788920143375</v>
      </c>
      <c r="CWS25" s="230">
        <f t="shared" si="55"/>
        <v>26502.788920143375</v>
      </c>
      <c r="CWT25" s="230">
        <f t="shared" si="55"/>
        <v>26502.788920143375</v>
      </c>
      <c r="CWU25" s="230">
        <f t="shared" si="55"/>
        <v>26502.788920143375</v>
      </c>
      <c r="CWV25" s="230">
        <f t="shared" si="55"/>
        <v>26502.788920143375</v>
      </c>
      <c r="CWW25" s="230">
        <f t="shared" si="55"/>
        <v>26502.788920143375</v>
      </c>
      <c r="CWX25" s="230">
        <f t="shared" si="55"/>
        <v>26502.788920143375</v>
      </c>
      <c r="CWY25" s="230">
        <f t="shared" si="55"/>
        <v>26502.788920143375</v>
      </c>
      <c r="CWZ25" s="230">
        <f t="shared" si="55"/>
        <v>26502.788920143375</v>
      </c>
      <c r="CXA25" s="230">
        <f t="shared" si="55"/>
        <v>26502.788920143375</v>
      </c>
      <c r="CXB25" s="230">
        <f t="shared" si="55"/>
        <v>26502.788920143375</v>
      </c>
      <c r="CXC25" s="230">
        <f t="shared" si="55"/>
        <v>26502.788920143375</v>
      </c>
      <c r="CXD25" s="230">
        <f t="shared" si="55"/>
        <v>26502.788920143375</v>
      </c>
      <c r="CXE25" s="230">
        <f t="shared" si="55"/>
        <v>26502.788920143375</v>
      </c>
      <c r="CXF25" s="230">
        <f t="shared" si="55"/>
        <v>26502.788920143375</v>
      </c>
      <c r="CXG25" s="230">
        <f t="shared" si="55"/>
        <v>26502.788920143375</v>
      </c>
      <c r="CXH25" s="230">
        <f t="shared" si="55"/>
        <v>26502.788920143375</v>
      </c>
      <c r="CXI25" s="230">
        <f t="shared" si="55"/>
        <v>26502.788920143375</v>
      </c>
      <c r="CXJ25" s="230">
        <f t="shared" si="55"/>
        <v>26502.788920143375</v>
      </c>
      <c r="CXK25" s="230">
        <f t="shared" si="55"/>
        <v>26502.788920143375</v>
      </c>
      <c r="CXL25" s="230">
        <f t="shared" si="55"/>
        <v>26502.788920143375</v>
      </c>
      <c r="CXM25" s="230">
        <f t="shared" si="55"/>
        <v>26502.788920143375</v>
      </c>
      <c r="CXN25" s="230">
        <f t="shared" si="55"/>
        <v>26502.788920143375</v>
      </c>
      <c r="CXO25" s="230">
        <f t="shared" si="55"/>
        <v>26502.788920143375</v>
      </c>
      <c r="CXP25" s="230">
        <f t="shared" si="55"/>
        <v>26502.788920143375</v>
      </c>
      <c r="CXQ25" s="230">
        <f t="shared" si="55"/>
        <v>26502.788920143375</v>
      </c>
      <c r="CXR25" s="230">
        <f t="shared" si="55"/>
        <v>26502.788920143375</v>
      </c>
      <c r="CXS25" s="230">
        <f t="shared" si="55"/>
        <v>26502.788920143375</v>
      </c>
      <c r="CXT25" s="230">
        <f t="shared" si="55"/>
        <v>26502.788920143375</v>
      </c>
      <c r="CXU25" s="230">
        <f t="shared" si="55"/>
        <v>26502.788920143375</v>
      </c>
      <c r="CXV25" s="230">
        <f t="shared" si="55"/>
        <v>26502.788920143375</v>
      </c>
      <c r="CXW25" s="230">
        <f t="shared" si="55"/>
        <v>26502.788920143375</v>
      </c>
      <c r="CXX25" s="230">
        <f t="shared" si="55"/>
        <v>26502.788920143375</v>
      </c>
      <c r="CXY25" s="230">
        <f t="shared" si="55"/>
        <v>26502.788920143375</v>
      </c>
      <c r="CXZ25" s="230">
        <f t="shared" si="55"/>
        <v>26502.788920143375</v>
      </c>
      <c r="CYA25" s="230">
        <f t="shared" si="55"/>
        <v>26502.788920143375</v>
      </c>
      <c r="CYB25" s="230">
        <f t="shared" si="55"/>
        <v>26502.788920143375</v>
      </c>
      <c r="CYC25" s="230">
        <f t="shared" si="55"/>
        <v>26502.788920143375</v>
      </c>
      <c r="CYD25" s="230">
        <f t="shared" si="55"/>
        <v>26502.788920143375</v>
      </c>
      <c r="CYE25" s="230">
        <f t="shared" si="55"/>
        <v>26502.788920143375</v>
      </c>
      <c r="CYF25" s="230">
        <f t="shared" si="55"/>
        <v>26502.788920143375</v>
      </c>
      <c r="CYG25" s="230">
        <f t="shared" si="55"/>
        <v>26502.788920143375</v>
      </c>
      <c r="CYH25" s="230">
        <f t="shared" si="55"/>
        <v>26502.788920143375</v>
      </c>
      <c r="CYI25" s="230">
        <f t="shared" si="55"/>
        <v>26502.788920143375</v>
      </c>
      <c r="CYJ25" s="230">
        <f t="shared" si="55"/>
        <v>26502.788920143375</v>
      </c>
      <c r="CYK25" s="230">
        <f t="shared" si="55"/>
        <v>26502.788920143375</v>
      </c>
      <c r="CYL25" s="230">
        <f t="shared" si="55"/>
        <v>26502.788920143375</v>
      </c>
      <c r="CYM25" s="230">
        <f t="shared" si="55"/>
        <v>26502.788920143375</v>
      </c>
      <c r="CYN25" s="230">
        <f t="shared" si="55"/>
        <v>26502.788920143375</v>
      </c>
      <c r="CYO25" s="230">
        <f t="shared" si="55"/>
        <v>26502.788920143375</v>
      </c>
      <c r="CYP25" s="230">
        <f t="shared" si="55"/>
        <v>26502.788920143375</v>
      </c>
      <c r="CYQ25" s="230">
        <f t="shared" si="55"/>
        <v>26502.788920143375</v>
      </c>
      <c r="CYR25" s="230">
        <f t="shared" si="55"/>
        <v>26502.788920143375</v>
      </c>
      <c r="CYS25" s="230">
        <f t="shared" si="55"/>
        <v>26502.788920143375</v>
      </c>
      <c r="CYT25" s="230">
        <f t="shared" si="55"/>
        <v>26502.788920143375</v>
      </c>
      <c r="CYU25" s="230">
        <f t="shared" ref="CYU25:DBF25" si="56">MIN(_xlfn.IFS(CYU21=0,CYT25,CYU21&gt;0,CYT25+(CYU21/5)),CYU22)</f>
        <v>26502.788920143375</v>
      </c>
      <c r="CYV25" s="230">
        <f t="shared" si="56"/>
        <v>26502.788920143375</v>
      </c>
      <c r="CYW25" s="230">
        <f t="shared" si="56"/>
        <v>26502.788920143375</v>
      </c>
      <c r="CYX25" s="230">
        <f t="shared" si="56"/>
        <v>26502.788920143375</v>
      </c>
      <c r="CYY25" s="230">
        <f t="shared" si="56"/>
        <v>26502.788920143375</v>
      </c>
      <c r="CYZ25" s="230">
        <f t="shared" si="56"/>
        <v>26502.788920143375</v>
      </c>
      <c r="CZA25" s="230">
        <f t="shared" si="56"/>
        <v>26502.788920143375</v>
      </c>
      <c r="CZB25" s="230">
        <f t="shared" si="56"/>
        <v>26502.788920143375</v>
      </c>
      <c r="CZC25" s="230">
        <f t="shared" si="56"/>
        <v>26502.788920143375</v>
      </c>
      <c r="CZD25" s="230">
        <f t="shared" si="56"/>
        <v>26502.788920143375</v>
      </c>
      <c r="CZE25" s="230">
        <f t="shared" si="56"/>
        <v>26502.788920143375</v>
      </c>
      <c r="CZF25" s="230">
        <f t="shared" si="56"/>
        <v>26502.788920143375</v>
      </c>
      <c r="CZG25" s="230">
        <f t="shared" si="56"/>
        <v>26502.788920143375</v>
      </c>
      <c r="CZH25" s="230">
        <f t="shared" si="56"/>
        <v>26502.788920143375</v>
      </c>
      <c r="CZI25" s="230">
        <f t="shared" si="56"/>
        <v>26502.788920143375</v>
      </c>
      <c r="CZJ25" s="230">
        <f t="shared" si="56"/>
        <v>26502.788920143375</v>
      </c>
      <c r="CZK25" s="230">
        <f t="shared" si="56"/>
        <v>26502.788920143375</v>
      </c>
      <c r="CZL25" s="230">
        <f t="shared" si="56"/>
        <v>26502.788920143375</v>
      </c>
      <c r="CZM25" s="230">
        <f t="shared" si="56"/>
        <v>26502.788920143375</v>
      </c>
      <c r="CZN25" s="230">
        <f t="shared" si="56"/>
        <v>26502.788920143375</v>
      </c>
      <c r="CZO25" s="230">
        <f t="shared" si="56"/>
        <v>26502.788920143375</v>
      </c>
      <c r="CZP25" s="230">
        <f t="shared" si="56"/>
        <v>26502.788920143375</v>
      </c>
      <c r="CZQ25" s="230">
        <f t="shared" si="56"/>
        <v>26502.788920143375</v>
      </c>
      <c r="CZR25" s="230">
        <f t="shared" si="56"/>
        <v>26502.788920143375</v>
      </c>
      <c r="CZS25" s="230">
        <f t="shared" si="56"/>
        <v>26502.788920143375</v>
      </c>
      <c r="CZT25" s="230">
        <f t="shared" si="56"/>
        <v>26502.788920143375</v>
      </c>
      <c r="CZU25" s="230">
        <f t="shared" si="56"/>
        <v>26502.788920143375</v>
      </c>
      <c r="CZV25" s="230">
        <f t="shared" si="56"/>
        <v>26502.788920143375</v>
      </c>
      <c r="CZW25" s="230">
        <f t="shared" si="56"/>
        <v>26502.788920143375</v>
      </c>
      <c r="CZX25" s="230">
        <f t="shared" si="56"/>
        <v>26502.788920143375</v>
      </c>
      <c r="CZY25" s="230">
        <f t="shared" si="56"/>
        <v>26502.788920143375</v>
      </c>
      <c r="CZZ25" s="230">
        <f t="shared" si="56"/>
        <v>26502.788920143375</v>
      </c>
      <c r="DAA25" s="230">
        <f t="shared" si="56"/>
        <v>26502.788920143375</v>
      </c>
      <c r="DAB25" s="230">
        <f t="shared" si="56"/>
        <v>26502.788920143375</v>
      </c>
      <c r="DAC25" s="230">
        <f t="shared" si="56"/>
        <v>26502.788920143375</v>
      </c>
      <c r="DAD25" s="230">
        <f t="shared" si="56"/>
        <v>26502.788920143375</v>
      </c>
      <c r="DAE25" s="230">
        <f t="shared" si="56"/>
        <v>26502.788920143375</v>
      </c>
      <c r="DAF25" s="230">
        <f t="shared" si="56"/>
        <v>26502.788920143375</v>
      </c>
      <c r="DAG25" s="230">
        <f t="shared" si="56"/>
        <v>26502.788920143375</v>
      </c>
      <c r="DAH25" s="230">
        <f t="shared" si="56"/>
        <v>26502.788920143375</v>
      </c>
      <c r="DAI25" s="230">
        <f t="shared" si="56"/>
        <v>26502.788920143375</v>
      </c>
      <c r="DAJ25" s="230">
        <f t="shared" si="56"/>
        <v>26502.788920143375</v>
      </c>
      <c r="DAK25" s="230">
        <f t="shared" si="56"/>
        <v>26502.788920143375</v>
      </c>
      <c r="DAL25" s="230">
        <f t="shared" si="56"/>
        <v>26502.788920143375</v>
      </c>
      <c r="DAM25" s="230">
        <f t="shared" si="56"/>
        <v>26502.788920143375</v>
      </c>
      <c r="DAN25" s="230">
        <f t="shared" si="56"/>
        <v>26502.788920143375</v>
      </c>
      <c r="DAO25" s="230">
        <f t="shared" si="56"/>
        <v>26502.788920143375</v>
      </c>
      <c r="DAP25" s="230">
        <f t="shared" si="56"/>
        <v>26502.788920143375</v>
      </c>
      <c r="DAQ25" s="230">
        <f t="shared" si="56"/>
        <v>26502.788920143375</v>
      </c>
      <c r="DAR25" s="230">
        <f t="shared" si="56"/>
        <v>26502.788920143375</v>
      </c>
      <c r="DAS25" s="230">
        <f t="shared" si="56"/>
        <v>26502.788920143375</v>
      </c>
      <c r="DAT25" s="230">
        <f t="shared" si="56"/>
        <v>26502.788920143375</v>
      </c>
      <c r="DAU25" s="230">
        <f t="shared" si="56"/>
        <v>26502.788920143375</v>
      </c>
      <c r="DAV25" s="230">
        <f t="shared" si="56"/>
        <v>26502.788920143375</v>
      </c>
      <c r="DAW25" s="230">
        <f t="shared" si="56"/>
        <v>26502.788920143375</v>
      </c>
      <c r="DAX25" s="230">
        <f t="shared" si="56"/>
        <v>26502.788920143375</v>
      </c>
      <c r="DAY25" s="230">
        <f t="shared" si="56"/>
        <v>26502.788920143375</v>
      </c>
      <c r="DAZ25" s="230">
        <f t="shared" si="56"/>
        <v>26502.788920143375</v>
      </c>
      <c r="DBA25" s="230">
        <f t="shared" si="56"/>
        <v>26502.788920143375</v>
      </c>
      <c r="DBB25" s="230">
        <f t="shared" si="56"/>
        <v>26502.788920143375</v>
      </c>
      <c r="DBC25" s="230">
        <f t="shared" si="56"/>
        <v>26502.788920143375</v>
      </c>
      <c r="DBD25" s="230">
        <f t="shared" si="56"/>
        <v>26502.788920143375</v>
      </c>
      <c r="DBE25" s="230">
        <f t="shared" si="56"/>
        <v>26502.788920143375</v>
      </c>
      <c r="DBF25" s="230">
        <f t="shared" si="56"/>
        <v>26502.788920143375</v>
      </c>
      <c r="DBG25" s="230">
        <f t="shared" ref="DBG25:DDR25" si="57">MIN(_xlfn.IFS(DBG21=0,DBF25,DBG21&gt;0,DBF25+(DBG21/5)),DBG22)</f>
        <v>26502.788920143375</v>
      </c>
      <c r="DBH25" s="230">
        <f t="shared" si="57"/>
        <v>26502.788920143375</v>
      </c>
      <c r="DBI25" s="230">
        <f t="shared" si="57"/>
        <v>26502.788920143375</v>
      </c>
      <c r="DBJ25" s="230">
        <f t="shared" si="57"/>
        <v>26502.788920143375</v>
      </c>
      <c r="DBK25" s="230">
        <f t="shared" si="57"/>
        <v>26502.788920143375</v>
      </c>
      <c r="DBL25" s="230">
        <f t="shared" si="57"/>
        <v>26502.788920143375</v>
      </c>
      <c r="DBM25" s="230">
        <f t="shared" si="57"/>
        <v>26502.788920143375</v>
      </c>
      <c r="DBN25" s="230">
        <f t="shared" si="57"/>
        <v>26502.788920143375</v>
      </c>
      <c r="DBO25" s="230">
        <f t="shared" si="57"/>
        <v>26502.788920143375</v>
      </c>
      <c r="DBP25" s="230">
        <f t="shared" si="57"/>
        <v>26502.788920143375</v>
      </c>
      <c r="DBQ25" s="230">
        <f t="shared" si="57"/>
        <v>26502.788920143375</v>
      </c>
      <c r="DBR25" s="230">
        <f t="shared" si="57"/>
        <v>26502.788920143375</v>
      </c>
      <c r="DBS25" s="230">
        <f t="shared" si="57"/>
        <v>26502.788920143375</v>
      </c>
      <c r="DBT25" s="230">
        <f t="shared" si="57"/>
        <v>26502.788920143375</v>
      </c>
      <c r="DBU25" s="230">
        <f t="shared" si="57"/>
        <v>26502.788920143375</v>
      </c>
      <c r="DBV25" s="230">
        <f t="shared" si="57"/>
        <v>26502.788920143375</v>
      </c>
      <c r="DBW25" s="230">
        <f t="shared" si="57"/>
        <v>26502.788920143375</v>
      </c>
      <c r="DBX25" s="230">
        <f t="shared" si="57"/>
        <v>26502.788920143375</v>
      </c>
      <c r="DBY25" s="230">
        <f t="shared" si="57"/>
        <v>26502.788920143375</v>
      </c>
      <c r="DBZ25" s="230">
        <f t="shared" si="57"/>
        <v>26502.788920143375</v>
      </c>
      <c r="DCA25" s="230">
        <f t="shared" si="57"/>
        <v>26502.788920143375</v>
      </c>
      <c r="DCB25" s="230">
        <f t="shared" si="57"/>
        <v>26502.788920143375</v>
      </c>
      <c r="DCC25" s="230">
        <f t="shared" si="57"/>
        <v>26502.788920143375</v>
      </c>
      <c r="DCD25" s="230">
        <f t="shared" si="57"/>
        <v>26502.788920143375</v>
      </c>
      <c r="DCE25" s="230">
        <f t="shared" si="57"/>
        <v>26502.788920143375</v>
      </c>
      <c r="DCF25" s="230">
        <f t="shared" si="57"/>
        <v>26502.788920143375</v>
      </c>
      <c r="DCG25" s="230">
        <f t="shared" si="57"/>
        <v>26502.788920143375</v>
      </c>
      <c r="DCH25" s="230">
        <f t="shared" si="57"/>
        <v>26502.788920143375</v>
      </c>
      <c r="DCI25" s="230">
        <f t="shared" si="57"/>
        <v>26502.788920143375</v>
      </c>
      <c r="DCJ25" s="230">
        <f t="shared" si="57"/>
        <v>26502.788920143375</v>
      </c>
      <c r="DCK25" s="230">
        <f t="shared" si="57"/>
        <v>26502.788920143375</v>
      </c>
      <c r="DCL25" s="230">
        <f t="shared" si="57"/>
        <v>26502.788920143375</v>
      </c>
      <c r="DCM25" s="230">
        <f t="shared" si="57"/>
        <v>26502.788920143375</v>
      </c>
      <c r="DCN25" s="230">
        <f t="shared" si="57"/>
        <v>26502.788920143375</v>
      </c>
      <c r="DCO25" s="230">
        <f t="shared" si="57"/>
        <v>26502.788920143375</v>
      </c>
      <c r="DCP25" s="230">
        <f t="shared" si="57"/>
        <v>26502.788920143375</v>
      </c>
      <c r="DCQ25" s="230">
        <f t="shared" si="57"/>
        <v>26502.788920143375</v>
      </c>
      <c r="DCR25" s="230">
        <f t="shared" si="57"/>
        <v>26502.788920143375</v>
      </c>
      <c r="DCS25" s="230">
        <f t="shared" si="57"/>
        <v>26502.788920143375</v>
      </c>
      <c r="DCT25" s="230">
        <f t="shared" si="57"/>
        <v>26502.788920143375</v>
      </c>
      <c r="DCU25" s="230">
        <f t="shared" si="57"/>
        <v>26502.788920143375</v>
      </c>
      <c r="DCV25" s="230">
        <f t="shared" si="57"/>
        <v>26502.788920143375</v>
      </c>
      <c r="DCW25" s="230">
        <f t="shared" si="57"/>
        <v>26502.788920143375</v>
      </c>
      <c r="DCX25" s="230">
        <f t="shared" si="57"/>
        <v>26502.788920143375</v>
      </c>
      <c r="DCY25" s="230">
        <f t="shared" si="57"/>
        <v>26502.788920143375</v>
      </c>
      <c r="DCZ25" s="230">
        <f t="shared" si="57"/>
        <v>26502.788920143375</v>
      </c>
      <c r="DDA25" s="230">
        <f t="shared" si="57"/>
        <v>26502.788920143375</v>
      </c>
      <c r="DDB25" s="230">
        <f t="shared" si="57"/>
        <v>26502.788920143375</v>
      </c>
      <c r="DDC25" s="230">
        <f t="shared" si="57"/>
        <v>26502.788920143375</v>
      </c>
      <c r="DDD25" s="230">
        <f t="shared" si="57"/>
        <v>26502.788920143375</v>
      </c>
      <c r="DDE25" s="230">
        <f t="shared" si="57"/>
        <v>26502.788920143375</v>
      </c>
      <c r="DDF25" s="230">
        <f t="shared" si="57"/>
        <v>26502.788920143375</v>
      </c>
      <c r="DDG25" s="230">
        <f t="shared" si="57"/>
        <v>26502.788920143375</v>
      </c>
      <c r="DDH25" s="230">
        <f t="shared" si="57"/>
        <v>26502.788920143375</v>
      </c>
      <c r="DDI25" s="230">
        <f t="shared" si="57"/>
        <v>26502.788920143375</v>
      </c>
      <c r="DDJ25" s="230">
        <f t="shared" si="57"/>
        <v>26502.788920143375</v>
      </c>
      <c r="DDK25" s="230">
        <f t="shared" si="57"/>
        <v>26502.788920143375</v>
      </c>
      <c r="DDL25" s="230">
        <f t="shared" si="57"/>
        <v>26502.788920143375</v>
      </c>
      <c r="DDM25" s="230">
        <f t="shared" si="57"/>
        <v>26502.788920143375</v>
      </c>
      <c r="DDN25" s="230">
        <f t="shared" si="57"/>
        <v>26502.788920143375</v>
      </c>
      <c r="DDO25" s="230">
        <f t="shared" si="57"/>
        <v>26502.788920143375</v>
      </c>
      <c r="DDP25" s="230">
        <f t="shared" si="57"/>
        <v>26502.788920143375</v>
      </c>
      <c r="DDQ25" s="230">
        <f t="shared" si="57"/>
        <v>26502.788920143375</v>
      </c>
      <c r="DDR25" s="230">
        <f t="shared" si="57"/>
        <v>26502.788920143375</v>
      </c>
      <c r="DDS25" s="230">
        <f t="shared" ref="DDS25:DGD25" si="58">MIN(_xlfn.IFS(DDS21=0,DDR25,DDS21&gt;0,DDR25+(DDS21/5)),DDS22)</f>
        <v>26502.788920143375</v>
      </c>
      <c r="DDT25" s="230">
        <f t="shared" si="58"/>
        <v>26502.788920143375</v>
      </c>
      <c r="DDU25" s="230">
        <f t="shared" si="58"/>
        <v>26502.788920143375</v>
      </c>
      <c r="DDV25" s="230">
        <f t="shared" si="58"/>
        <v>26502.788920143375</v>
      </c>
      <c r="DDW25" s="230">
        <f t="shared" si="58"/>
        <v>26502.788920143375</v>
      </c>
      <c r="DDX25" s="230">
        <f t="shared" si="58"/>
        <v>26502.788920143375</v>
      </c>
      <c r="DDY25" s="230">
        <f t="shared" si="58"/>
        <v>26502.788920143375</v>
      </c>
      <c r="DDZ25" s="230">
        <f t="shared" si="58"/>
        <v>26502.788920143375</v>
      </c>
      <c r="DEA25" s="230">
        <f t="shared" si="58"/>
        <v>26502.788920143375</v>
      </c>
      <c r="DEB25" s="230">
        <f t="shared" si="58"/>
        <v>26502.788920143375</v>
      </c>
      <c r="DEC25" s="230">
        <f t="shared" si="58"/>
        <v>26502.788920143375</v>
      </c>
      <c r="DED25" s="230">
        <f t="shared" si="58"/>
        <v>26502.788920143375</v>
      </c>
      <c r="DEE25" s="230">
        <f t="shared" si="58"/>
        <v>26502.788920143375</v>
      </c>
      <c r="DEF25" s="230">
        <f t="shared" si="58"/>
        <v>26502.788920143375</v>
      </c>
      <c r="DEG25" s="230">
        <f t="shared" si="58"/>
        <v>26502.788920143375</v>
      </c>
      <c r="DEH25" s="230">
        <f t="shared" si="58"/>
        <v>26502.788920143375</v>
      </c>
      <c r="DEI25" s="230">
        <f t="shared" si="58"/>
        <v>26502.788920143375</v>
      </c>
      <c r="DEJ25" s="230">
        <f t="shared" si="58"/>
        <v>26502.788920143375</v>
      </c>
      <c r="DEK25" s="230">
        <f t="shared" si="58"/>
        <v>26502.788920143375</v>
      </c>
      <c r="DEL25" s="230">
        <f t="shared" si="58"/>
        <v>26502.788920143375</v>
      </c>
      <c r="DEM25" s="230">
        <f t="shared" si="58"/>
        <v>26502.788920143375</v>
      </c>
      <c r="DEN25" s="230">
        <f t="shared" si="58"/>
        <v>26502.788920143375</v>
      </c>
      <c r="DEO25" s="230">
        <f t="shared" si="58"/>
        <v>26502.788920143375</v>
      </c>
      <c r="DEP25" s="230">
        <f t="shared" si="58"/>
        <v>26502.788920143375</v>
      </c>
      <c r="DEQ25" s="230">
        <f t="shared" si="58"/>
        <v>26502.788920143375</v>
      </c>
      <c r="DER25" s="230">
        <f t="shared" si="58"/>
        <v>26502.788920143375</v>
      </c>
      <c r="DES25" s="230">
        <f t="shared" si="58"/>
        <v>26502.788920143375</v>
      </c>
      <c r="DET25" s="230">
        <f t="shared" si="58"/>
        <v>26502.788920143375</v>
      </c>
      <c r="DEU25" s="230">
        <f t="shared" si="58"/>
        <v>26502.788920143375</v>
      </c>
      <c r="DEV25" s="230">
        <f t="shared" si="58"/>
        <v>26502.788920143375</v>
      </c>
      <c r="DEW25" s="230">
        <f t="shared" si="58"/>
        <v>26502.788920143375</v>
      </c>
      <c r="DEX25" s="230">
        <f t="shared" si="58"/>
        <v>26502.788920143375</v>
      </c>
      <c r="DEY25" s="230">
        <f t="shared" si="58"/>
        <v>26502.788920143375</v>
      </c>
      <c r="DEZ25" s="230">
        <f t="shared" si="58"/>
        <v>26502.788920143375</v>
      </c>
      <c r="DFA25" s="230">
        <f t="shared" si="58"/>
        <v>26502.788920143375</v>
      </c>
      <c r="DFB25" s="230">
        <f t="shared" si="58"/>
        <v>26502.788920143375</v>
      </c>
      <c r="DFC25" s="230">
        <f t="shared" si="58"/>
        <v>26502.788920143375</v>
      </c>
      <c r="DFD25" s="230">
        <f t="shared" si="58"/>
        <v>26502.788920143375</v>
      </c>
      <c r="DFE25" s="230">
        <f t="shared" si="58"/>
        <v>26502.788920143375</v>
      </c>
      <c r="DFF25" s="230">
        <f t="shared" si="58"/>
        <v>26502.788920143375</v>
      </c>
      <c r="DFG25" s="230">
        <f t="shared" si="58"/>
        <v>26502.788920143375</v>
      </c>
      <c r="DFH25" s="230">
        <f t="shared" si="58"/>
        <v>26502.788920143375</v>
      </c>
      <c r="DFI25" s="230">
        <f t="shared" si="58"/>
        <v>26502.788920143375</v>
      </c>
      <c r="DFJ25" s="230">
        <f t="shared" si="58"/>
        <v>26502.788920143375</v>
      </c>
      <c r="DFK25" s="230">
        <f t="shared" si="58"/>
        <v>26502.788920143375</v>
      </c>
      <c r="DFL25" s="230">
        <f t="shared" si="58"/>
        <v>26502.788920143375</v>
      </c>
      <c r="DFM25" s="230">
        <f t="shared" si="58"/>
        <v>26502.788920143375</v>
      </c>
      <c r="DFN25" s="230">
        <f t="shared" si="58"/>
        <v>26502.788920143375</v>
      </c>
      <c r="DFO25" s="230">
        <f t="shared" si="58"/>
        <v>26502.788920143375</v>
      </c>
      <c r="DFP25" s="230">
        <f t="shared" si="58"/>
        <v>26502.788920143375</v>
      </c>
      <c r="DFQ25" s="230">
        <f t="shared" si="58"/>
        <v>26502.788920143375</v>
      </c>
      <c r="DFR25" s="230">
        <f t="shared" si="58"/>
        <v>26502.788920143375</v>
      </c>
      <c r="DFS25" s="230">
        <f t="shared" si="58"/>
        <v>26502.788920143375</v>
      </c>
      <c r="DFT25" s="230">
        <f t="shared" si="58"/>
        <v>26502.788920143375</v>
      </c>
      <c r="DFU25" s="230">
        <f t="shared" si="58"/>
        <v>26502.788920143375</v>
      </c>
      <c r="DFV25" s="230">
        <f t="shared" si="58"/>
        <v>26502.788920143375</v>
      </c>
      <c r="DFW25" s="230">
        <f t="shared" si="58"/>
        <v>26502.788920143375</v>
      </c>
      <c r="DFX25" s="230">
        <f t="shared" si="58"/>
        <v>26502.788920143375</v>
      </c>
      <c r="DFY25" s="230">
        <f t="shared" si="58"/>
        <v>26502.788920143375</v>
      </c>
      <c r="DFZ25" s="230">
        <f t="shared" si="58"/>
        <v>26502.788920143375</v>
      </c>
      <c r="DGA25" s="230">
        <f t="shared" si="58"/>
        <v>26502.788920143375</v>
      </c>
      <c r="DGB25" s="230">
        <f t="shared" si="58"/>
        <v>26502.788920143375</v>
      </c>
      <c r="DGC25" s="230">
        <f t="shared" si="58"/>
        <v>26502.788920143375</v>
      </c>
      <c r="DGD25" s="230">
        <f t="shared" si="58"/>
        <v>26502.788920143375</v>
      </c>
      <c r="DGE25" s="230">
        <f t="shared" ref="DGE25:DIP25" si="59">MIN(_xlfn.IFS(DGE21=0,DGD25,DGE21&gt;0,DGD25+(DGE21/5)),DGE22)</f>
        <v>26502.788920143375</v>
      </c>
      <c r="DGF25" s="230">
        <f t="shared" si="59"/>
        <v>26502.788920143375</v>
      </c>
      <c r="DGG25" s="230">
        <f t="shared" si="59"/>
        <v>26502.788920143375</v>
      </c>
      <c r="DGH25" s="230">
        <f t="shared" si="59"/>
        <v>26502.788920143375</v>
      </c>
      <c r="DGI25" s="230">
        <f t="shared" si="59"/>
        <v>26502.788920143375</v>
      </c>
      <c r="DGJ25" s="230">
        <f t="shared" si="59"/>
        <v>26502.788920143375</v>
      </c>
      <c r="DGK25" s="230">
        <f t="shared" si="59"/>
        <v>26502.788920143375</v>
      </c>
      <c r="DGL25" s="230">
        <f t="shared" si="59"/>
        <v>26502.788920143375</v>
      </c>
      <c r="DGM25" s="230">
        <f t="shared" si="59"/>
        <v>26502.788920143375</v>
      </c>
      <c r="DGN25" s="230">
        <f t="shared" si="59"/>
        <v>26502.788920143375</v>
      </c>
      <c r="DGO25" s="230">
        <f t="shared" si="59"/>
        <v>26502.788920143375</v>
      </c>
      <c r="DGP25" s="230">
        <f t="shared" si="59"/>
        <v>26502.788920143375</v>
      </c>
      <c r="DGQ25" s="230">
        <f t="shared" si="59"/>
        <v>26502.788920143375</v>
      </c>
      <c r="DGR25" s="230">
        <f t="shared" si="59"/>
        <v>26502.788920143375</v>
      </c>
      <c r="DGS25" s="230">
        <f t="shared" si="59"/>
        <v>26502.788920143375</v>
      </c>
      <c r="DGT25" s="230">
        <f t="shared" si="59"/>
        <v>26502.788920143375</v>
      </c>
      <c r="DGU25" s="230">
        <f t="shared" si="59"/>
        <v>26502.788920143375</v>
      </c>
      <c r="DGV25" s="230">
        <f t="shared" si="59"/>
        <v>26502.788920143375</v>
      </c>
      <c r="DGW25" s="230">
        <f t="shared" si="59"/>
        <v>26502.788920143375</v>
      </c>
      <c r="DGX25" s="230">
        <f t="shared" si="59"/>
        <v>26502.788920143375</v>
      </c>
      <c r="DGY25" s="230">
        <f t="shared" si="59"/>
        <v>26502.788920143375</v>
      </c>
      <c r="DGZ25" s="230">
        <f t="shared" si="59"/>
        <v>26502.788920143375</v>
      </c>
      <c r="DHA25" s="230">
        <f t="shared" si="59"/>
        <v>26502.788920143375</v>
      </c>
      <c r="DHB25" s="230">
        <f t="shared" si="59"/>
        <v>26502.788920143375</v>
      </c>
      <c r="DHC25" s="230">
        <f t="shared" si="59"/>
        <v>26502.788920143375</v>
      </c>
      <c r="DHD25" s="230">
        <f t="shared" si="59"/>
        <v>26502.788920143375</v>
      </c>
      <c r="DHE25" s="230">
        <f t="shared" si="59"/>
        <v>26502.788920143375</v>
      </c>
      <c r="DHF25" s="230">
        <f t="shared" si="59"/>
        <v>26502.788920143375</v>
      </c>
      <c r="DHG25" s="230">
        <f t="shared" si="59"/>
        <v>26502.788920143375</v>
      </c>
      <c r="DHH25" s="230">
        <f t="shared" si="59"/>
        <v>26502.788920143375</v>
      </c>
      <c r="DHI25" s="230">
        <f t="shared" si="59"/>
        <v>26502.788920143375</v>
      </c>
      <c r="DHJ25" s="230">
        <f t="shared" si="59"/>
        <v>26502.788920143375</v>
      </c>
      <c r="DHK25" s="230">
        <f t="shared" si="59"/>
        <v>26502.788920143375</v>
      </c>
      <c r="DHL25" s="230">
        <f t="shared" si="59"/>
        <v>26502.788920143375</v>
      </c>
      <c r="DHM25" s="230">
        <f t="shared" si="59"/>
        <v>26502.788920143375</v>
      </c>
      <c r="DHN25" s="230">
        <f t="shared" si="59"/>
        <v>26502.788920143375</v>
      </c>
      <c r="DHO25" s="230">
        <f t="shared" si="59"/>
        <v>26502.788920143375</v>
      </c>
      <c r="DHP25" s="230">
        <f t="shared" si="59"/>
        <v>26502.788920143375</v>
      </c>
      <c r="DHQ25" s="230">
        <f t="shared" si="59"/>
        <v>26502.788920143375</v>
      </c>
      <c r="DHR25" s="230">
        <f t="shared" si="59"/>
        <v>26502.788920143375</v>
      </c>
      <c r="DHS25" s="230">
        <f t="shared" si="59"/>
        <v>26502.788920143375</v>
      </c>
      <c r="DHT25" s="230">
        <f t="shared" si="59"/>
        <v>26502.788920143375</v>
      </c>
      <c r="DHU25" s="230">
        <f t="shared" si="59"/>
        <v>26502.788920143375</v>
      </c>
      <c r="DHV25" s="230">
        <f t="shared" si="59"/>
        <v>26502.788920143375</v>
      </c>
      <c r="DHW25" s="230">
        <f t="shared" si="59"/>
        <v>26502.788920143375</v>
      </c>
      <c r="DHX25" s="230">
        <f t="shared" si="59"/>
        <v>26502.788920143375</v>
      </c>
      <c r="DHY25" s="230">
        <f t="shared" si="59"/>
        <v>26502.788920143375</v>
      </c>
      <c r="DHZ25" s="230">
        <f t="shared" si="59"/>
        <v>26502.788920143375</v>
      </c>
      <c r="DIA25" s="230">
        <f t="shared" si="59"/>
        <v>26502.788920143375</v>
      </c>
      <c r="DIB25" s="230">
        <f t="shared" si="59"/>
        <v>26502.788920143375</v>
      </c>
      <c r="DIC25" s="230">
        <f t="shared" si="59"/>
        <v>26502.788920143375</v>
      </c>
      <c r="DID25" s="230">
        <f t="shared" si="59"/>
        <v>26502.788920143375</v>
      </c>
      <c r="DIE25" s="230">
        <f t="shared" si="59"/>
        <v>26502.788920143375</v>
      </c>
      <c r="DIF25" s="230">
        <f t="shared" si="59"/>
        <v>26502.788920143375</v>
      </c>
      <c r="DIG25" s="230">
        <f t="shared" si="59"/>
        <v>26502.788920143375</v>
      </c>
      <c r="DIH25" s="230">
        <f t="shared" si="59"/>
        <v>26502.788920143375</v>
      </c>
      <c r="DII25" s="230">
        <f t="shared" si="59"/>
        <v>26502.788920143375</v>
      </c>
      <c r="DIJ25" s="230">
        <f t="shared" si="59"/>
        <v>26502.788920143375</v>
      </c>
      <c r="DIK25" s="230">
        <f t="shared" si="59"/>
        <v>26502.788920143375</v>
      </c>
      <c r="DIL25" s="230">
        <f t="shared" si="59"/>
        <v>26502.788920143375</v>
      </c>
      <c r="DIM25" s="230">
        <f t="shared" si="59"/>
        <v>26502.788920143375</v>
      </c>
      <c r="DIN25" s="230">
        <f t="shared" si="59"/>
        <v>26502.788920143375</v>
      </c>
      <c r="DIO25" s="230">
        <f t="shared" si="59"/>
        <v>26502.788920143375</v>
      </c>
      <c r="DIP25" s="230">
        <f t="shared" si="59"/>
        <v>26502.788920143375</v>
      </c>
      <c r="DIQ25" s="230">
        <f t="shared" ref="DIQ25:DLB25" si="60">MIN(_xlfn.IFS(DIQ21=0,DIP25,DIQ21&gt;0,DIP25+(DIQ21/5)),DIQ22)</f>
        <v>26502.788920143375</v>
      </c>
      <c r="DIR25" s="230">
        <f t="shared" si="60"/>
        <v>26502.788920143375</v>
      </c>
      <c r="DIS25" s="230">
        <f t="shared" si="60"/>
        <v>26502.788920143375</v>
      </c>
      <c r="DIT25" s="230">
        <f t="shared" si="60"/>
        <v>26502.788920143375</v>
      </c>
      <c r="DIU25" s="230">
        <f t="shared" si="60"/>
        <v>26502.788920143375</v>
      </c>
      <c r="DIV25" s="230">
        <f t="shared" si="60"/>
        <v>26502.788920143375</v>
      </c>
      <c r="DIW25" s="230">
        <f t="shared" si="60"/>
        <v>26502.788920143375</v>
      </c>
      <c r="DIX25" s="230">
        <f t="shared" si="60"/>
        <v>26502.788920143375</v>
      </c>
      <c r="DIY25" s="230">
        <f t="shared" si="60"/>
        <v>26502.788920143375</v>
      </c>
      <c r="DIZ25" s="230">
        <f t="shared" si="60"/>
        <v>26502.788920143375</v>
      </c>
      <c r="DJA25" s="230">
        <f t="shared" si="60"/>
        <v>26502.788920143375</v>
      </c>
      <c r="DJB25" s="230">
        <f t="shared" si="60"/>
        <v>26502.788920143375</v>
      </c>
      <c r="DJC25" s="230">
        <f t="shared" si="60"/>
        <v>26502.788920143375</v>
      </c>
      <c r="DJD25" s="230">
        <f t="shared" si="60"/>
        <v>26502.788920143375</v>
      </c>
      <c r="DJE25" s="230">
        <f t="shared" si="60"/>
        <v>26502.788920143375</v>
      </c>
      <c r="DJF25" s="230">
        <f t="shared" si="60"/>
        <v>26502.788920143375</v>
      </c>
      <c r="DJG25" s="230">
        <f t="shared" si="60"/>
        <v>26502.788920143375</v>
      </c>
      <c r="DJH25" s="230">
        <f t="shared" si="60"/>
        <v>26502.788920143375</v>
      </c>
      <c r="DJI25" s="230">
        <f t="shared" si="60"/>
        <v>26502.788920143375</v>
      </c>
      <c r="DJJ25" s="230">
        <f t="shared" si="60"/>
        <v>26502.788920143375</v>
      </c>
      <c r="DJK25" s="230">
        <f t="shared" si="60"/>
        <v>26502.788920143375</v>
      </c>
      <c r="DJL25" s="230">
        <f t="shared" si="60"/>
        <v>26502.788920143375</v>
      </c>
      <c r="DJM25" s="230">
        <f t="shared" si="60"/>
        <v>26502.788920143375</v>
      </c>
      <c r="DJN25" s="230">
        <f t="shared" si="60"/>
        <v>26502.788920143375</v>
      </c>
      <c r="DJO25" s="230">
        <f t="shared" si="60"/>
        <v>26502.788920143375</v>
      </c>
      <c r="DJP25" s="230">
        <f t="shared" si="60"/>
        <v>26502.788920143375</v>
      </c>
      <c r="DJQ25" s="230">
        <f t="shared" si="60"/>
        <v>26502.788920143375</v>
      </c>
      <c r="DJR25" s="230">
        <f t="shared" si="60"/>
        <v>26502.788920143375</v>
      </c>
      <c r="DJS25" s="230">
        <f t="shared" si="60"/>
        <v>26502.788920143375</v>
      </c>
      <c r="DJT25" s="230">
        <f t="shared" si="60"/>
        <v>26502.788920143375</v>
      </c>
      <c r="DJU25" s="230">
        <f t="shared" si="60"/>
        <v>26502.788920143375</v>
      </c>
      <c r="DJV25" s="230">
        <f t="shared" si="60"/>
        <v>26502.788920143375</v>
      </c>
      <c r="DJW25" s="230">
        <f t="shared" si="60"/>
        <v>26502.788920143375</v>
      </c>
      <c r="DJX25" s="230">
        <f t="shared" si="60"/>
        <v>26502.788920143375</v>
      </c>
      <c r="DJY25" s="230">
        <f t="shared" si="60"/>
        <v>26502.788920143375</v>
      </c>
      <c r="DJZ25" s="230">
        <f t="shared" si="60"/>
        <v>26502.788920143375</v>
      </c>
      <c r="DKA25" s="230">
        <f t="shared" si="60"/>
        <v>26502.788920143375</v>
      </c>
      <c r="DKB25" s="230">
        <f t="shared" si="60"/>
        <v>26502.788920143375</v>
      </c>
      <c r="DKC25" s="230">
        <f t="shared" si="60"/>
        <v>26502.788920143375</v>
      </c>
      <c r="DKD25" s="230">
        <f t="shared" si="60"/>
        <v>26502.788920143375</v>
      </c>
      <c r="DKE25" s="230">
        <f t="shared" si="60"/>
        <v>26502.788920143375</v>
      </c>
      <c r="DKF25" s="230">
        <f t="shared" si="60"/>
        <v>26502.788920143375</v>
      </c>
      <c r="DKG25" s="230">
        <f t="shared" si="60"/>
        <v>26502.788920143375</v>
      </c>
      <c r="DKH25" s="230">
        <f t="shared" si="60"/>
        <v>26502.788920143375</v>
      </c>
      <c r="DKI25" s="230">
        <f t="shared" si="60"/>
        <v>26502.788920143375</v>
      </c>
      <c r="DKJ25" s="230">
        <f t="shared" si="60"/>
        <v>26502.788920143375</v>
      </c>
      <c r="DKK25" s="230">
        <f t="shared" si="60"/>
        <v>26502.788920143375</v>
      </c>
      <c r="DKL25" s="230">
        <f t="shared" si="60"/>
        <v>26502.788920143375</v>
      </c>
      <c r="DKM25" s="230">
        <f t="shared" si="60"/>
        <v>26502.788920143375</v>
      </c>
      <c r="DKN25" s="230">
        <f t="shared" si="60"/>
        <v>26502.788920143375</v>
      </c>
      <c r="DKO25" s="230">
        <f t="shared" si="60"/>
        <v>26502.788920143375</v>
      </c>
      <c r="DKP25" s="230">
        <f t="shared" si="60"/>
        <v>26502.788920143375</v>
      </c>
      <c r="DKQ25" s="230">
        <f t="shared" si="60"/>
        <v>26502.788920143375</v>
      </c>
      <c r="DKR25" s="230">
        <f t="shared" si="60"/>
        <v>26502.788920143375</v>
      </c>
      <c r="DKS25" s="230">
        <f t="shared" si="60"/>
        <v>26502.788920143375</v>
      </c>
      <c r="DKT25" s="230">
        <f t="shared" si="60"/>
        <v>26502.788920143375</v>
      </c>
      <c r="DKU25" s="230">
        <f t="shared" si="60"/>
        <v>26502.788920143375</v>
      </c>
      <c r="DKV25" s="230">
        <f t="shared" si="60"/>
        <v>26502.788920143375</v>
      </c>
      <c r="DKW25" s="230">
        <f t="shared" si="60"/>
        <v>26502.788920143375</v>
      </c>
      <c r="DKX25" s="230">
        <f t="shared" si="60"/>
        <v>26502.788920143375</v>
      </c>
      <c r="DKY25" s="230">
        <f t="shared" si="60"/>
        <v>26502.788920143375</v>
      </c>
      <c r="DKZ25" s="230">
        <f t="shared" si="60"/>
        <v>26502.788920143375</v>
      </c>
      <c r="DLA25" s="230">
        <f t="shared" si="60"/>
        <v>26502.788920143375</v>
      </c>
      <c r="DLB25" s="230">
        <f t="shared" si="60"/>
        <v>26502.788920143375</v>
      </c>
      <c r="DLC25" s="230">
        <f t="shared" ref="DLC25:DNN25" si="61">MIN(_xlfn.IFS(DLC21=0,DLB25,DLC21&gt;0,DLB25+(DLC21/5)),DLC22)</f>
        <v>26502.788920143375</v>
      </c>
      <c r="DLD25" s="230">
        <f t="shared" si="61"/>
        <v>26502.788920143375</v>
      </c>
      <c r="DLE25" s="230">
        <f t="shared" si="61"/>
        <v>26502.788920143375</v>
      </c>
      <c r="DLF25" s="230">
        <f t="shared" si="61"/>
        <v>26502.788920143375</v>
      </c>
      <c r="DLG25" s="230">
        <f t="shared" si="61"/>
        <v>26502.788920143375</v>
      </c>
      <c r="DLH25" s="230">
        <f t="shared" si="61"/>
        <v>26502.788920143375</v>
      </c>
      <c r="DLI25" s="230">
        <f t="shared" si="61"/>
        <v>26502.788920143375</v>
      </c>
      <c r="DLJ25" s="230">
        <f t="shared" si="61"/>
        <v>26502.788920143375</v>
      </c>
      <c r="DLK25" s="230">
        <f t="shared" si="61"/>
        <v>26502.788920143375</v>
      </c>
      <c r="DLL25" s="230">
        <f t="shared" si="61"/>
        <v>26502.788920143375</v>
      </c>
      <c r="DLM25" s="230">
        <f t="shared" si="61"/>
        <v>26502.788920143375</v>
      </c>
      <c r="DLN25" s="230">
        <f t="shared" si="61"/>
        <v>26502.788920143375</v>
      </c>
      <c r="DLO25" s="230">
        <f t="shared" si="61"/>
        <v>26502.788920143375</v>
      </c>
      <c r="DLP25" s="230">
        <f t="shared" si="61"/>
        <v>26502.788920143375</v>
      </c>
      <c r="DLQ25" s="230">
        <f t="shared" si="61"/>
        <v>26502.788920143375</v>
      </c>
      <c r="DLR25" s="230">
        <f t="shared" si="61"/>
        <v>26502.788920143375</v>
      </c>
      <c r="DLS25" s="230">
        <f t="shared" si="61"/>
        <v>26502.788920143375</v>
      </c>
      <c r="DLT25" s="230">
        <f t="shared" si="61"/>
        <v>26502.788920143375</v>
      </c>
      <c r="DLU25" s="230">
        <f t="shared" si="61"/>
        <v>26502.788920143375</v>
      </c>
      <c r="DLV25" s="230">
        <f t="shared" si="61"/>
        <v>26502.788920143375</v>
      </c>
      <c r="DLW25" s="230">
        <f t="shared" si="61"/>
        <v>26502.788920143375</v>
      </c>
      <c r="DLX25" s="230">
        <f t="shared" si="61"/>
        <v>26502.788920143375</v>
      </c>
      <c r="DLY25" s="230">
        <f t="shared" si="61"/>
        <v>26502.788920143375</v>
      </c>
      <c r="DLZ25" s="230">
        <f t="shared" si="61"/>
        <v>26502.788920143375</v>
      </c>
      <c r="DMA25" s="230">
        <f t="shared" si="61"/>
        <v>26502.788920143375</v>
      </c>
      <c r="DMB25" s="230">
        <f t="shared" si="61"/>
        <v>26502.788920143375</v>
      </c>
      <c r="DMC25" s="230">
        <f t="shared" si="61"/>
        <v>26502.788920143375</v>
      </c>
      <c r="DMD25" s="230">
        <f t="shared" si="61"/>
        <v>26502.788920143375</v>
      </c>
      <c r="DME25" s="230">
        <f t="shared" si="61"/>
        <v>26502.788920143375</v>
      </c>
      <c r="DMF25" s="230">
        <f t="shared" si="61"/>
        <v>26502.788920143375</v>
      </c>
      <c r="DMG25" s="230">
        <f t="shared" si="61"/>
        <v>26502.788920143375</v>
      </c>
      <c r="DMH25" s="230">
        <f t="shared" si="61"/>
        <v>26502.788920143375</v>
      </c>
      <c r="DMI25" s="230">
        <f t="shared" si="61"/>
        <v>26502.788920143375</v>
      </c>
      <c r="DMJ25" s="230">
        <f t="shared" si="61"/>
        <v>26502.788920143375</v>
      </c>
      <c r="DMK25" s="230">
        <f t="shared" si="61"/>
        <v>26502.788920143375</v>
      </c>
      <c r="DML25" s="230">
        <f t="shared" si="61"/>
        <v>26502.788920143375</v>
      </c>
      <c r="DMM25" s="230">
        <f t="shared" si="61"/>
        <v>26502.788920143375</v>
      </c>
      <c r="DMN25" s="230">
        <f t="shared" si="61"/>
        <v>26502.788920143375</v>
      </c>
      <c r="DMO25" s="230">
        <f t="shared" si="61"/>
        <v>26502.788920143375</v>
      </c>
      <c r="DMP25" s="230">
        <f t="shared" si="61"/>
        <v>26502.788920143375</v>
      </c>
      <c r="DMQ25" s="230">
        <f t="shared" si="61"/>
        <v>26502.788920143375</v>
      </c>
      <c r="DMR25" s="230">
        <f t="shared" si="61"/>
        <v>26502.788920143375</v>
      </c>
      <c r="DMS25" s="230">
        <f t="shared" si="61"/>
        <v>26502.788920143375</v>
      </c>
      <c r="DMT25" s="230">
        <f t="shared" si="61"/>
        <v>26502.788920143375</v>
      </c>
      <c r="DMU25" s="230">
        <f t="shared" si="61"/>
        <v>26502.788920143375</v>
      </c>
      <c r="DMV25" s="230">
        <f t="shared" si="61"/>
        <v>26502.788920143375</v>
      </c>
      <c r="DMW25" s="230">
        <f t="shared" si="61"/>
        <v>26502.788920143375</v>
      </c>
      <c r="DMX25" s="230">
        <f t="shared" si="61"/>
        <v>26502.788920143375</v>
      </c>
      <c r="DMY25" s="230">
        <f t="shared" si="61"/>
        <v>26502.788920143375</v>
      </c>
      <c r="DMZ25" s="230">
        <f t="shared" si="61"/>
        <v>26502.788920143375</v>
      </c>
      <c r="DNA25" s="230">
        <f t="shared" si="61"/>
        <v>26502.788920143375</v>
      </c>
      <c r="DNB25" s="230">
        <f t="shared" si="61"/>
        <v>26502.788920143375</v>
      </c>
      <c r="DNC25" s="230">
        <f t="shared" si="61"/>
        <v>26502.788920143375</v>
      </c>
      <c r="DND25" s="230">
        <f t="shared" si="61"/>
        <v>26502.788920143375</v>
      </c>
      <c r="DNE25" s="230">
        <f t="shared" si="61"/>
        <v>26502.788920143375</v>
      </c>
      <c r="DNF25" s="230">
        <f t="shared" si="61"/>
        <v>26502.788920143375</v>
      </c>
      <c r="DNG25" s="230">
        <f t="shared" si="61"/>
        <v>26502.788920143375</v>
      </c>
      <c r="DNH25" s="230">
        <f t="shared" si="61"/>
        <v>26502.788920143375</v>
      </c>
      <c r="DNI25" s="230">
        <f t="shared" si="61"/>
        <v>26502.788920143375</v>
      </c>
      <c r="DNJ25" s="230">
        <f t="shared" si="61"/>
        <v>26502.788920143375</v>
      </c>
      <c r="DNK25" s="230">
        <f t="shared" si="61"/>
        <v>26502.788920143375</v>
      </c>
      <c r="DNL25" s="230">
        <f t="shared" si="61"/>
        <v>26502.788920143375</v>
      </c>
      <c r="DNM25" s="230">
        <f t="shared" si="61"/>
        <v>26502.788920143375</v>
      </c>
      <c r="DNN25" s="230">
        <f t="shared" si="61"/>
        <v>26502.788920143375</v>
      </c>
      <c r="DNO25" s="230">
        <f t="shared" ref="DNO25:DPZ25" si="62">MIN(_xlfn.IFS(DNO21=0,DNN25,DNO21&gt;0,DNN25+(DNO21/5)),DNO22)</f>
        <v>26502.788920143375</v>
      </c>
      <c r="DNP25" s="230">
        <f t="shared" si="62"/>
        <v>26502.788920143375</v>
      </c>
      <c r="DNQ25" s="230">
        <f t="shared" si="62"/>
        <v>26502.788920143375</v>
      </c>
      <c r="DNR25" s="230">
        <f t="shared" si="62"/>
        <v>26502.788920143375</v>
      </c>
      <c r="DNS25" s="230">
        <f t="shared" si="62"/>
        <v>26502.788920143375</v>
      </c>
      <c r="DNT25" s="230">
        <f t="shared" si="62"/>
        <v>26502.788920143375</v>
      </c>
      <c r="DNU25" s="230">
        <f t="shared" si="62"/>
        <v>26502.788920143375</v>
      </c>
      <c r="DNV25" s="230">
        <f t="shared" si="62"/>
        <v>26502.788920143375</v>
      </c>
      <c r="DNW25" s="230">
        <f t="shared" si="62"/>
        <v>26502.788920143375</v>
      </c>
      <c r="DNX25" s="230">
        <f t="shared" si="62"/>
        <v>26502.788920143375</v>
      </c>
      <c r="DNY25" s="230">
        <f t="shared" si="62"/>
        <v>26502.788920143375</v>
      </c>
      <c r="DNZ25" s="230">
        <f t="shared" si="62"/>
        <v>26502.788920143375</v>
      </c>
      <c r="DOA25" s="230">
        <f t="shared" si="62"/>
        <v>26502.788920143375</v>
      </c>
      <c r="DOB25" s="230">
        <f t="shared" si="62"/>
        <v>26502.788920143375</v>
      </c>
      <c r="DOC25" s="230">
        <f t="shared" si="62"/>
        <v>26502.788920143375</v>
      </c>
      <c r="DOD25" s="230">
        <f t="shared" si="62"/>
        <v>26502.788920143375</v>
      </c>
      <c r="DOE25" s="230">
        <f t="shared" si="62"/>
        <v>26502.788920143375</v>
      </c>
      <c r="DOF25" s="230">
        <f t="shared" si="62"/>
        <v>26502.788920143375</v>
      </c>
      <c r="DOG25" s="230">
        <f t="shared" si="62"/>
        <v>26502.788920143375</v>
      </c>
      <c r="DOH25" s="230">
        <f t="shared" si="62"/>
        <v>26502.788920143375</v>
      </c>
      <c r="DOI25" s="230">
        <f t="shared" si="62"/>
        <v>26502.788920143375</v>
      </c>
      <c r="DOJ25" s="230">
        <f t="shared" si="62"/>
        <v>26502.788920143375</v>
      </c>
      <c r="DOK25" s="230">
        <f t="shared" si="62"/>
        <v>26502.788920143375</v>
      </c>
      <c r="DOL25" s="230">
        <f t="shared" si="62"/>
        <v>26502.788920143375</v>
      </c>
      <c r="DOM25" s="230">
        <f t="shared" si="62"/>
        <v>26502.788920143375</v>
      </c>
      <c r="DON25" s="230">
        <f t="shared" si="62"/>
        <v>26502.788920143375</v>
      </c>
      <c r="DOO25" s="230">
        <f t="shared" si="62"/>
        <v>26502.788920143375</v>
      </c>
      <c r="DOP25" s="230">
        <f t="shared" si="62"/>
        <v>26502.788920143375</v>
      </c>
      <c r="DOQ25" s="230">
        <f t="shared" si="62"/>
        <v>26502.788920143375</v>
      </c>
      <c r="DOR25" s="230">
        <f t="shared" si="62"/>
        <v>26502.788920143375</v>
      </c>
      <c r="DOS25" s="230">
        <f t="shared" si="62"/>
        <v>26502.788920143375</v>
      </c>
      <c r="DOT25" s="230">
        <f t="shared" si="62"/>
        <v>26502.788920143375</v>
      </c>
      <c r="DOU25" s="230">
        <f t="shared" si="62"/>
        <v>26502.788920143375</v>
      </c>
      <c r="DOV25" s="230">
        <f t="shared" si="62"/>
        <v>26502.788920143375</v>
      </c>
      <c r="DOW25" s="230">
        <f t="shared" si="62"/>
        <v>26502.788920143375</v>
      </c>
      <c r="DOX25" s="230">
        <f t="shared" si="62"/>
        <v>26502.788920143375</v>
      </c>
      <c r="DOY25" s="230">
        <f t="shared" si="62"/>
        <v>26502.788920143375</v>
      </c>
      <c r="DOZ25" s="230">
        <f t="shared" si="62"/>
        <v>26502.788920143375</v>
      </c>
      <c r="DPA25" s="230">
        <f t="shared" si="62"/>
        <v>26502.788920143375</v>
      </c>
      <c r="DPB25" s="230">
        <f t="shared" si="62"/>
        <v>26502.788920143375</v>
      </c>
      <c r="DPC25" s="230">
        <f t="shared" si="62"/>
        <v>26502.788920143375</v>
      </c>
      <c r="DPD25" s="230">
        <f t="shared" si="62"/>
        <v>26502.788920143375</v>
      </c>
      <c r="DPE25" s="230">
        <f t="shared" si="62"/>
        <v>26502.788920143375</v>
      </c>
      <c r="DPF25" s="230">
        <f t="shared" si="62"/>
        <v>26502.788920143375</v>
      </c>
      <c r="DPG25" s="230">
        <f t="shared" si="62"/>
        <v>26502.788920143375</v>
      </c>
      <c r="DPH25" s="230">
        <f t="shared" si="62"/>
        <v>26502.788920143375</v>
      </c>
      <c r="DPI25" s="230">
        <f t="shared" si="62"/>
        <v>26502.788920143375</v>
      </c>
      <c r="DPJ25" s="230">
        <f t="shared" si="62"/>
        <v>26502.788920143375</v>
      </c>
      <c r="DPK25" s="230">
        <f t="shared" si="62"/>
        <v>26502.788920143375</v>
      </c>
      <c r="DPL25" s="230">
        <f t="shared" si="62"/>
        <v>26502.788920143375</v>
      </c>
      <c r="DPM25" s="230">
        <f t="shared" si="62"/>
        <v>26502.788920143375</v>
      </c>
      <c r="DPN25" s="230">
        <f t="shared" si="62"/>
        <v>26502.788920143375</v>
      </c>
      <c r="DPO25" s="230">
        <f t="shared" si="62"/>
        <v>26502.788920143375</v>
      </c>
      <c r="DPP25" s="230">
        <f t="shared" si="62"/>
        <v>26502.788920143375</v>
      </c>
      <c r="DPQ25" s="230">
        <f t="shared" si="62"/>
        <v>26502.788920143375</v>
      </c>
      <c r="DPR25" s="230">
        <f t="shared" si="62"/>
        <v>26502.788920143375</v>
      </c>
      <c r="DPS25" s="230">
        <f t="shared" si="62"/>
        <v>26502.788920143375</v>
      </c>
      <c r="DPT25" s="230">
        <f t="shared" si="62"/>
        <v>26502.788920143375</v>
      </c>
      <c r="DPU25" s="230">
        <f t="shared" si="62"/>
        <v>26502.788920143375</v>
      </c>
      <c r="DPV25" s="230">
        <f t="shared" si="62"/>
        <v>26502.788920143375</v>
      </c>
      <c r="DPW25" s="230">
        <f t="shared" si="62"/>
        <v>26502.788920143375</v>
      </c>
      <c r="DPX25" s="230">
        <f t="shared" si="62"/>
        <v>26502.788920143375</v>
      </c>
      <c r="DPY25" s="230">
        <f t="shared" si="62"/>
        <v>26502.788920143375</v>
      </c>
      <c r="DPZ25" s="230">
        <f t="shared" si="62"/>
        <v>26502.788920143375</v>
      </c>
      <c r="DQA25" s="230">
        <f t="shared" ref="DQA25:DSL25" si="63">MIN(_xlfn.IFS(DQA21=0,DPZ25,DQA21&gt;0,DPZ25+(DQA21/5)),DQA22)</f>
        <v>26502.788920143375</v>
      </c>
      <c r="DQB25" s="230">
        <f t="shared" si="63"/>
        <v>26502.788920143375</v>
      </c>
      <c r="DQC25" s="230">
        <f t="shared" si="63"/>
        <v>26502.788920143375</v>
      </c>
      <c r="DQD25" s="230">
        <f t="shared" si="63"/>
        <v>26502.788920143375</v>
      </c>
      <c r="DQE25" s="230">
        <f t="shared" si="63"/>
        <v>26502.788920143375</v>
      </c>
      <c r="DQF25" s="230">
        <f t="shared" si="63"/>
        <v>26502.788920143375</v>
      </c>
      <c r="DQG25" s="230">
        <f t="shared" si="63"/>
        <v>26502.788920143375</v>
      </c>
      <c r="DQH25" s="230">
        <f t="shared" si="63"/>
        <v>26502.788920143375</v>
      </c>
      <c r="DQI25" s="230">
        <f t="shared" si="63"/>
        <v>26502.788920143375</v>
      </c>
      <c r="DQJ25" s="230">
        <f t="shared" si="63"/>
        <v>26502.788920143375</v>
      </c>
      <c r="DQK25" s="230">
        <f t="shared" si="63"/>
        <v>26502.788920143375</v>
      </c>
      <c r="DQL25" s="230">
        <f t="shared" si="63"/>
        <v>26502.788920143375</v>
      </c>
      <c r="DQM25" s="230">
        <f t="shared" si="63"/>
        <v>26502.788920143375</v>
      </c>
      <c r="DQN25" s="230">
        <f t="shared" si="63"/>
        <v>26502.788920143375</v>
      </c>
      <c r="DQO25" s="230">
        <f t="shared" si="63"/>
        <v>26502.788920143375</v>
      </c>
      <c r="DQP25" s="230">
        <f t="shared" si="63"/>
        <v>26502.788920143375</v>
      </c>
      <c r="DQQ25" s="230">
        <f t="shared" si="63"/>
        <v>26502.788920143375</v>
      </c>
      <c r="DQR25" s="230">
        <f t="shared" si="63"/>
        <v>26502.788920143375</v>
      </c>
      <c r="DQS25" s="230">
        <f t="shared" si="63"/>
        <v>26502.788920143375</v>
      </c>
      <c r="DQT25" s="230">
        <f t="shared" si="63"/>
        <v>26502.788920143375</v>
      </c>
      <c r="DQU25" s="230">
        <f t="shared" si="63"/>
        <v>26502.788920143375</v>
      </c>
      <c r="DQV25" s="230">
        <f t="shared" si="63"/>
        <v>26502.788920143375</v>
      </c>
      <c r="DQW25" s="230">
        <f t="shared" si="63"/>
        <v>26502.788920143375</v>
      </c>
      <c r="DQX25" s="230">
        <f t="shared" si="63"/>
        <v>26502.788920143375</v>
      </c>
      <c r="DQY25" s="230">
        <f t="shared" si="63"/>
        <v>26502.788920143375</v>
      </c>
      <c r="DQZ25" s="230">
        <f t="shared" si="63"/>
        <v>26502.788920143375</v>
      </c>
      <c r="DRA25" s="230">
        <f t="shared" si="63"/>
        <v>26502.788920143375</v>
      </c>
      <c r="DRB25" s="230">
        <f t="shared" si="63"/>
        <v>26502.788920143375</v>
      </c>
      <c r="DRC25" s="230">
        <f t="shared" si="63"/>
        <v>26502.788920143375</v>
      </c>
      <c r="DRD25" s="230">
        <f t="shared" si="63"/>
        <v>26502.788920143375</v>
      </c>
      <c r="DRE25" s="230">
        <f t="shared" si="63"/>
        <v>26502.788920143375</v>
      </c>
      <c r="DRF25" s="230">
        <f t="shared" si="63"/>
        <v>26502.788920143375</v>
      </c>
      <c r="DRG25" s="230">
        <f t="shared" si="63"/>
        <v>26502.788920143375</v>
      </c>
      <c r="DRH25" s="230">
        <f t="shared" si="63"/>
        <v>26502.788920143375</v>
      </c>
      <c r="DRI25" s="230">
        <f t="shared" si="63"/>
        <v>26502.788920143375</v>
      </c>
      <c r="DRJ25" s="230">
        <f t="shared" si="63"/>
        <v>26502.788920143375</v>
      </c>
      <c r="DRK25" s="230">
        <f t="shared" si="63"/>
        <v>26502.788920143375</v>
      </c>
      <c r="DRL25" s="230">
        <f t="shared" si="63"/>
        <v>26502.788920143375</v>
      </c>
      <c r="DRM25" s="230">
        <f t="shared" si="63"/>
        <v>26502.788920143375</v>
      </c>
      <c r="DRN25" s="230">
        <f t="shared" si="63"/>
        <v>26502.788920143375</v>
      </c>
      <c r="DRO25" s="230">
        <f t="shared" si="63"/>
        <v>26502.788920143375</v>
      </c>
      <c r="DRP25" s="230">
        <f t="shared" si="63"/>
        <v>26502.788920143375</v>
      </c>
      <c r="DRQ25" s="230">
        <f t="shared" si="63"/>
        <v>26502.788920143375</v>
      </c>
      <c r="DRR25" s="230">
        <f t="shared" si="63"/>
        <v>26502.788920143375</v>
      </c>
      <c r="DRS25" s="230">
        <f t="shared" si="63"/>
        <v>26502.788920143375</v>
      </c>
      <c r="DRT25" s="230">
        <f t="shared" si="63"/>
        <v>26502.788920143375</v>
      </c>
      <c r="DRU25" s="230">
        <f t="shared" si="63"/>
        <v>26502.788920143375</v>
      </c>
      <c r="DRV25" s="230">
        <f t="shared" si="63"/>
        <v>26502.788920143375</v>
      </c>
      <c r="DRW25" s="230">
        <f t="shared" si="63"/>
        <v>26502.788920143375</v>
      </c>
      <c r="DRX25" s="230">
        <f t="shared" si="63"/>
        <v>26502.788920143375</v>
      </c>
      <c r="DRY25" s="230">
        <f t="shared" si="63"/>
        <v>26502.788920143375</v>
      </c>
      <c r="DRZ25" s="230">
        <f t="shared" si="63"/>
        <v>26502.788920143375</v>
      </c>
      <c r="DSA25" s="230">
        <f t="shared" si="63"/>
        <v>26502.788920143375</v>
      </c>
      <c r="DSB25" s="230">
        <f t="shared" si="63"/>
        <v>26502.788920143375</v>
      </c>
      <c r="DSC25" s="230">
        <f t="shared" si="63"/>
        <v>26502.788920143375</v>
      </c>
      <c r="DSD25" s="230">
        <f t="shared" si="63"/>
        <v>26502.788920143375</v>
      </c>
      <c r="DSE25" s="230">
        <f t="shared" si="63"/>
        <v>26502.788920143375</v>
      </c>
      <c r="DSF25" s="230">
        <f t="shared" si="63"/>
        <v>26502.788920143375</v>
      </c>
      <c r="DSG25" s="230">
        <f t="shared" si="63"/>
        <v>26502.788920143375</v>
      </c>
      <c r="DSH25" s="230">
        <f t="shared" si="63"/>
        <v>26502.788920143375</v>
      </c>
      <c r="DSI25" s="230">
        <f t="shared" si="63"/>
        <v>26502.788920143375</v>
      </c>
      <c r="DSJ25" s="230">
        <f t="shared" si="63"/>
        <v>26502.788920143375</v>
      </c>
      <c r="DSK25" s="230">
        <f t="shared" si="63"/>
        <v>26502.788920143375</v>
      </c>
      <c r="DSL25" s="230">
        <f t="shared" si="63"/>
        <v>26502.788920143375</v>
      </c>
      <c r="DSM25" s="230">
        <f t="shared" ref="DSM25:DUX25" si="64">MIN(_xlfn.IFS(DSM21=0,DSL25,DSM21&gt;0,DSL25+(DSM21/5)),DSM22)</f>
        <v>26502.788920143375</v>
      </c>
      <c r="DSN25" s="230">
        <f t="shared" si="64"/>
        <v>26502.788920143375</v>
      </c>
      <c r="DSO25" s="230">
        <f t="shared" si="64"/>
        <v>26502.788920143375</v>
      </c>
      <c r="DSP25" s="230">
        <f t="shared" si="64"/>
        <v>26502.788920143375</v>
      </c>
      <c r="DSQ25" s="230">
        <f t="shared" si="64"/>
        <v>26502.788920143375</v>
      </c>
      <c r="DSR25" s="230">
        <f t="shared" si="64"/>
        <v>26502.788920143375</v>
      </c>
      <c r="DSS25" s="230">
        <f t="shared" si="64"/>
        <v>26502.788920143375</v>
      </c>
      <c r="DST25" s="230">
        <f t="shared" si="64"/>
        <v>26502.788920143375</v>
      </c>
      <c r="DSU25" s="230">
        <f t="shared" si="64"/>
        <v>26502.788920143375</v>
      </c>
      <c r="DSV25" s="230">
        <f t="shared" si="64"/>
        <v>26502.788920143375</v>
      </c>
      <c r="DSW25" s="230">
        <f t="shared" si="64"/>
        <v>26502.788920143375</v>
      </c>
      <c r="DSX25" s="230">
        <f t="shared" si="64"/>
        <v>26502.788920143375</v>
      </c>
      <c r="DSY25" s="230">
        <f t="shared" si="64"/>
        <v>26502.788920143375</v>
      </c>
      <c r="DSZ25" s="230">
        <f t="shared" si="64"/>
        <v>26502.788920143375</v>
      </c>
      <c r="DTA25" s="230">
        <f t="shared" si="64"/>
        <v>26502.788920143375</v>
      </c>
      <c r="DTB25" s="230">
        <f t="shared" si="64"/>
        <v>26502.788920143375</v>
      </c>
      <c r="DTC25" s="230">
        <f t="shared" si="64"/>
        <v>26502.788920143375</v>
      </c>
      <c r="DTD25" s="230">
        <f t="shared" si="64"/>
        <v>26502.788920143375</v>
      </c>
      <c r="DTE25" s="230">
        <f t="shared" si="64"/>
        <v>26502.788920143375</v>
      </c>
      <c r="DTF25" s="230">
        <f t="shared" si="64"/>
        <v>26502.788920143375</v>
      </c>
      <c r="DTG25" s="230">
        <f t="shared" si="64"/>
        <v>26502.788920143375</v>
      </c>
      <c r="DTH25" s="230">
        <f t="shared" si="64"/>
        <v>26502.788920143375</v>
      </c>
      <c r="DTI25" s="230">
        <f t="shared" si="64"/>
        <v>26502.788920143375</v>
      </c>
      <c r="DTJ25" s="230">
        <f t="shared" si="64"/>
        <v>26502.788920143375</v>
      </c>
      <c r="DTK25" s="230">
        <f t="shared" si="64"/>
        <v>26502.788920143375</v>
      </c>
      <c r="DTL25" s="230">
        <f t="shared" si="64"/>
        <v>26502.788920143375</v>
      </c>
      <c r="DTM25" s="230">
        <f t="shared" si="64"/>
        <v>26502.788920143375</v>
      </c>
      <c r="DTN25" s="230">
        <f t="shared" si="64"/>
        <v>26502.788920143375</v>
      </c>
      <c r="DTO25" s="230">
        <f t="shared" si="64"/>
        <v>26502.788920143375</v>
      </c>
      <c r="DTP25" s="230">
        <f t="shared" si="64"/>
        <v>26502.788920143375</v>
      </c>
      <c r="DTQ25" s="230">
        <f t="shared" si="64"/>
        <v>26502.788920143375</v>
      </c>
      <c r="DTR25" s="230">
        <f t="shared" si="64"/>
        <v>26502.788920143375</v>
      </c>
      <c r="DTS25" s="230">
        <f t="shared" si="64"/>
        <v>26502.788920143375</v>
      </c>
      <c r="DTT25" s="230">
        <f t="shared" si="64"/>
        <v>26502.788920143375</v>
      </c>
      <c r="DTU25" s="230">
        <f t="shared" si="64"/>
        <v>26502.788920143375</v>
      </c>
      <c r="DTV25" s="230">
        <f t="shared" si="64"/>
        <v>26502.788920143375</v>
      </c>
      <c r="DTW25" s="230">
        <f t="shared" si="64"/>
        <v>26502.788920143375</v>
      </c>
      <c r="DTX25" s="230">
        <f t="shared" si="64"/>
        <v>26502.788920143375</v>
      </c>
      <c r="DTY25" s="230">
        <f t="shared" si="64"/>
        <v>26502.788920143375</v>
      </c>
      <c r="DTZ25" s="230">
        <f t="shared" si="64"/>
        <v>26502.788920143375</v>
      </c>
      <c r="DUA25" s="230">
        <f t="shared" si="64"/>
        <v>26502.788920143375</v>
      </c>
      <c r="DUB25" s="230">
        <f t="shared" si="64"/>
        <v>26502.788920143375</v>
      </c>
      <c r="DUC25" s="230">
        <f t="shared" si="64"/>
        <v>26502.788920143375</v>
      </c>
      <c r="DUD25" s="230">
        <f t="shared" si="64"/>
        <v>26502.788920143375</v>
      </c>
      <c r="DUE25" s="230">
        <f t="shared" si="64"/>
        <v>26502.788920143375</v>
      </c>
      <c r="DUF25" s="230">
        <f t="shared" si="64"/>
        <v>26502.788920143375</v>
      </c>
      <c r="DUG25" s="230">
        <f t="shared" si="64"/>
        <v>26502.788920143375</v>
      </c>
      <c r="DUH25" s="230">
        <f t="shared" si="64"/>
        <v>26502.788920143375</v>
      </c>
      <c r="DUI25" s="230">
        <f t="shared" si="64"/>
        <v>26502.788920143375</v>
      </c>
      <c r="DUJ25" s="230">
        <f t="shared" si="64"/>
        <v>26502.788920143375</v>
      </c>
      <c r="DUK25" s="230">
        <f t="shared" si="64"/>
        <v>26502.788920143375</v>
      </c>
      <c r="DUL25" s="230">
        <f t="shared" si="64"/>
        <v>26502.788920143375</v>
      </c>
      <c r="DUM25" s="230">
        <f t="shared" si="64"/>
        <v>26502.788920143375</v>
      </c>
      <c r="DUN25" s="230">
        <f t="shared" si="64"/>
        <v>26502.788920143375</v>
      </c>
      <c r="DUO25" s="230">
        <f t="shared" si="64"/>
        <v>26502.788920143375</v>
      </c>
      <c r="DUP25" s="230">
        <f t="shared" si="64"/>
        <v>26502.788920143375</v>
      </c>
      <c r="DUQ25" s="230">
        <f t="shared" si="64"/>
        <v>26502.788920143375</v>
      </c>
      <c r="DUR25" s="230">
        <f t="shared" si="64"/>
        <v>26502.788920143375</v>
      </c>
      <c r="DUS25" s="230">
        <f t="shared" si="64"/>
        <v>26502.788920143375</v>
      </c>
      <c r="DUT25" s="230">
        <f t="shared" si="64"/>
        <v>26502.788920143375</v>
      </c>
      <c r="DUU25" s="230">
        <f t="shared" si="64"/>
        <v>26502.788920143375</v>
      </c>
      <c r="DUV25" s="230">
        <f t="shared" si="64"/>
        <v>26502.788920143375</v>
      </c>
      <c r="DUW25" s="230">
        <f t="shared" si="64"/>
        <v>26502.788920143375</v>
      </c>
      <c r="DUX25" s="230">
        <f t="shared" si="64"/>
        <v>26502.788920143375</v>
      </c>
      <c r="DUY25" s="230">
        <f t="shared" ref="DUY25:DXJ25" si="65">MIN(_xlfn.IFS(DUY21=0,DUX25,DUY21&gt;0,DUX25+(DUY21/5)),DUY22)</f>
        <v>26502.788920143375</v>
      </c>
      <c r="DUZ25" s="230">
        <f t="shared" si="65"/>
        <v>26502.788920143375</v>
      </c>
      <c r="DVA25" s="230">
        <f t="shared" si="65"/>
        <v>26502.788920143375</v>
      </c>
      <c r="DVB25" s="230">
        <f t="shared" si="65"/>
        <v>26502.788920143375</v>
      </c>
      <c r="DVC25" s="230">
        <f t="shared" si="65"/>
        <v>26502.788920143375</v>
      </c>
      <c r="DVD25" s="230">
        <f t="shared" si="65"/>
        <v>26502.788920143375</v>
      </c>
      <c r="DVE25" s="230">
        <f t="shared" si="65"/>
        <v>26502.788920143375</v>
      </c>
      <c r="DVF25" s="230">
        <f t="shared" si="65"/>
        <v>26502.788920143375</v>
      </c>
      <c r="DVG25" s="230">
        <f t="shared" si="65"/>
        <v>26502.788920143375</v>
      </c>
      <c r="DVH25" s="230">
        <f t="shared" si="65"/>
        <v>26502.788920143375</v>
      </c>
      <c r="DVI25" s="230">
        <f t="shared" si="65"/>
        <v>26502.788920143375</v>
      </c>
      <c r="DVJ25" s="230">
        <f t="shared" si="65"/>
        <v>26502.788920143375</v>
      </c>
      <c r="DVK25" s="230">
        <f t="shared" si="65"/>
        <v>26502.788920143375</v>
      </c>
      <c r="DVL25" s="230">
        <f t="shared" si="65"/>
        <v>26502.788920143375</v>
      </c>
      <c r="DVM25" s="230">
        <f t="shared" si="65"/>
        <v>26502.788920143375</v>
      </c>
      <c r="DVN25" s="230">
        <f t="shared" si="65"/>
        <v>26502.788920143375</v>
      </c>
      <c r="DVO25" s="230">
        <f t="shared" si="65"/>
        <v>26502.788920143375</v>
      </c>
      <c r="DVP25" s="230">
        <f t="shared" si="65"/>
        <v>26502.788920143375</v>
      </c>
      <c r="DVQ25" s="230">
        <f t="shared" si="65"/>
        <v>26502.788920143375</v>
      </c>
      <c r="DVR25" s="230">
        <f t="shared" si="65"/>
        <v>26502.788920143375</v>
      </c>
      <c r="DVS25" s="230">
        <f t="shared" si="65"/>
        <v>26502.788920143375</v>
      </c>
      <c r="DVT25" s="230">
        <f t="shared" si="65"/>
        <v>26502.788920143375</v>
      </c>
      <c r="DVU25" s="230">
        <f t="shared" si="65"/>
        <v>26502.788920143375</v>
      </c>
      <c r="DVV25" s="230">
        <f t="shared" si="65"/>
        <v>26502.788920143375</v>
      </c>
      <c r="DVW25" s="230">
        <f t="shared" si="65"/>
        <v>26502.788920143375</v>
      </c>
      <c r="DVX25" s="230">
        <f t="shared" si="65"/>
        <v>26502.788920143375</v>
      </c>
      <c r="DVY25" s="230">
        <f t="shared" si="65"/>
        <v>26502.788920143375</v>
      </c>
      <c r="DVZ25" s="230">
        <f t="shared" si="65"/>
        <v>26502.788920143375</v>
      </c>
      <c r="DWA25" s="230">
        <f t="shared" si="65"/>
        <v>26502.788920143375</v>
      </c>
      <c r="DWB25" s="230">
        <f t="shared" si="65"/>
        <v>26502.788920143375</v>
      </c>
      <c r="DWC25" s="230">
        <f t="shared" si="65"/>
        <v>26502.788920143375</v>
      </c>
      <c r="DWD25" s="230">
        <f t="shared" si="65"/>
        <v>26502.788920143375</v>
      </c>
      <c r="DWE25" s="230">
        <f t="shared" si="65"/>
        <v>26502.788920143375</v>
      </c>
      <c r="DWF25" s="230">
        <f t="shared" si="65"/>
        <v>26502.788920143375</v>
      </c>
      <c r="DWG25" s="230">
        <f t="shared" si="65"/>
        <v>26502.788920143375</v>
      </c>
      <c r="DWH25" s="230">
        <f t="shared" si="65"/>
        <v>26502.788920143375</v>
      </c>
      <c r="DWI25" s="230">
        <f t="shared" si="65"/>
        <v>26502.788920143375</v>
      </c>
      <c r="DWJ25" s="230">
        <f t="shared" si="65"/>
        <v>26502.788920143375</v>
      </c>
      <c r="DWK25" s="230">
        <f t="shared" si="65"/>
        <v>26502.788920143375</v>
      </c>
      <c r="DWL25" s="230">
        <f t="shared" si="65"/>
        <v>26502.788920143375</v>
      </c>
      <c r="DWM25" s="230">
        <f t="shared" si="65"/>
        <v>26502.788920143375</v>
      </c>
      <c r="DWN25" s="230">
        <f t="shared" si="65"/>
        <v>26502.788920143375</v>
      </c>
      <c r="DWO25" s="230">
        <f t="shared" si="65"/>
        <v>26502.788920143375</v>
      </c>
      <c r="DWP25" s="230">
        <f t="shared" si="65"/>
        <v>26502.788920143375</v>
      </c>
      <c r="DWQ25" s="230">
        <f t="shared" si="65"/>
        <v>26502.788920143375</v>
      </c>
      <c r="DWR25" s="230">
        <f t="shared" si="65"/>
        <v>26502.788920143375</v>
      </c>
      <c r="DWS25" s="230">
        <f t="shared" si="65"/>
        <v>26502.788920143375</v>
      </c>
      <c r="DWT25" s="230">
        <f t="shared" si="65"/>
        <v>26502.788920143375</v>
      </c>
      <c r="DWU25" s="230">
        <f t="shared" si="65"/>
        <v>26502.788920143375</v>
      </c>
      <c r="DWV25" s="230">
        <f t="shared" si="65"/>
        <v>26502.788920143375</v>
      </c>
      <c r="DWW25" s="230">
        <f t="shared" si="65"/>
        <v>26502.788920143375</v>
      </c>
      <c r="DWX25" s="230">
        <f t="shared" si="65"/>
        <v>26502.788920143375</v>
      </c>
      <c r="DWY25" s="230">
        <f t="shared" si="65"/>
        <v>26502.788920143375</v>
      </c>
      <c r="DWZ25" s="230">
        <f t="shared" si="65"/>
        <v>26502.788920143375</v>
      </c>
      <c r="DXA25" s="230">
        <f t="shared" si="65"/>
        <v>26502.788920143375</v>
      </c>
      <c r="DXB25" s="230">
        <f t="shared" si="65"/>
        <v>26502.788920143375</v>
      </c>
      <c r="DXC25" s="230">
        <f t="shared" si="65"/>
        <v>26502.788920143375</v>
      </c>
      <c r="DXD25" s="230">
        <f t="shared" si="65"/>
        <v>26502.788920143375</v>
      </c>
      <c r="DXE25" s="230">
        <f t="shared" si="65"/>
        <v>26502.788920143375</v>
      </c>
      <c r="DXF25" s="230">
        <f t="shared" si="65"/>
        <v>26502.788920143375</v>
      </c>
      <c r="DXG25" s="230">
        <f t="shared" si="65"/>
        <v>26502.788920143375</v>
      </c>
      <c r="DXH25" s="230">
        <f t="shared" si="65"/>
        <v>26502.788920143375</v>
      </c>
      <c r="DXI25" s="230">
        <f t="shared" si="65"/>
        <v>26502.788920143375</v>
      </c>
      <c r="DXJ25" s="230">
        <f t="shared" si="65"/>
        <v>26502.788920143375</v>
      </c>
      <c r="DXK25" s="230">
        <f t="shared" ref="DXK25:DZV25" si="66">MIN(_xlfn.IFS(DXK21=0,DXJ25,DXK21&gt;0,DXJ25+(DXK21/5)),DXK22)</f>
        <v>26502.788920143375</v>
      </c>
      <c r="DXL25" s="230">
        <f t="shared" si="66"/>
        <v>26502.788920143375</v>
      </c>
      <c r="DXM25" s="230">
        <f t="shared" si="66"/>
        <v>26502.788920143375</v>
      </c>
      <c r="DXN25" s="230">
        <f t="shared" si="66"/>
        <v>26502.788920143375</v>
      </c>
      <c r="DXO25" s="230">
        <f t="shared" si="66"/>
        <v>26502.788920143375</v>
      </c>
      <c r="DXP25" s="230">
        <f t="shared" si="66"/>
        <v>26502.788920143375</v>
      </c>
      <c r="DXQ25" s="230">
        <f t="shared" si="66"/>
        <v>26502.788920143375</v>
      </c>
      <c r="DXR25" s="230">
        <f t="shared" si="66"/>
        <v>26502.788920143375</v>
      </c>
      <c r="DXS25" s="230">
        <f t="shared" si="66"/>
        <v>26502.788920143375</v>
      </c>
      <c r="DXT25" s="230">
        <f t="shared" si="66"/>
        <v>26502.788920143375</v>
      </c>
      <c r="DXU25" s="230">
        <f t="shared" si="66"/>
        <v>26502.788920143375</v>
      </c>
      <c r="DXV25" s="230">
        <f t="shared" si="66"/>
        <v>26502.788920143375</v>
      </c>
      <c r="DXW25" s="230">
        <f t="shared" si="66"/>
        <v>26502.788920143375</v>
      </c>
      <c r="DXX25" s="230">
        <f t="shared" si="66"/>
        <v>26502.788920143375</v>
      </c>
      <c r="DXY25" s="230">
        <f t="shared" si="66"/>
        <v>26502.788920143375</v>
      </c>
      <c r="DXZ25" s="230">
        <f t="shared" si="66"/>
        <v>26502.788920143375</v>
      </c>
      <c r="DYA25" s="230">
        <f t="shared" si="66"/>
        <v>26502.788920143375</v>
      </c>
      <c r="DYB25" s="230">
        <f t="shared" si="66"/>
        <v>26502.788920143375</v>
      </c>
      <c r="DYC25" s="230">
        <f t="shared" si="66"/>
        <v>26502.788920143375</v>
      </c>
      <c r="DYD25" s="230">
        <f t="shared" si="66"/>
        <v>26502.788920143375</v>
      </c>
      <c r="DYE25" s="230">
        <f t="shared" si="66"/>
        <v>26502.788920143375</v>
      </c>
      <c r="DYF25" s="230">
        <f t="shared" si="66"/>
        <v>26502.788920143375</v>
      </c>
      <c r="DYG25" s="230">
        <f t="shared" si="66"/>
        <v>26502.788920143375</v>
      </c>
      <c r="DYH25" s="230">
        <f t="shared" si="66"/>
        <v>26502.788920143375</v>
      </c>
      <c r="DYI25" s="230">
        <f t="shared" si="66"/>
        <v>26502.788920143375</v>
      </c>
      <c r="DYJ25" s="230">
        <f t="shared" si="66"/>
        <v>26502.788920143375</v>
      </c>
      <c r="DYK25" s="230">
        <f t="shared" si="66"/>
        <v>26502.788920143375</v>
      </c>
      <c r="DYL25" s="230">
        <f t="shared" si="66"/>
        <v>26502.788920143375</v>
      </c>
      <c r="DYM25" s="230">
        <f t="shared" si="66"/>
        <v>26502.788920143375</v>
      </c>
      <c r="DYN25" s="230">
        <f t="shared" si="66"/>
        <v>26502.788920143375</v>
      </c>
      <c r="DYO25" s="230">
        <f t="shared" si="66"/>
        <v>26502.788920143375</v>
      </c>
      <c r="DYP25" s="230">
        <f t="shared" si="66"/>
        <v>26502.788920143375</v>
      </c>
      <c r="DYQ25" s="230">
        <f t="shared" si="66"/>
        <v>26502.788920143375</v>
      </c>
      <c r="DYR25" s="230">
        <f t="shared" si="66"/>
        <v>26502.788920143375</v>
      </c>
      <c r="DYS25" s="230">
        <f t="shared" si="66"/>
        <v>26502.788920143375</v>
      </c>
      <c r="DYT25" s="230">
        <f t="shared" si="66"/>
        <v>26502.788920143375</v>
      </c>
      <c r="DYU25" s="230">
        <f t="shared" si="66"/>
        <v>26502.788920143375</v>
      </c>
      <c r="DYV25" s="230">
        <f t="shared" si="66"/>
        <v>26502.788920143375</v>
      </c>
      <c r="DYW25" s="230">
        <f t="shared" si="66"/>
        <v>26502.788920143375</v>
      </c>
      <c r="DYX25" s="230">
        <f t="shared" si="66"/>
        <v>26502.788920143375</v>
      </c>
      <c r="DYY25" s="230">
        <f t="shared" si="66"/>
        <v>26502.788920143375</v>
      </c>
      <c r="DYZ25" s="230">
        <f t="shared" si="66"/>
        <v>26502.788920143375</v>
      </c>
      <c r="DZA25" s="230">
        <f t="shared" si="66"/>
        <v>26502.788920143375</v>
      </c>
      <c r="DZB25" s="230">
        <f t="shared" si="66"/>
        <v>26502.788920143375</v>
      </c>
      <c r="DZC25" s="230">
        <f t="shared" si="66"/>
        <v>26502.788920143375</v>
      </c>
      <c r="DZD25" s="230">
        <f t="shared" si="66"/>
        <v>26502.788920143375</v>
      </c>
      <c r="DZE25" s="230">
        <f t="shared" si="66"/>
        <v>26502.788920143375</v>
      </c>
      <c r="DZF25" s="230">
        <f t="shared" si="66"/>
        <v>26502.788920143375</v>
      </c>
      <c r="DZG25" s="230">
        <f t="shared" si="66"/>
        <v>26502.788920143375</v>
      </c>
      <c r="DZH25" s="230">
        <f t="shared" si="66"/>
        <v>26502.788920143375</v>
      </c>
      <c r="DZI25" s="230">
        <f t="shared" si="66"/>
        <v>26502.788920143375</v>
      </c>
      <c r="DZJ25" s="230">
        <f t="shared" si="66"/>
        <v>26502.788920143375</v>
      </c>
      <c r="DZK25" s="230">
        <f t="shared" si="66"/>
        <v>26502.788920143375</v>
      </c>
      <c r="DZL25" s="230">
        <f t="shared" si="66"/>
        <v>26502.788920143375</v>
      </c>
      <c r="DZM25" s="230">
        <f t="shared" si="66"/>
        <v>26502.788920143375</v>
      </c>
      <c r="DZN25" s="230">
        <f t="shared" si="66"/>
        <v>26502.788920143375</v>
      </c>
      <c r="DZO25" s="230">
        <f t="shared" si="66"/>
        <v>26502.788920143375</v>
      </c>
      <c r="DZP25" s="230">
        <f t="shared" si="66"/>
        <v>26502.788920143375</v>
      </c>
      <c r="DZQ25" s="230">
        <f t="shared" si="66"/>
        <v>26502.788920143375</v>
      </c>
      <c r="DZR25" s="230">
        <f t="shared" si="66"/>
        <v>26502.788920143375</v>
      </c>
      <c r="DZS25" s="230">
        <f t="shared" si="66"/>
        <v>26502.788920143375</v>
      </c>
      <c r="DZT25" s="230">
        <f t="shared" si="66"/>
        <v>26502.788920143375</v>
      </c>
      <c r="DZU25" s="230">
        <f t="shared" si="66"/>
        <v>26502.788920143375</v>
      </c>
      <c r="DZV25" s="230">
        <f t="shared" si="66"/>
        <v>26502.788920143375</v>
      </c>
      <c r="DZW25" s="230">
        <f t="shared" ref="DZW25:ECH25" si="67">MIN(_xlfn.IFS(DZW21=0,DZV25,DZW21&gt;0,DZV25+(DZW21/5)),DZW22)</f>
        <v>26502.788920143375</v>
      </c>
      <c r="DZX25" s="230">
        <f t="shared" si="67"/>
        <v>26502.788920143375</v>
      </c>
      <c r="DZY25" s="230">
        <f t="shared" si="67"/>
        <v>26502.788920143375</v>
      </c>
      <c r="DZZ25" s="230">
        <f t="shared" si="67"/>
        <v>26502.788920143375</v>
      </c>
      <c r="EAA25" s="230">
        <f t="shared" si="67"/>
        <v>26502.788920143375</v>
      </c>
      <c r="EAB25" s="230">
        <f t="shared" si="67"/>
        <v>26502.788920143375</v>
      </c>
      <c r="EAC25" s="230">
        <f t="shared" si="67"/>
        <v>26502.788920143375</v>
      </c>
      <c r="EAD25" s="230">
        <f t="shared" si="67"/>
        <v>26502.788920143375</v>
      </c>
      <c r="EAE25" s="230">
        <f t="shared" si="67"/>
        <v>26502.788920143375</v>
      </c>
      <c r="EAF25" s="230">
        <f t="shared" si="67"/>
        <v>26502.788920143375</v>
      </c>
      <c r="EAG25" s="230">
        <f t="shared" si="67"/>
        <v>26502.788920143375</v>
      </c>
      <c r="EAH25" s="230">
        <f t="shared" si="67"/>
        <v>26502.788920143375</v>
      </c>
      <c r="EAI25" s="230">
        <f t="shared" si="67"/>
        <v>26502.788920143375</v>
      </c>
      <c r="EAJ25" s="230">
        <f t="shared" si="67"/>
        <v>26502.788920143375</v>
      </c>
      <c r="EAK25" s="230">
        <f t="shared" si="67"/>
        <v>26502.788920143375</v>
      </c>
      <c r="EAL25" s="230">
        <f t="shared" si="67"/>
        <v>26502.788920143375</v>
      </c>
      <c r="EAM25" s="230">
        <f t="shared" si="67"/>
        <v>26502.788920143375</v>
      </c>
      <c r="EAN25" s="230">
        <f t="shared" si="67"/>
        <v>26502.788920143375</v>
      </c>
      <c r="EAO25" s="230">
        <f t="shared" si="67"/>
        <v>26502.788920143375</v>
      </c>
      <c r="EAP25" s="230">
        <f t="shared" si="67"/>
        <v>26502.788920143375</v>
      </c>
      <c r="EAQ25" s="230">
        <f t="shared" si="67"/>
        <v>26502.788920143375</v>
      </c>
      <c r="EAR25" s="230">
        <f t="shared" si="67"/>
        <v>26502.788920143375</v>
      </c>
      <c r="EAS25" s="230">
        <f t="shared" si="67"/>
        <v>26502.788920143375</v>
      </c>
      <c r="EAT25" s="230">
        <f t="shared" si="67"/>
        <v>26502.788920143375</v>
      </c>
      <c r="EAU25" s="230">
        <f t="shared" si="67"/>
        <v>26502.788920143375</v>
      </c>
      <c r="EAV25" s="230">
        <f t="shared" si="67"/>
        <v>26502.788920143375</v>
      </c>
      <c r="EAW25" s="230">
        <f t="shared" si="67"/>
        <v>26502.788920143375</v>
      </c>
      <c r="EAX25" s="230">
        <f t="shared" si="67"/>
        <v>26502.788920143375</v>
      </c>
      <c r="EAY25" s="230">
        <f t="shared" si="67"/>
        <v>26502.788920143375</v>
      </c>
      <c r="EAZ25" s="230">
        <f t="shared" si="67"/>
        <v>26502.788920143375</v>
      </c>
      <c r="EBA25" s="230">
        <f t="shared" si="67"/>
        <v>26502.788920143375</v>
      </c>
      <c r="EBB25" s="230">
        <f t="shared" si="67"/>
        <v>26502.788920143375</v>
      </c>
      <c r="EBC25" s="230">
        <f t="shared" si="67"/>
        <v>26502.788920143375</v>
      </c>
      <c r="EBD25" s="230">
        <f t="shared" si="67"/>
        <v>26502.788920143375</v>
      </c>
      <c r="EBE25" s="230">
        <f t="shared" si="67"/>
        <v>26502.788920143375</v>
      </c>
      <c r="EBF25" s="230">
        <f t="shared" si="67"/>
        <v>26502.788920143375</v>
      </c>
      <c r="EBG25" s="230">
        <f t="shared" si="67"/>
        <v>26502.788920143375</v>
      </c>
      <c r="EBH25" s="230">
        <f t="shared" si="67"/>
        <v>26502.788920143375</v>
      </c>
      <c r="EBI25" s="230">
        <f t="shared" si="67"/>
        <v>26502.788920143375</v>
      </c>
      <c r="EBJ25" s="230">
        <f t="shared" si="67"/>
        <v>26502.788920143375</v>
      </c>
      <c r="EBK25" s="230">
        <f t="shared" si="67"/>
        <v>26502.788920143375</v>
      </c>
      <c r="EBL25" s="230">
        <f t="shared" si="67"/>
        <v>26502.788920143375</v>
      </c>
      <c r="EBM25" s="230">
        <f t="shared" si="67"/>
        <v>26502.788920143375</v>
      </c>
      <c r="EBN25" s="230">
        <f t="shared" si="67"/>
        <v>26502.788920143375</v>
      </c>
      <c r="EBO25" s="230">
        <f t="shared" si="67"/>
        <v>26502.788920143375</v>
      </c>
      <c r="EBP25" s="230">
        <f t="shared" si="67"/>
        <v>26502.788920143375</v>
      </c>
      <c r="EBQ25" s="230">
        <f t="shared" si="67"/>
        <v>26502.788920143375</v>
      </c>
      <c r="EBR25" s="230">
        <f t="shared" si="67"/>
        <v>26502.788920143375</v>
      </c>
      <c r="EBS25" s="230">
        <f t="shared" si="67"/>
        <v>26502.788920143375</v>
      </c>
      <c r="EBT25" s="230">
        <f t="shared" si="67"/>
        <v>26502.788920143375</v>
      </c>
      <c r="EBU25" s="230">
        <f t="shared" si="67"/>
        <v>26502.788920143375</v>
      </c>
      <c r="EBV25" s="230">
        <f t="shared" si="67"/>
        <v>26502.788920143375</v>
      </c>
      <c r="EBW25" s="230">
        <f t="shared" si="67"/>
        <v>26502.788920143375</v>
      </c>
      <c r="EBX25" s="230">
        <f t="shared" si="67"/>
        <v>26502.788920143375</v>
      </c>
      <c r="EBY25" s="230">
        <f t="shared" si="67"/>
        <v>26502.788920143375</v>
      </c>
      <c r="EBZ25" s="230">
        <f t="shared" si="67"/>
        <v>26502.788920143375</v>
      </c>
      <c r="ECA25" s="230">
        <f t="shared" si="67"/>
        <v>26502.788920143375</v>
      </c>
      <c r="ECB25" s="230">
        <f t="shared" si="67"/>
        <v>26502.788920143375</v>
      </c>
      <c r="ECC25" s="230">
        <f t="shared" si="67"/>
        <v>26502.788920143375</v>
      </c>
      <c r="ECD25" s="230">
        <f t="shared" si="67"/>
        <v>26502.788920143375</v>
      </c>
      <c r="ECE25" s="230">
        <f t="shared" si="67"/>
        <v>26502.788920143375</v>
      </c>
      <c r="ECF25" s="230">
        <f t="shared" si="67"/>
        <v>26502.788920143375</v>
      </c>
      <c r="ECG25" s="230">
        <f t="shared" si="67"/>
        <v>26502.788920143375</v>
      </c>
      <c r="ECH25" s="230">
        <f t="shared" si="67"/>
        <v>26502.788920143375</v>
      </c>
      <c r="ECI25" s="230">
        <f t="shared" ref="ECI25:EET25" si="68">MIN(_xlfn.IFS(ECI21=0,ECH25,ECI21&gt;0,ECH25+(ECI21/5)),ECI22)</f>
        <v>26502.788920143375</v>
      </c>
      <c r="ECJ25" s="230">
        <f t="shared" si="68"/>
        <v>26502.788920143375</v>
      </c>
      <c r="ECK25" s="230">
        <f t="shared" si="68"/>
        <v>26502.788920143375</v>
      </c>
      <c r="ECL25" s="230">
        <f t="shared" si="68"/>
        <v>26502.788920143375</v>
      </c>
      <c r="ECM25" s="230">
        <f t="shared" si="68"/>
        <v>26502.788920143375</v>
      </c>
      <c r="ECN25" s="230">
        <f t="shared" si="68"/>
        <v>26502.788920143375</v>
      </c>
      <c r="ECO25" s="230">
        <f t="shared" si="68"/>
        <v>26502.788920143375</v>
      </c>
      <c r="ECP25" s="230">
        <f t="shared" si="68"/>
        <v>26502.788920143375</v>
      </c>
      <c r="ECQ25" s="230">
        <f t="shared" si="68"/>
        <v>26502.788920143375</v>
      </c>
      <c r="ECR25" s="230">
        <f t="shared" si="68"/>
        <v>26502.788920143375</v>
      </c>
      <c r="ECS25" s="230">
        <f t="shared" si="68"/>
        <v>26502.788920143375</v>
      </c>
      <c r="ECT25" s="230">
        <f t="shared" si="68"/>
        <v>26502.788920143375</v>
      </c>
      <c r="ECU25" s="230">
        <f t="shared" si="68"/>
        <v>26502.788920143375</v>
      </c>
      <c r="ECV25" s="230">
        <f t="shared" si="68"/>
        <v>26502.788920143375</v>
      </c>
      <c r="ECW25" s="230">
        <f t="shared" si="68"/>
        <v>26502.788920143375</v>
      </c>
      <c r="ECX25" s="230">
        <f t="shared" si="68"/>
        <v>26502.788920143375</v>
      </c>
      <c r="ECY25" s="230">
        <f t="shared" si="68"/>
        <v>26502.788920143375</v>
      </c>
      <c r="ECZ25" s="230">
        <f t="shared" si="68"/>
        <v>26502.788920143375</v>
      </c>
      <c r="EDA25" s="230">
        <f t="shared" si="68"/>
        <v>26502.788920143375</v>
      </c>
      <c r="EDB25" s="230">
        <f t="shared" si="68"/>
        <v>26502.788920143375</v>
      </c>
      <c r="EDC25" s="230">
        <f t="shared" si="68"/>
        <v>26502.788920143375</v>
      </c>
      <c r="EDD25" s="230">
        <f t="shared" si="68"/>
        <v>26502.788920143375</v>
      </c>
      <c r="EDE25" s="230">
        <f t="shared" si="68"/>
        <v>26502.788920143375</v>
      </c>
      <c r="EDF25" s="230">
        <f t="shared" si="68"/>
        <v>26502.788920143375</v>
      </c>
      <c r="EDG25" s="230">
        <f t="shared" si="68"/>
        <v>26502.788920143375</v>
      </c>
      <c r="EDH25" s="230">
        <f t="shared" si="68"/>
        <v>26502.788920143375</v>
      </c>
      <c r="EDI25" s="230">
        <f t="shared" si="68"/>
        <v>26502.788920143375</v>
      </c>
      <c r="EDJ25" s="230">
        <f t="shared" si="68"/>
        <v>26502.788920143375</v>
      </c>
      <c r="EDK25" s="230">
        <f t="shared" si="68"/>
        <v>26502.788920143375</v>
      </c>
      <c r="EDL25" s="230">
        <f t="shared" si="68"/>
        <v>26502.788920143375</v>
      </c>
      <c r="EDM25" s="230">
        <f t="shared" si="68"/>
        <v>26502.788920143375</v>
      </c>
      <c r="EDN25" s="230">
        <f t="shared" si="68"/>
        <v>26502.788920143375</v>
      </c>
      <c r="EDO25" s="230">
        <f t="shared" si="68"/>
        <v>26502.788920143375</v>
      </c>
      <c r="EDP25" s="230">
        <f t="shared" si="68"/>
        <v>26502.788920143375</v>
      </c>
      <c r="EDQ25" s="230">
        <f t="shared" si="68"/>
        <v>26502.788920143375</v>
      </c>
      <c r="EDR25" s="230">
        <f t="shared" si="68"/>
        <v>26502.788920143375</v>
      </c>
      <c r="EDS25" s="230">
        <f t="shared" si="68"/>
        <v>26502.788920143375</v>
      </c>
      <c r="EDT25" s="230">
        <f t="shared" si="68"/>
        <v>26502.788920143375</v>
      </c>
      <c r="EDU25" s="230">
        <f t="shared" si="68"/>
        <v>26502.788920143375</v>
      </c>
      <c r="EDV25" s="230">
        <f t="shared" si="68"/>
        <v>26502.788920143375</v>
      </c>
      <c r="EDW25" s="230">
        <f t="shared" si="68"/>
        <v>26502.788920143375</v>
      </c>
      <c r="EDX25" s="230">
        <f t="shared" si="68"/>
        <v>26502.788920143375</v>
      </c>
      <c r="EDY25" s="230">
        <f t="shared" si="68"/>
        <v>26502.788920143375</v>
      </c>
      <c r="EDZ25" s="230">
        <f t="shared" si="68"/>
        <v>26502.788920143375</v>
      </c>
      <c r="EEA25" s="230">
        <f t="shared" si="68"/>
        <v>26502.788920143375</v>
      </c>
      <c r="EEB25" s="230">
        <f t="shared" si="68"/>
        <v>26502.788920143375</v>
      </c>
      <c r="EEC25" s="230">
        <f t="shared" si="68"/>
        <v>26502.788920143375</v>
      </c>
      <c r="EED25" s="230">
        <f t="shared" si="68"/>
        <v>26502.788920143375</v>
      </c>
      <c r="EEE25" s="230">
        <f t="shared" si="68"/>
        <v>26502.788920143375</v>
      </c>
      <c r="EEF25" s="230">
        <f t="shared" si="68"/>
        <v>26502.788920143375</v>
      </c>
      <c r="EEG25" s="230">
        <f t="shared" si="68"/>
        <v>26502.788920143375</v>
      </c>
      <c r="EEH25" s="230">
        <f t="shared" si="68"/>
        <v>26502.788920143375</v>
      </c>
      <c r="EEI25" s="230">
        <f t="shared" si="68"/>
        <v>26502.788920143375</v>
      </c>
      <c r="EEJ25" s="230">
        <f t="shared" si="68"/>
        <v>26502.788920143375</v>
      </c>
      <c r="EEK25" s="230">
        <f t="shared" si="68"/>
        <v>26502.788920143375</v>
      </c>
      <c r="EEL25" s="230">
        <f t="shared" si="68"/>
        <v>26502.788920143375</v>
      </c>
      <c r="EEM25" s="230">
        <f t="shared" si="68"/>
        <v>26502.788920143375</v>
      </c>
      <c r="EEN25" s="230">
        <f t="shared" si="68"/>
        <v>26502.788920143375</v>
      </c>
      <c r="EEO25" s="230">
        <f t="shared" si="68"/>
        <v>26502.788920143375</v>
      </c>
      <c r="EEP25" s="230">
        <f t="shared" si="68"/>
        <v>26502.788920143375</v>
      </c>
      <c r="EEQ25" s="230">
        <f t="shared" si="68"/>
        <v>26502.788920143375</v>
      </c>
      <c r="EER25" s="230">
        <f t="shared" si="68"/>
        <v>26502.788920143375</v>
      </c>
      <c r="EES25" s="230">
        <f t="shared" si="68"/>
        <v>26502.788920143375</v>
      </c>
      <c r="EET25" s="230">
        <f t="shared" si="68"/>
        <v>26502.788920143375</v>
      </c>
      <c r="EEU25" s="230">
        <f t="shared" ref="EEU25:EHF25" si="69">MIN(_xlfn.IFS(EEU21=0,EET25,EEU21&gt;0,EET25+(EEU21/5)),EEU22)</f>
        <v>26502.788920143375</v>
      </c>
      <c r="EEV25" s="230">
        <f t="shared" si="69"/>
        <v>26502.788920143375</v>
      </c>
      <c r="EEW25" s="230">
        <f t="shared" si="69"/>
        <v>26502.788920143375</v>
      </c>
      <c r="EEX25" s="230">
        <f t="shared" si="69"/>
        <v>26502.788920143375</v>
      </c>
      <c r="EEY25" s="230">
        <f t="shared" si="69"/>
        <v>26502.788920143375</v>
      </c>
      <c r="EEZ25" s="230">
        <f t="shared" si="69"/>
        <v>26502.788920143375</v>
      </c>
      <c r="EFA25" s="230">
        <f t="shared" si="69"/>
        <v>26502.788920143375</v>
      </c>
      <c r="EFB25" s="230">
        <f t="shared" si="69"/>
        <v>26502.788920143375</v>
      </c>
      <c r="EFC25" s="230">
        <f t="shared" si="69"/>
        <v>26502.788920143375</v>
      </c>
      <c r="EFD25" s="230">
        <f t="shared" si="69"/>
        <v>26502.788920143375</v>
      </c>
      <c r="EFE25" s="230">
        <f t="shared" si="69"/>
        <v>26502.788920143375</v>
      </c>
      <c r="EFF25" s="230">
        <f t="shared" si="69"/>
        <v>26502.788920143375</v>
      </c>
      <c r="EFG25" s="230">
        <f t="shared" si="69"/>
        <v>26502.788920143375</v>
      </c>
      <c r="EFH25" s="230">
        <f t="shared" si="69"/>
        <v>26502.788920143375</v>
      </c>
      <c r="EFI25" s="230">
        <f t="shared" si="69"/>
        <v>26502.788920143375</v>
      </c>
      <c r="EFJ25" s="230">
        <f t="shared" si="69"/>
        <v>26502.788920143375</v>
      </c>
      <c r="EFK25" s="230">
        <f t="shared" si="69"/>
        <v>26502.788920143375</v>
      </c>
      <c r="EFL25" s="230">
        <f t="shared" si="69"/>
        <v>26502.788920143375</v>
      </c>
      <c r="EFM25" s="230">
        <f t="shared" si="69"/>
        <v>26502.788920143375</v>
      </c>
      <c r="EFN25" s="230">
        <f t="shared" si="69"/>
        <v>26502.788920143375</v>
      </c>
      <c r="EFO25" s="230">
        <f t="shared" si="69"/>
        <v>26502.788920143375</v>
      </c>
      <c r="EFP25" s="230">
        <f t="shared" si="69"/>
        <v>26502.788920143375</v>
      </c>
      <c r="EFQ25" s="230">
        <f t="shared" si="69"/>
        <v>26502.788920143375</v>
      </c>
      <c r="EFR25" s="230">
        <f t="shared" si="69"/>
        <v>26502.788920143375</v>
      </c>
      <c r="EFS25" s="230">
        <f t="shared" si="69"/>
        <v>26502.788920143375</v>
      </c>
      <c r="EFT25" s="230">
        <f t="shared" si="69"/>
        <v>26502.788920143375</v>
      </c>
      <c r="EFU25" s="230">
        <f t="shared" si="69"/>
        <v>26502.788920143375</v>
      </c>
      <c r="EFV25" s="230">
        <f t="shared" si="69"/>
        <v>26502.788920143375</v>
      </c>
      <c r="EFW25" s="230">
        <f t="shared" si="69"/>
        <v>26502.788920143375</v>
      </c>
      <c r="EFX25" s="230">
        <f t="shared" si="69"/>
        <v>26502.788920143375</v>
      </c>
      <c r="EFY25" s="230">
        <f t="shared" si="69"/>
        <v>26502.788920143375</v>
      </c>
      <c r="EFZ25" s="230">
        <f t="shared" si="69"/>
        <v>26502.788920143375</v>
      </c>
      <c r="EGA25" s="230">
        <f t="shared" si="69"/>
        <v>26502.788920143375</v>
      </c>
      <c r="EGB25" s="230">
        <f t="shared" si="69"/>
        <v>26502.788920143375</v>
      </c>
      <c r="EGC25" s="230">
        <f t="shared" si="69"/>
        <v>26502.788920143375</v>
      </c>
      <c r="EGD25" s="230">
        <f t="shared" si="69"/>
        <v>26502.788920143375</v>
      </c>
      <c r="EGE25" s="230">
        <f t="shared" si="69"/>
        <v>26502.788920143375</v>
      </c>
      <c r="EGF25" s="230">
        <f t="shared" si="69"/>
        <v>26502.788920143375</v>
      </c>
      <c r="EGG25" s="230">
        <f t="shared" si="69"/>
        <v>26502.788920143375</v>
      </c>
      <c r="EGH25" s="230">
        <f t="shared" si="69"/>
        <v>26502.788920143375</v>
      </c>
      <c r="EGI25" s="230">
        <f t="shared" si="69"/>
        <v>26502.788920143375</v>
      </c>
      <c r="EGJ25" s="230">
        <f t="shared" si="69"/>
        <v>26502.788920143375</v>
      </c>
      <c r="EGK25" s="230">
        <f t="shared" si="69"/>
        <v>26502.788920143375</v>
      </c>
      <c r="EGL25" s="230">
        <f t="shared" si="69"/>
        <v>26502.788920143375</v>
      </c>
      <c r="EGM25" s="230">
        <f t="shared" si="69"/>
        <v>26502.788920143375</v>
      </c>
      <c r="EGN25" s="230">
        <f t="shared" si="69"/>
        <v>26502.788920143375</v>
      </c>
      <c r="EGO25" s="230">
        <f t="shared" si="69"/>
        <v>26502.788920143375</v>
      </c>
      <c r="EGP25" s="230">
        <f t="shared" si="69"/>
        <v>26502.788920143375</v>
      </c>
      <c r="EGQ25" s="230">
        <f t="shared" si="69"/>
        <v>26502.788920143375</v>
      </c>
      <c r="EGR25" s="230">
        <f t="shared" si="69"/>
        <v>26502.788920143375</v>
      </c>
      <c r="EGS25" s="230">
        <f t="shared" si="69"/>
        <v>26502.788920143375</v>
      </c>
      <c r="EGT25" s="230">
        <f t="shared" si="69"/>
        <v>26502.788920143375</v>
      </c>
      <c r="EGU25" s="230">
        <f t="shared" si="69"/>
        <v>26502.788920143375</v>
      </c>
      <c r="EGV25" s="230">
        <f t="shared" si="69"/>
        <v>26502.788920143375</v>
      </c>
      <c r="EGW25" s="230">
        <f t="shared" si="69"/>
        <v>26502.788920143375</v>
      </c>
      <c r="EGX25" s="230">
        <f t="shared" si="69"/>
        <v>26502.788920143375</v>
      </c>
      <c r="EGY25" s="230">
        <f t="shared" si="69"/>
        <v>26502.788920143375</v>
      </c>
      <c r="EGZ25" s="230">
        <f t="shared" si="69"/>
        <v>26502.788920143375</v>
      </c>
      <c r="EHA25" s="230">
        <f t="shared" si="69"/>
        <v>26502.788920143375</v>
      </c>
      <c r="EHB25" s="230">
        <f t="shared" si="69"/>
        <v>26502.788920143375</v>
      </c>
      <c r="EHC25" s="230">
        <f t="shared" si="69"/>
        <v>26502.788920143375</v>
      </c>
      <c r="EHD25" s="230">
        <f t="shared" si="69"/>
        <v>26502.788920143375</v>
      </c>
      <c r="EHE25" s="230">
        <f t="shared" si="69"/>
        <v>26502.788920143375</v>
      </c>
      <c r="EHF25" s="230">
        <f t="shared" si="69"/>
        <v>26502.788920143375</v>
      </c>
      <c r="EHG25" s="230">
        <f t="shared" ref="EHG25:EJR25" si="70">MIN(_xlfn.IFS(EHG21=0,EHF25,EHG21&gt;0,EHF25+(EHG21/5)),EHG22)</f>
        <v>26502.788920143375</v>
      </c>
      <c r="EHH25" s="230">
        <f t="shared" si="70"/>
        <v>26502.788920143375</v>
      </c>
      <c r="EHI25" s="230">
        <f t="shared" si="70"/>
        <v>26502.788920143375</v>
      </c>
      <c r="EHJ25" s="230">
        <f t="shared" si="70"/>
        <v>26502.788920143375</v>
      </c>
      <c r="EHK25" s="230">
        <f t="shared" si="70"/>
        <v>26502.788920143375</v>
      </c>
      <c r="EHL25" s="230">
        <f t="shared" si="70"/>
        <v>26502.788920143375</v>
      </c>
      <c r="EHM25" s="230">
        <f t="shared" si="70"/>
        <v>26502.788920143375</v>
      </c>
      <c r="EHN25" s="230">
        <f t="shared" si="70"/>
        <v>26502.788920143375</v>
      </c>
      <c r="EHO25" s="230">
        <f t="shared" si="70"/>
        <v>26502.788920143375</v>
      </c>
      <c r="EHP25" s="230">
        <f t="shared" si="70"/>
        <v>26502.788920143375</v>
      </c>
      <c r="EHQ25" s="230">
        <f t="shared" si="70"/>
        <v>26502.788920143375</v>
      </c>
      <c r="EHR25" s="230">
        <f t="shared" si="70"/>
        <v>26502.788920143375</v>
      </c>
      <c r="EHS25" s="230">
        <f t="shared" si="70"/>
        <v>26502.788920143375</v>
      </c>
      <c r="EHT25" s="230">
        <f t="shared" si="70"/>
        <v>26502.788920143375</v>
      </c>
      <c r="EHU25" s="230">
        <f t="shared" si="70"/>
        <v>26502.788920143375</v>
      </c>
      <c r="EHV25" s="230">
        <f t="shared" si="70"/>
        <v>26502.788920143375</v>
      </c>
      <c r="EHW25" s="230">
        <f t="shared" si="70"/>
        <v>26502.788920143375</v>
      </c>
      <c r="EHX25" s="230">
        <f t="shared" si="70"/>
        <v>26502.788920143375</v>
      </c>
      <c r="EHY25" s="230">
        <f t="shared" si="70"/>
        <v>26502.788920143375</v>
      </c>
      <c r="EHZ25" s="230">
        <f t="shared" si="70"/>
        <v>26502.788920143375</v>
      </c>
      <c r="EIA25" s="230">
        <f t="shared" si="70"/>
        <v>26502.788920143375</v>
      </c>
      <c r="EIB25" s="230">
        <f t="shared" si="70"/>
        <v>26502.788920143375</v>
      </c>
      <c r="EIC25" s="230">
        <f t="shared" si="70"/>
        <v>26502.788920143375</v>
      </c>
      <c r="EID25" s="230">
        <f t="shared" si="70"/>
        <v>26502.788920143375</v>
      </c>
      <c r="EIE25" s="230">
        <f t="shared" si="70"/>
        <v>26502.788920143375</v>
      </c>
      <c r="EIF25" s="230">
        <f t="shared" si="70"/>
        <v>26502.788920143375</v>
      </c>
      <c r="EIG25" s="230">
        <f t="shared" si="70"/>
        <v>26502.788920143375</v>
      </c>
      <c r="EIH25" s="230">
        <f t="shared" si="70"/>
        <v>26502.788920143375</v>
      </c>
      <c r="EII25" s="230">
        <f t="shared" si="70"/>
        <v>26502.788920143375</v>
      </c>
      <c r="EIJ25" s="230">
        <f t="shared" si="70"/>
        <v>26502.788920143375</v>
      </c>
      <c r="EIK25" s="230">
        <f t="shared" si="70"/>
        <v>26502.788920143375</v>
      </c>
      <c r="EIL25" s="230">
        <f t="shared" si="70"/>
        <v>26502.788920143375</v>
      </c>
      <c r="EIM25" s="230">
        <f t="shared" si="70"/>
        <v>26502.788920143375</v>
      </c>
      <c r="EIN25" s="230">
        <f t="shared" si="70"/>
        <v>26502.788920143375</v>
      </c>
      <c r="EIO25" s="230">
        <f t="shared" si="70"/>
        <v>26502.788920143375</v>
      </c>
      <c r="EIP25" s="230">
        <f t="shared" si="70"/>
        <v>26502.788920143375</v>
      </c>
      <c r="EIQ25" s="230">
        <f t="shared" si="70"/>
        <v>26502.788920143375</v>
      </c>
      <c r="EIR25" s="230">
        <f t="shared" si="70"/>
        <v>26502.788920143375</v>
      </c>
      <c r="EIS25" s="230">
        <f t="shared" si="70"/>
        <v>26502.788920143375</v>
      </c>
      <c r="EIT25" s="230">
        <f t="shared" si="70"/>
        <v>26502.788920143375</v>
      </c>
      <c r="EIU25" s="230">
        <f t="shared" si="70"/>
        <v>26502.788920143375</v>
      </c>
      <c r="EIV25" s="230">
        <f t="shared" si="70"/>
        <v>26502.788920143375</v>
      </c>
      <c r="EIW25" s="230">
        <f t="shared" si="70"/>
        <v>26502.788920143375</v>
      </c>
      <c r="EIX25" s="230">
        <f t="shared" si="70"/>
        <v>26502.788920143375</v>
      </c>
      <c r="EIY25" s="230">
        <f t="shared" si="70"/>
        <v>26502.788920143375</v>
      </c>
      <c r="EIZ25" s="230">
        <f t="shared" si="70"/>
        <v>26502.788920143375</v>
      </c>
      <c r="EJA25" s="230">
        <f t="shared" si="70"/>
        <v>26502.788920143375</v>
      </c>
      <c r="EJB25" s="230">
        <f t="shared" si="70"/>
        <v>26502.788920143375</v>
      </c>
      <c r="EJC25" s="230">
        <f t="shared" si="70"/>
        <v>26502.788920143375</v>
      </c>
      <c r="EJD25" s="230">
        <f t="shared" si="70"/>
        <v>26502.788920143375</v>
      </c>
      <c r="EJE25" s="230">
        <f t="shared" si="70"/>
        <v>26502.788920143375</v>
      </c>
      <c r="EJF25" s="230">
        <f t="shared" si="70"/>
        <v>26502.788920143375</v>
      </c>
      <c r="EJG25" s="230">
        <f t="shared" si="70"/>
        <v>26502.788920143375</v>
      </c>
      <c r="EJH25" s="230">
        <f t="shared" si="70"/>
        <v>26502.788920143375</v>
      </c>
      <c r="EJI25" s="230">
        <f t="shared" si="70"/>
        <v>26502.788920143375</v>
      </c>
      <c r="EJJ25" s="230">
        <f t="shared" si="70"/>
        <v>26502.788920143375</v>
      </c>
      <c r="EJK25" s="230">
        <f t="shared" si="70"/>
        <v>26502.788920143375</v>
      </c>
      <c r="EJL25" s="230">
        <f t="shared" si="70"/>
        <v>26502.788920143375</v>
      </c>
      <c r="EJM25" s="230">
        <f t="shared" si="70"/>
        <v>26502.788920143375</v>
      </c>
      <c r="EJN25" s="230">
        <f t="shared" si="70"/>
        <v>26502.788920143375</v>
      </c>
      <c r="EJO25" s="230">
        <f t="shared" si="70"/>
        <v>26502.788920143375</v>
      </c>
      <c r="EJP25" s="230">
        <f t="shared" si="70"/>
        <v>26502.788920143375</v>
      </c>
      <c r="EJQ25" s="230">
        <f t="shared" si="70"/>
        <v>26502.788920143375</v>
      </c>
      <c r="EJR25" s="230">
        <f t="shared" si="70"/>
        <v>26502.788920143375</v>
      </c>
      <c r="EJS25" s="230">
        <f t="shared" ref="EJS25:EMD25" si="71">MIN(_xlfn.IFS(EJS21=0,EJR25,EJS21&gt;0,EJR25+(EJS21/5)),EJS22)</f>
        <v>26502.788920143375</v>
      </c>
      <c r="EJT25" s="230">
        <f t="shared" si="71"/>
        <v>26502.788920143375</v>
      </c>
      <c r="EJU25" s="230">
        <f t="shared" si="71"/>
        <v>26502.788920143375</v>
      </c>
      <c r="EJV25" s="230">
        <f t="shared" si="71"/>
        <v>26502.788920143375</v>
      </c>
      <c r="EJW25" s="230">
        <f t="shared" si="71"/>
        <v>26502.788920143375</v>
      </c>
      <c r="EJX25" s="230">
        <f t="shared" si="71"/>
        <v>26502.788920143375</v>
      </c>
      <c r="EJY25" s="230">
        <f t="shared" si="71"/>
        <v>26502.788920143375</v>
      </c>
      <c r="EJZ25" s="230">
        <f t="shared" si="71"/>
        <v>26502.788920143375</v>
      </c>
      <c r="EKA25" s="230">
        <f t="shared" si="71"/>
        <v>26502.788920143375</v>
      </c>
      <c r="EKB25" s="230">
        <f t="shared" si="71"/>
        <v>26502.788920143375</v>
      </c>
      <c r="EKC25" s="230">
        <f t="shared" si="71"/>
        <v>26502.788920143375</v>
      </c>
      <c r="EKD25" s="230">
        <f t="shared" si="71"/>
        <v>26502.788920143375</v>
      </c>
      <c r="EKE25" s="230">
        <f t="shared" si="71"/>
        <v>26502.788920143375</v>
      </c>
      <c r="EKF25" s="230">
        <f t="shared" si="71"/>
        <v>26502.788920143375</v>
      </c>
      <c r="EKG25" s="230">
        <f t="shared" si="71"/>
        <v>26502.788920143375</v>
      </c>
      <c r="EKH25" s="230">
        <f t="shared" si="71"/>
        <v>26502.788920143375</v>
      </c>
      <c r="EKI25" s="230">
        <f t="shared" si="71"/>
        <v>26502.788920143375</v>
      </c>
      <c r="EKJ25" s="230">
        <f t="shared" si="71"/>
        <v>26502.788920143375</v>
      </c>
      <c r="EKK25" s="230">
        <f t="shared" si="71"/>
        <v>26502.788920143375</v>
      </c>
      <c r="EKL25" s="230">
        <f t="shared" si="71"/>
        <v>26502.788920143375</v>
      </c>
      <c r="EKM25" s="230">
        <f t="shared" si="71"/>
        <v>26502.788920143375</v>
      </c>
      <c r="EKN25" s="230">
        <f t="shared" si="71"/>
        <v>26502.788920143375</v>
      </c>
      <c r="EKO25" s="230">
        <f t="shared" si="71"/>
        <v>26502.788920143375</v>
      </c>
      <c r="EKP25" s="230">
        <f t="shared" si="71"/>
        <v>26502.788920143375</v>
      </c>
      <c r="EKQ25" s="230">
        <f t="shared" si="71"/>
        <v>26502.788920143375</v>
      </c>
      <c r="EKR25" s="230">
        <f t="shared" si="71"/>
        <v>26502.788920143375</v>
      </c>
      <c r="EKS25" s="230">
        <f t="shared" si="71"/>
        <v>26502.788920143375</v>
      </c>
      <c r="EKT25" s="230">
        <f t="shared" si="71"/>
        <v>26502.788920143375</v>
      </c>
      <c r="EKU25" s="230">
        <f t="shared" si="71"/>
        <v>26502.788920143375</v>
      </c>
      <c r="EKV25" s="230">
        <f t="shared" si="71"/>
        <v>26502.788920143375</v>
      </c>
      <c r="EKW25" s="230">
        <f t="shared" si="71"/>
        <v>26502.788920143375</v>
      </c>
      <c r="EKX25" s="230">
        <f t="shared" si="71"/>
        <v>26502.788920143375</v>
      </c>
      <c r="EKY25" s="230">
        <f t="shared" si="71"/>
        <v>26502.788920143375</v>
      </c>
      <c r="EKZ25" s="230">
        <f t="shared" si="71"/>
        <v>26502.788920143375</v>
      </c>
      <c r="ELA25" s="230">
        <f t="shared" si="71"/>
        <v>26502.788920143375</v>
      </c>
      <c r="ELB25" s="230">
        <f t="shared" si="71"/>
        <v>26502.788920143375</v>
      </c>
      <c r="ELC25" s="230">
        <f t="shared" si="71"/>
        <v>26502.788920143375</v>
      </c>
      <c r="ELD25" s="230">
        <f t="shared" si="71"/>
        <v>26502.788920143375</v>
      </c>
      <c r="ELE25" s="230">
        <f t="shared" si="71"/>
        <v>26502.788920143375</v>
      </c>
      <c r="ELF25" s="230">
        <f t="shared" si="71"/>
        <v>26502.788920143375</v>
      </c>
      <c r="ELG25" s="230">
        <f t="shared" si="71"/>
        <v>26502.788920143375</v>
      </c>
      <c r="ELH25" s="230">
        <f t="shared" si="71"/>
        <v>26502.788920143375</v>
      </c>
      <c r="ELI25" s="230">
        <f t="shared" si="71"/>
        <v>26502.788920143375</v>
      </c>
      <c r="ELJ25" s="230">
        <f t="shared" si="71"/>
        <v>26502.788920143375</v>
      </c>
      <c r="ELK25" s="230">
        <f t="shared" si="71"/>
        <v>26502.788920143375</v>
      </c>
      <c r="ELL25" s="230">
        <f t="shared" si="71"/>
        <v>26502.788920143375</v>
      </c>
      <c r="ELM25" s="230">
        <f t="shared" si="71"/>
        <v>26502.788920143375</v>
      </c>
      <c r="ELN25" s="230">
        <f t="shared" si="71"/>
        <v>26502.788920143375</v>
      </c>
      <c r="ELO25" s="230">
        <f t="shared" si="71"/>
        <v>26502.788920143375</v>
      </c>
      <c r="ELP25" s="230">
        <f t="shared" si="71"/>
        <v>26502.788920143375</v>
      </c>
      <c r="ELQ25" s="230">
        <f t="shared" si="71"/>
        <v>26502.788920143375</v>
      </c>
      <c r="ELR25" s="230">
        <f t="shared" si="71"/>
        <v>26502.788920143375</v>
      </c>
      <c r="ELS25" s="230">
        <f t="shared" si="71"/>
        <v>26502.788920143375</v>
      </c>
      <c r="ELT25" s="230">
        <f t="shared" si="71"/>
        <v>26502.788920143375</v>
      </c>
      <c r="ELU25" s="230">
        <f t="shared" si="71"/>
        <v>26502.788920143375</v>
      </c>
      <c r="ELV25" s="230">
        <f t="shared" si="71"/>
        <v>26502.788920143375</v>
      </c>
      <c r="ELW25" s="230">
        <f t="shared" si="71"/>
        <v>26502.788920143375</v>
      </c>
      <c r="ELX25" s="230">
        <f t="shared" si="71"/>
        <v>26502.788920143375</v>
      </c>
      <c r="ELY25" s="230">
        <f t="shared" si="71"/>
        <v>26502.788920143375</v>
      </c>
      <c r="ELZ25" s="230">
        <f t="shared" si="71"/>
        <v>26502.788920143375</v>
      </c>
      <c r="EMA25" s="230">
        <f t="shared" si="71"/>
        <v>26502.788920143375</v>
      </c>
      <c r="EMB25" s="230">
        <f t="shared" si="71"/>
        <v>26502.788920143375</v>
      </c>
      <c r="EMC25" s="230">
        <f t="shared" si="71"/>
        <v>26502.788920143375</v>
      </c>
      <c r="EMD25" s="230">
        <f t="shared" si="71"/>
        <v>26502.788920143375</v>
      </c>
      <c r="EME25" s="230">
        <f t="shared" ref="EME25:EOP25" si="72">MIN(_xlfn.IFS(EME21=0,EMD25,EME21&gt;0,EMD25+(EME21/5)),EME22)</f>
        <v>26502.788920143375</v>
      </c>
      <c r="EMF25" s="230">
        <f t="shared" si="72"/>
        <v>26502.788920143375</v>
      </c>
      <c r="EMG25" s="230">
        <f t="shared" si="72"/>
        <v>26502.788920143375</v>
      </c>
      <c r="EMH25" s="230">
        <f t="shared" si="72"/>
        <v>26502.788920143375</v>
      </c>
      <c r="EMI25" s="230">
        <f t="shared" si="72"/>
        <v>26502.788920143375</v>
      </c>
      <c r="EMJ25" s="230">
        <f t="shared" si="72"/>
        <v>26502.788920143375</v>
      </c>
      <c r="EMK25" s="230">
        <f t="shared" si="72"/>
        <v>26502.788920143375</v>
      </c>
      <c r="EML25" s="230">
        <f t="shared" si="72"/>
        <v>26502.788920143375</v>
      </c>
      <c r="EMM25" s="230">
        <f t="shared" si="72"/>
        <v>26502.788920143375</v>
      </c>
      <c r="EMN25" s="230">
        <f t="shared" si="72"/>
        <v>26502.788920143375</v>
      </c>
      <c r="EMO25" s="230">
        <f t="shared" si="72"/>
        <v>26502.788920143375</v>
      </c>
      <c r="EMP25" s="230">
        <f t="shared" si="72"/>
        <v>26502.788920143375</v>
      </c>
      <c r="EMQ25" s="230">
        <f t="shared" si="72"/>
        <v>26502.788920143375</v>
      </c>
      <c r="EMR25" s="230">
        <f t="shared" si="72"/>
        <v>26502.788920143375</v>
      </c>
      <c r="EMS25" s="230">
        <f t="shared" si="72"/>
        <v>26502.788920143375</v>
      </c>
      <c r="EMT25" s="230">
        <f t="shared" si="72"/>
        <v>26502.788920143375</v>
      </c>
      <c r="EMU25" s="230">
        <f t="shared" si="72"/>
        <v>26502.788920143375</v>
      </c>
      <c r="EMV25" s="230">
        <f t="shared" si="72"/>
        <v>26502.788920143375</v>
      </c>
      <c r="EMW25" s="230">
        <f t="shared" si="72"/>
        <v>26502.788920143375</v>
      </c>
      <c r="EMX25" s="230">
        <f t="shared" si="72"/>
        <v>26502.788920143375</v>
      </c>
      <c r="EMY25" s="230">
        <f t="shared" si="72"/>
        <v>26502.788920143375</v>
      </c>
      <c r="EMZ25" s="230">
        <f t="shared" si="72"/>
        <v>26502.788920143375</v>
      </c>
      <c r="ENA25" s="230">
        <f t="shared" si="72"/>
        <v>26502.788920143375</v>
      </c>
      <c r="ENB25" s="230">
        <f t="shared" si="72"/>
        <v>26502.788920143375</v>
      </c>
      <c r="ENC25" s="230">
        <f t="shared" si="72"/>
        <v>26502.788920143375</v>
      </c>
      <c r="END25" s="230">
        <f t="shared" si="72"/>
        <v>26502.788920143375</v>
      </c>
      <c r="ENE25" s="230">
        <f t="shared" si="72"/>
        <v>26502.788920143375</v>
      </c>
      <c r="ENF25" s="230">
        <f t="shared" si="72"/>
        <v>26502.788920143375</v>
      </c>
      <c r="ENG25" s="230">
        <f t="shared" si="72"/>
        <v>26502.788920143375</v>
      </c>
      <c r="ENH25" s="230">
        <f t="shared" si="72"/>
        <v>26502.788920143375</v>
      </c>
      <c r="ENI25" s="230">
        <f t="shared" si="72"/>
        <v>26502.788920143375</v>
      </c>
      <c r="ENJ25" s="230">
        <f t="shared" si="72"/>
        <v>26502.788920143375</v>
      </c>
      <c r="ENK25" s="230">
        <f t="shared" si="72"/>
        <v>26502.788920143375</v>
      </c>
      <c r="ENL25" s="230">
        <f t="shared" si="72"/>
        <v>26502.788920143375</v>
      </c>
      <c r="ENM25" s="230">
        <f t="shared" si="72"/>
        <v>26502.788920143375</v>
      </c>
      <c r="ENN25" s="230">
        <f t="shared" si="72"/>
        <v>26502.788920143375</v>
      </c>
      <c r="ENO25" s="230">
        <f t="shared" si="72"/>
        <v>26502.788920143375</v>
      </c>
      <c r="ENP25" s="230">
        <f t="shared" si="72"/>
        <v>26502.788920143375</v>
      </c>
      <c r="ENQ25" s="230">
        <f t="shared" si="72"/>
        <v>26502.788920143375</v>
      </c>
      <c r="ENR25" s="230">
        <f t="shared" si="72"/>
        <v>26502.788920143375</v>
      </c>
      <c r="ENS25" s="230">
        <f t="shared" si="72"/>
        <v>26502.788920143375</v>
      </c>
      <c r="ENT25" s="230">
        <f t="shared" si="72"/>
        <v>26502.788920143375</v>
      </c>
      <c r="ENU25" s="230">
        <f t="shared" si="72"/>
        <v>26502.788920143375</v>
      </c>
      <c r="ENV25" s="230">
        <f t="shared" si="72"/>
        <v>26502.788920143375</v>
      </c>
      <c r="ENW25" s="230">
        <f t="shared" si="72"/>
        <v>26502.788920143375</v>
      </c>
      <c r="ENX25" s="230">
        <f t="shared" si="72"/>
        <v>26502.788920143375</v>
      </c>
      <c r="ENY25" s="230">
        <f t="shared" si="72"/>
        <v>26502.788920143375</v>
      </c>
      <c r="ENZ25" s="230">
        <f t="shared" si="72"/>
        <v>26502.788920143375</v>
      </c>
      <c r="EOA25" s="230">
        <f t="shared" si="72"/>
        <v>26502.788920143375</v>
      </c>
      <c r="EOB25" s="230">
        <f t="shared" si="72"/>
        <v>26502.788920143375</v>
      </c>
      <c r="EOC25" s="230">
        <f t="shared" si="72"/>
        <v>26502.788920143375</v>
      </c>
      <c r="EOD25" s="230">
        <f t="shared" si="72"/>
        <v>26502.788920143375</v>
      </c>
      <c r="EOE25" s="230">
        <f t="shared" si="72"/>
        <v>26502.788920143375</v>
      </c>
      <c r="EOF25" s="230">
        <f t="shared" si="72"/>
        <v>26502.788920143375</v>
      </c>
      <c r="EOG25" s="230">
        <f t="shared" si="72"/>
        <v>26502.788920143375</v>
      </c>
      <c r="EOH25" s="230">
        <f t="shared" si="72"/>
        <v>26502.788920143375</v>
      </c>
      <c r="EOI25" s="230">
        <f t="shared" si="72"/>
        <v>26502.788920143375</v>
      </c>
      <c r="EOJ25" s="230">
        <f t="shared" si="72"/>
        <v>26502.788920143375</v>
      </c>
      <c r="EOK25" s="230">
        <f t="shared" si="72"/>
        <v>26502.788920143375</v>
      </c>
      <c r="EOL25" s="230">
        <f t="shared" si="72"/>
        <v>26502.788920143375</v>
      </c>
      <c r="EOM25" s="230">
        <f t="shared" si="72"/>
        <v>26502.788920143375</v>
      </c>
      <c r="EON25" s="230">
        <f t="shared" si="72"/>
        <v>26502.788920143375</v>
      </c>
      <c r="EOO25" s="230">
        <f t="shared" si="72"/>
        <v>26502.788920143375</v>
      </c>
      <c r="EOP25" s="230">
        <f t="shared" si="72"/>
        <v>26502.788920143375</v>
      </c>
      <c r="EOQ25" s="230">
        <f t="shared" ref="EOQ25:ERB25" si="73">MIN(_xlfn.IFS(EOQ21=0,EOP25,EOQ21&gt;0,EOP25+(EOQ21/5)),EOQ22)</f>
        <v>26502.788920143375</v>
      </c>
      <c r="EOR25" s="230">
        <f t="shared" si="73"/>
        <v>26502.788920143375</v>
      </c>
      <c r="EOS25" s="230">
        <f t="shared" si="73"/>
        <v>26502.788920143375</v>
      </c>
      <c r="EOT25" s="230">
        <f t="shared" si="73"/>
        <v>26502.788920143375</v>
      </c>
      <c r="EOU25" s="230">
        <f t="shared" si="73"/>
        <v>26502.788920143375</v>
      </c>
      <c r="EOV25" s="230">
        <f t="shared" si="73"/>
        <v>26502.788920143375</v>
      </c>
      <c r="EOW25" s="230">
        <f t="shared" si="73"/>
        <v>26502.788920143375</v>
      </c>
      <c r="EOX25" s="230">
        <f t="shared" si="73"/>
        <v>26502.788920143375</v>
      </c>
      <c r="EOY25" s="230">
        <f t="shared" si="73"/>
        <v>26502.788920143375</v>
      </c>
      <c r="EOZ25" s="230">
        <f t="shared" si="73"/>
        <v>26502.788920143375</v>
      </c>
      <c r="EPA25" s="230">
        <f t="shared" si="73"/>
        <v>26502.788920143375</v>
      </c>
      <c r="EPB25" s="230">
        <f t="shared" si="73"/>
        <v>26502.788920143375</v>
      </c>
      <c r="EPC25" s="230">
        <f t="shared" si="73"/>
        <v>26502.788920143375</v>
      </c>
      <c r="EPD25" s="230">
        <f t="shared" si="73"/>
        <v>26502.788920143375</v>
      </c>
      <c r="EPE25" s="230">
        <f t="shared" si="73"/>
        <v>26502.788920143375</v>
      </c>
      <c r="EPF25" s="230">
        <f t="shared" si="73"/>
        <v>26502.788920143375</v>
      </c>
      <c r="EPG25" s="230">
        <f t="shared" si="73"/>
        <v>26502.788920143375</v>
      </c>
      <c r="EPH25" s="230">
        <f t="shared" si="73"/>
        <v>26502.788920143375</v>
      </c>
      <c r="EPI25" s="230">
        <f t="shared" si="73"/>
        <v>26502.788920143375</v>
      </c>
      <c r="EPJ25" s="230">
        <f t="shared" si="73"/>
        <v>26502.788920143375</v>
      </c>
      <c r="EPK25" s="230">
        <f t="shared" si="73"/>
        <v>26502.788920143375</v>
      </c>
      <c r="EPL25" s="230">
        <f t="shared" si="73"/>
        <v>26502.788920143375</v>
      </c>
      <c r="EPM25" s="230">
        <f t="shared" si="73"/>
        <v>26502.788920143375</v>
      </c>
      <c r="EPN25" s="230">
        <f t="shared" si="73"/>
        <v>26502.788920143375</v>
      </c>
      <c r="EPO25" s="230">
        <f t="shared" si="73"/>
        <v>26502.788920143375</v>
      </c>
      <c r="EPP25" s="230">
        <f t="shared" si="73"/>
        <v>26502.788920143375</v>
      </c>
      <c r="EPQ25" s="230">
        <f t="shared" si="73"/>
        <v>26502.788920143375</v>
      </c>
      <c r="EPR25" s="230">
        <f t="shared" si="73"/>
        <v>26502.788920143375</v>
      </c>
      <c r="EPS25" s="230">
        <f t="shared" si="73"/>
        <v>26502.788920143375</v>
      </c>
      <c r="EPT25" s="230">
        <f t="shared" si="73"/>
        <v>26502.788920143375</v>
      </c>
      <c r="EPU25" s="230">
        <f t="shared" si="73"/>
        <v>26502.788920143375</v>
      </c>
      <c r="EPV25" s="230">
        <f t="shared" si="73"/>
        <v>26502.788920143375</v>
      </c>
      <c r="EPW25" s="230">
        <f t="shared" si="73"/>
        <v>26502.788920143375</v>
      </c>
      <c r="EPX25" s="230">
        <f t="shared" si="73"/>
        <v>26502.788920143375</v>
      </c>
      <c r="EPY25" s="230">
        <f t="shared" si="73"/>
        <v>26502.788920143375</v>
      </c>
      <c r="EPZ25" s="230">
        <f t="shared" si="73"/>
        <v>26502.788920143375</v>
      </c>
      <c r="EQA25" s="230">
        <f t="shared" si="73"/>
        <v>26502.788920143375</v>
      </c>
      <c r="EQB25" s="230">
        <f t="shared" si="73"/>
        <v>26502.788920143375</v>
      </c>
      <c r="EQC25" s="230">
        <f t="shared" si="73"/>
        <v>26502.788920143375</v>
      </c>
      <c r="EQD25" s="230">
        <f t="shared" si="73"/>
        <v>26502.788920143375</v>
      </c>
      <c r="EQE25" s="230">
        <f t="shared" si="73"/>
        <v>26502.788920143375</v>
      </c>
      <c r="EQF25" s="230">
        <f t="shared" si="73"/>
        <v>26502.788920143375</v>
      </c>
      <c r="EQG25" s="230">
        <f t="shared" si="73"/>
        <v>26502.788920143375</v>
      </c>
      <c r="EQH25" s="230">
        <f t="shared" si="73"/>
        <v>26502.788920143375</v>
      </c>
      <c r="EQI25" s="230">
        <f t="shared" si="73"/>
        <v>26502.788920143375</v>
      </c>
      <c r="EQJ25" s="230">
        <f t="shared" si="73"/>
        <v>26502.788920143375</v>
      </c>
      <c r="EQK25" s="230">
        <f t="shared" si="73"/>
        <v>26502.788920143375</v>
      </c>
      <c r="EQL25" s="230">
        <f t="shared" si="73"/>
        <v>26502.788920143375</v>
      </c>
      <c r="EQM25" s="230">
        <f t="shared" si="73"/>
        <v>26502.788920143375</v>
      </c>
      <c r="EQN25" s="230">
        <f t="shared" si="73"/>
        <v>26502.788920143375</v>
      </c>
      <c r="EQO25" s="230">
        <f t="shared" si="73"/>
        <v>26502.788920143375</v>
      </c>
      <c r="EQP25" s="230">
        <f t="shared" si="73"/>
        <v>26502.788920143375</v>
      </c>
      <c r="EQQ25" s="230">
        <f t="shared" si="73"/>
        <v>26502.788920143375</v>
      </c>
      <c r="EQR25" s="230">
        <f t="shared" si="73"/>
        <v>26502.788920143375</v>
      </c>
      <c r="EQS25" s="230">
        <f t="shared" si="73"/>
        <v>26502.788920143375</v>
      </c>
      <c r="EQT25" s="230">
        <f t="shared" si="73"/>
        <v>26502.788920143375</v>
      </c>
      <c r="EQU25" s="230">
        <f t="shared" si="73"/>
        <v>26502.788920143375</v>
      </c>
      <c r="EQV25" s="230">
        <f t="shared" si="73"/>
        <v>26502.788920143375</v>
      </c>
      <c r="EQW25" s="230">
        <f t="shared" si="73"/>
        <v>26502.788920143375</v>
      </c>
      <c r="EQX25" s="230">
        <f t="shared" si="73"/>
        <v>26502.788920143375</v>
      </c>
      <c r="EQY25" s="230">
        <f t="shared" si="73"/>
        <v>26502.788920143375</v>
      </c>
      <c r="EQZ25" s="230">
        <f t="shared" si="73"/>
        <v>26502.788920143375</v>
      </c>
      <c r="ERA25" s="230">
        <f t="shared" si="73"/>
        <v>26502.788920143375</v>
      </c>
      <c r="ERB25" s="230">
        <f t="shared" si="73"/>
        <v>26502.788920143375</v>
      </c>
      <c r="ERC25" s="230">
        <f t="shared" ref="ERC25:ETN25" si="74">MIN(_xlfn.IFS(ERC21=0,ERB25,ERC21&gt;0,ERB25+(ERC21/5)),ERC22)</f>
        <v>26502.788920143375</v>
      </c>
      <c r="ERD25" s="230">
        <f t="shared" si="74"/>
        <v>26502.788920143375</v>
      </c>
      <c r="ERE25" s="230">
        <f t="shared" si="74"/>
        <v>26502.788920143375</v>
      </c>
      <c r="ERF25" s="230">
        <f t="shared" si="74"/>
        <v>26502.788920143375</v>
      </c>
      <c r="ERG25" s="230">
        <f t="shared" si="74"/>
        <v>26502.788920143375</v>
      </c>
      <c r="ERH25" s="230">
        <f t="shared" si="74"/>
        <v>26502.788920143375</v>
      </c>
      <c r="ERI25" s="230">
        <f t="shared" si="74"/>
        <v>26502.788920143375</v>
      </c>
      <c r="ERJ25" s="230">
        <f t="shared" si="74"/>
        <v>26502.788920143375</v>
      </c>
      <c r="ERK25" s="230">
        <f t="shared" si="74"/>
        <v>26502.788920143375</v>
      </c>
      <c r="ERL25" s="230">
        <f t="shared" si="74"/>
        <v>26502.788920143375</v>
      </c>
      <c r="ERM25" s="230">
        <f t="shared" si="74"/>
        <v>26502.788920143375</v>
      </c>
      <c r="ERN25" s="230">
        <f t="shared" si="74"/>
        <v>26502.788920143375</v>
      </c>
      <c r="ERO25" s="230">
        <f t="shared" si="74"/>
        <v>26502.788920143375</v>
      </c>
      <c r="ERP25" s="230">
        <f t="shared" si="74"/>
        <v>26502.788920143375</v>
      </c>
      <c r="ERQ25" s="230">
        <f t="shared" si="74"/>
        <v>26502.788920143375</v>
      </c>
      <c r="ERR25" s="230">
        <f t="shared" si="74"/>
        <v>26502.788920143375</v>
      </c>
      <c r="ERS25" s="230">
        <f t="shared" si="74"/>
        <v>26502.788920143375</v>
      </c>
      <c r="ERT25" s="230">
        <f t="shared" si="74"/>
        <v>26502.788920143375</v>
      </c>
      <c r="ERU25" s="230">
        <f t="shared" si="74"/>
        <v>26502.788920143375</v>
      </c>
      <c r="ERV25" s="230">
        <f t="shared" si="74"/>
        <v>26502.788920143375</v>
      </c>
      <c r="ERW25" s="230">
        <f t="shared" si="74"/>
        <v>26502.788920143375</v>
      </c>
      <c r="ERX25" s="230">
        <f t="shared" si="74"/>
        <v>26502.788920143375</v>
      </c>
      <c r="ERY25" s="230">
        <f t="shared" si="74"/>
        <v>26502.788920143375</v>
      </c>
      <c r="ERZ25" s="230">
        <f t="shared" si="74"/>
        <v>26502.788920143375</v>
      </c>
      <c r="ESA25" s="230">
        <f t="shared" si="74"/>
        <v>26502.788920143375</v>
      </c>
      <c r="ESB25" s="230">
        <f t="shared" si="74"/>
        <v>26502.788920143375</v>
      </c>
      <c r="ESC25" s="230">
        <f t="shared" si="74"/>
        <v>26502.788920143375</v>
      </c>
      <c r="ESD25" s="230">
        <f t="shared" si="74"/>
        <v>26502.788920143375</v>
      </c>
      <c r="ESE25" s="230">
        <f t="shared" si="74"/>
        <v>26502.788920143375</v>
      </c>
      <c r="ESF25" s="230">
        <f t="shared" si="74"/>
        <v>26502.788920143375</v>
      </c>
      <c r="ESG25" s="230">
        <f t="shared" si="74"/>
        <v>26502.788920143375</v>
      </c>
      <c r="ESH25" s="230">
        <f t="shared" si="74"/>
        <v>26502.788920143375</v>
      </c>
      <c r="ESI25" s="230">
        <f t="shared" si="74"/>
        <v>26502.788920143375</v>
      </c>
      <c r="ESJ25" s="230">
        <f t="shared" si="74"/>
        <v>26502.788920143375</v>
      </c>
      <c r="ESK25" s="230">
        <f t="shared" si="74"/>
        <v>26502.788920143375</v>
      </c>
      <c r="ESL25" s="230">
        <f t="shared" si="74"/>
        <v>26502.788920143375</v>
      </c>
      <c r="ESM25" s="230">
        <f t="shared" si="74"/>
        <v>26502.788920143375</v>
      </c>
      <c r="ESN25" s="230">
        <f t="shared" si="74"/>
        <v>26502.788920143375</v>
      </c>
      <c r="ESO25" s="230">
        <f t="shared" si="74"/>
        <v>26502.788920143375</v>
      </c>
      <c r="ESP25" s="230">
        <f t="shared" si="74"/>
        <v>26502.788920143375</v>
      </c>
      <c r="ESQ25" s="230">
        <f t="shared" si="74"/>
        <v>26502.788920143375</v>
      </c>
      <c r="ESR25" s="230">
        <f t="shared" si="74"/>
        <v>26502.788920143375</v>
      </c>
      <c r="ESS25" s="230">
        <f t="shared" si="74"/>
        <v>26502.788920143375</v>
      </c>
      <c r="EST25" s="230">
        <f t="shared" si="74"/>
        <v>26502.788920143375</v>
      </c>
      <c r="ESU25" s="230">
        <f t="shared" si="74"/>
        <v>26502.788920143375</v>
      </c>
      <c r="ESV25" s="230">
        <f t="shared" si="74"/>
        <v>26502.788920143375</v>
      </c>
      <c r="ESW25" s="230">
        <f t="shared" si="74"/>
        <v>26502.788920143375</v>
      </c>
      <c r="ESX25" s="230">
        <f t="shared" si="74"/>
        <v>26502.788920143375</v>
      </c>
      <c r="ESY25" s="230">
        <f t="shared" si="74"/>
        <v>26502.788920143375</v>
      </c>
      <c r="ESZ25" s="230">
        <f t="shared" si="74"/>
        <v>26502.788920143375</v>
      </c>
      <c r="ETA25" s="230">
        <f t="shared" si="74"/>
        <v>26502.788920143375</v>
      </c>
      <c r="ETB25" s="230">
        <f t="shared" si="74"/>
        <v>26502.788920143375</v>
      </c>
      <c r="ETC25" s="230">
        <f t="shared" si="74"/>
        <v>26502.788920143375</v>
      </c>
      <c r="ETD25" s="230">
        <f t="shared" si="74"/>
        <v>26502.788920143375</v>
      </c>
      <c r="ETE25" s="230">
        <f t="shared" si="74"/>
        <v>26502.788920143375</v>
      </c>
      <c r="ETF25" s="230">
        <f t="shared" si="74"/>
        <v>26502.788920143375</v>
      </c>
      <c r="ETG25" s="230">
        <f t="shared" si="74"/>
        <v>26502.788920143375</v>
      </c>
      <c r="ETH25" s="230">
        <f t="shared" si="74"/>
        <v>26502.788920143375</v>
      </c>
      <c r="ETI25" s="230">
        <f t="shared" si="74"/>
        <v>26502.788920143375</v>
      </c>
      <c r="ETJ25" s="230">
        <f t="shared" si="74"/>
        <v>26502.788920143375</v>
      </c>
      <c r="ETK25" s="230">
        <f t="shared" si="74"/>
        <v>26502.788920143375</v>
      </c>
      <c r="ETL25" s="230">
        <f t="shared" si="74"/>
        <v>26502.788920143375</v>
      </c>
      <c r="ETM25" s="230">
        <f t="shared" si="74"/>
        <v>26502.788920143375</v>
      </c>
      <c r="ETN25" s="230">
        <f t="shared" si="74"/>
        <v>26502.788920143375</v>
      </c>
      <c r="ETO25" s="230">
        <f t="shared" ref="ETO25:EVZ25" si="75">MIN(_xlfn.IFS(ETO21=0,ETN25,ETO21&gt;0,ETN25+(ETO21/5)),ETO22)</f>
        <v>26502.788920143375</v>
      </c>
      <c r="ETP25" s="230">
        <f t="shared" si="75"/>
        <v>26502.788920143375</v>
      </c>
      <c r="ETQ25" s="230">
        <f t="shared" si="75"/>
        <v>26502.788920143375</v>
      </c>
      <c r="ETR25" s="230">
        <f t="shared" si="75"/>
        <v>26502.788920143375</v>
      </c>
      <c r="ETS25" s="230">
        <f t="shared" si="75"/>
        <v>26502.788920143375</v>
      </c>
      <c r="ETT25" s="230">
        <f t="shared" si="75"/>
        <v>26502.788920143375</v>
      </c>
      <c r="ETU25" s="230">
        <f t="shared" si="75"/>
        <v>26502.788920143375</v>
      </c>
      <c r="ETV25" s="230">
        <f t="shared" si="75"/>
        <v>26502.788920143375</v>
      </c>
      <c r="ETW25" s="230">
        <f t="shared" si="75"/>
        <v>26502.788920143375</v>
      </c>
      <c r="ETX25" s="230">
        <f t="shared" si="75"/>
        <v>26502.788920143375</v>
      </c>
      <c r="ETY25" s="230">
        <f t="shared" si="75"/>
        <v>26502.788920143375</v>
      </c>
      <c r="ETZ25" s="230">
        <f t="shared" si="75"/>
        <v>26502.788920143375</v>
      </c>
      <c r="EUA25" s="230">
        <f t="shared" si="75"/>
        <v>26502.788920143375</v>
      </c>
      <c r="EUB25" s="230">
        <f t="shared" si="75"/>
        <v>26502.788920143375</v>
      </c>
      <c r="EUC25" s="230">
        <f t="shared" si="75"/>
        <v>26502.788920143375</v>
      </c>
      <c r="EUD25" s="230">
        <f t="shared" si="75"/>
        <v>26502.788920143375</v>
      </c>
      <c r="EUE25" s="230">
        <f t="shared" si="75"/>
        <v>26502.788920143375</v>
      </c>
      <c r="EUF25" s="230">
        <f t="shared" si="75"/>
        <v>26502.788920143375</v>
      </c>
      <c r="EUG25" s="230">
        <f t="shared" si="75"/>
        <v>26502.788920143375</v>
      </c>
      <c r="EUH25" s="230">
        <f t="shared" si="75"/>
        <v>26502.788920143375</v>
      </c>
      <c r="EUI25" s="230">
        <f t="shared" si="75"/>
        <v>26502.788920143375</v>
      </c>
      <c r="EUJ25" s="230">
        <f t="shared" si="75"/>
        <v>26502.788920143375</v>
      </c>
      <c r="EUK25" s="230">
        <f t="shared" si="75"/>
        <v>26502.788920143375</v>
      </c>
      <c r="EUL25" s="230">
        <f t="shared" si="75"/>
        <v>26502.788920143375</v>
      </c>
      <c r="EUM25" s="230">
        <f t="shared" si="75"/>
        <v>26502.788920143375</v>
      </c>
      <c r="EUN25" s="230">
        <f t="shared" si="75"/>
        <v>26502.788920143375</v>
      </c>
      <c r="EUO25" s="230">
        <f t="shared" si="75"/>
        <v>26502.788920143375</v>
      </c>
      <c r="EUP25" s="230">
        <f t="shared" si="75"/>
        <v>26502.788920143375</v>
      </c>
      <c r="EUQ25" s="230">
        <f t="shared" si="75"/>
        <v>26502.788920143375</v>
      </c>
      <c r="EUR25" s="230">
        <f t="shared" si="75"/>
        <v>26502.788920143375</v>
      </c>
      <c r="EUS25" s="230">
        <f t="shared" si="75"/>
        <v>26502.788920143375</v>
      </c>
      <c r="EUT25" s="230">
        <f t="shared" si="75"/>
        <v>26502.788920143375</v>
      </c>
      <c r="EUU25" s="230">
        <f t="shared" si="75"/>
        <v>26502.788920143375</v>
      </c>
      <c r="EUV25" s="230">
        <f t="shared" si="75"/>
        <v>26502.788920143375</v>
      </c>
      <c r="EUW25" s="230">
        <f t="shared" si="75"/>
        <v>26502.788920143375</v>
      </c>
      <c r="EUX25" s="230">
        <f t="shared" si="75"/>
        <v>26502.788920143375</v>
      </c>
      <c r="EUY25" s="230">
        <f t="shared" si="75"/>
        <v>26502.788920143375</v>
      </c>
      <c r="EUZ25" s="230">
        <f t="shared" si="75"/>
        <v>26502.788920143375</v>
      </c>
      <c r="EVA25" s="230">
        <f t="shared" si="75"/>
        <v>26502.788920143375</v>
      </c>
      <c r="EVB25" s="230">
        <f t="shared" si="75"/>
        <v>26502.788920143375</v>
      </c>
      <c r="EVC25" s="230">
        <f t="shared" si="75"/>
        <v>26502.788920143375</v>
      </c>
      <c r="EVD25" s="230">
        <f t="shared" si="75"/>
        <v>26502.788920143375</v>
      </c>
      <c r="EVE25" s="230">
        <f t="shared" si="75"/>
        <v>26502.788920143375</v>
      </c>
      <c r="EVF25" s="230">
        <f t="shared" si="75"/>
        <v>26502.788920143375</v>
      </c>
      <c r="EVG25" s="230">
        <f t="shared" si="75"/>
        <v>26502.788920143375</v>
      </c>
      <c r="EVH25" s="230">
        <f t="shared" si="75"/>
        <v>26502.788920143375</v>
      </c>
      <c r="EVI25" s="230">
        <f t="shared" si="75"/>
        <v>26502.788920143375</v>
      </c>
      <c r="EVJ25" s="230">
        <f t="shared" si="75"/>
        <v>26502.788920143375</v>
      </c>
      <c r="EVK25" s="230">
        <f t="shared" si="75"/>
        <v>26502.788920143375</v>
      </c>
      <c r="EVL25" s="230">
        <f t="shared" si="75"/>
        <v>26502.788920143375</v>
      </c>
      <c r="EVM25" s="230">
        <f t="shared" si="75"/>
        <v>26502.788920143375</v>
      </c>
      <c r="EVN25" s="230">
        <f t="shared" si="75"/>
        <v>26502.788920143375</v>
      </c>
      <c r="EVO25" s="230">
        <f t="shared" si="75"/>
        <v>26502.788920143375</v>
      </c>
      <c r="EVP25" s="230">
        <f t="shared" si="75"/>
        <v>26502.788920143375</v>
      </c>
      <c r="EVQ25" s="230">
        <f t="shared" si="75"/>
        <v>26502.788920143375</v>
      </c>
      <c r="EVR25" s="230">
        <f t="shared" si="75"/>
        <v>26502.788920143375</v>
      </c>
      <c r="EVS25" s="230">
        <f t="shared" si="75"/>
        <v>26502.788920143375</v>
      </c>
      <c r="EVT25" s="230">
        <f t="shared" si="75"/>
        <v>26502.788920143375</v>
      </c>
      <c r="EVU25" s="230">
        <f t="shared" si="75"/>
        <v>26502.788920143375</v>
      </c>
      <c r="EVV25" s="230">
        <f t="shared" si="75"/>
        <v>26502.788920143375</v>
      </c>
      <c r="EVW25" s="230">
        <f t="shared" si="75"/>
        <v>26502.788920143375</v>
      </c>
      <c r="EVX25" s="230">
        <f t="shared" si="75"/>
        <v>26502.788920143375</v>
      </c>
      <c r="EVY25" s="230">
        <f t="shared" si="75"/>
        <v>26502.788920143375</v>
      </c>
      <c r="EVZ25" s="230">
        <f t="shared" si="75"/>
        <v>26502.788920143375</v>
      </c>
      <c r="EWA25" s="230">
        <f t="shared" ref="EWA25:EYL25" si="76">MIN(_xlfn.IFS(EWA21=0,EVZ25,EWA21&gt;0,EVZ25+(EWA21/5)),EWA22)</f>
        <v>26502.788920143375</v>
      </c>
      <c r="EWB25" s="230">
        <f t="shared" si="76"/>
        <v>26502.788920143375</v>
      </c>
      <c r="EWC25" s="230">
        <f t="shared" si="76"/>
        <v>26502.788920143375</v>
      </c>
      <c r="EWD25" s="230">
        <f t="shared" si="76"/>
        <v>26502.788920143375</v>
      </c>
      <c r="EWE25" s="230">
        <f t="shared" si="76"/>
        <v>26502.788920143375</v>
      </c>
      <c r="EWF25" s="230">
        <f t="shared" si="76"/>
        <v>26502.788920143375</v>
      </c>
      <c r="EWG25" s="230">
        <f t="shared" si="76"/>
        <v>26502.788920143375</v>
      </c>
      <c r="EWH25" s="230">
        <f t="shared" si="76"/>
        <v>26502.788920143375</v>
      </c>
      <c r="EWI25" s="230">
        <f t="shared" si="76"/>
        <v>26502.788920143375</v>
      </c>
      <c r="EWJ25" s="230">
        <f t="shared" si="76"/>
        <v>26502.788920143375</v>
      </c>
      <c r="EWK25" s="230">
        <f t="shared" si="76"/>
        <v>26502.788920143375</v>
      </c>
      <c r="EWL25" s="230">
        <f t="shared" si="76"/>
        <v>26502.788920143375</v>
      </c>
      <c r="EWM25" s="230">
        <f t="shared" si="76"/>
        <v>26502.788920143375</v>
      </c>
      <c r="EWN25" s="230">
        <f t="shared" si="76"/>
        <v>26502.788920143375</v>
      </c>
      <c r="EWO25" s="230">
        <f t="shared" si="76"/>
        <v>26502.788920143375</v>
      </c>
      <c r="EWP25" s="230">
        <f t="shared" si="76"/>
        <v>26502.788920143375</v>
      </c>
      <c r="EWQ25" s="230">
        <f t="shared" si="76"/>
        <v>26502.788920143375</v>
      </c>
      <c r="EWR25" s="230">
        <f t="shared" si="76"/>
        <v>26502.788920143375</v>
      </c>
      <c r="EWS25" s="230">
        <f t="shared" si="76"/>
        <v>26502.788920143375</v>
      </c>
      <c r="EWT25" s="230">
        <f t="shared" si="76"/>
        <v>26502.788920143375</v>
      </c>
      <c r="EWU25" s="230">
        <f t="shared" si="76"/>
        <v>26502.788920143375</v>
      </c>
      <c r="EWV25" s="230">
        <f t="shared" si="76"/>
        <v>26502.788920143375</v>
      </c>
      <c r="EWW25" s="230">
        <f t="shared" si="76"/>
        <v>26502.788920143375</v>
      </c>
      <c r="EWX25" s="230">
        <f t="shared" si="76"/>
        <v>26502.788920143375</v>
      </c>
      <c r="EWY25" s="230">
        <f t="shared" si="76"/>
        <v>26502.788920143375</v>
      </c>
      <c r="EWZ25" s="230">
        <f t="shared" si="76"/>
        <v>26502.788920143375</v>
      </c>
      <c r="EXA25" s="230">
        <f t="shared" si="76"/>
        <v>26502.788920143375</v>
      </c>
      <c r="EXB25" s="230">
        <f t="shared" si="76"/>
        <v>26502.788920143375</v>
      </c>
      <c r="EXC25" s="230">
        <f t="shared" si="76"/>
        <v>26502.788920143375</v>
      </c>
      <c r="EXD25" s="230">
        <f t="shared" si="76"/>
        <v>26502.788920143375</v>
      </c>
      <c r="EXE25" s="230">
        <f t="shared" si="76"/>
        <v>26502.788920143375</v>
      </c>
      <c r="EXF25" s="230">
        <f t="shared" si="76"/>
        <v>26502.788920143375</v>
      </c>
      <c r="EXG25" s="230">
        <f t="shared" si="76"/>
        <v>26502.788920143375</v>
      </c>
      <c r="EXH25" s="230">
        <f t="shared" si="76"/>
        <v>26502.788920143375</v>
      </c>
      <c r="EXI25" s="230">
        <f t="shared" si="76"/>
        <v>26502.788920143375</v>
      </c>
      <c r="EXJ25" s="230">
        <f t="shared" si="76"/>
        <v>26502.788920143375</v>
      </c>
      <c r="EXK25" s="230">
        <f t="shared" si="76"/>
        <v>26502.788920143375</v>
      </c>
      <c r="EXL25" s="230">
        <f t="shared" si="76"/>
        <v>26502.788920143375</v>
      </c>
      <c r="EXM25" s="230">
        <f t="shared" si="76"/>
        <v>26502.788920143375</v>
      </c>
      <c r="EXN25" s="230">
        <f t="shared" si="76"/>
        <v>26502.788920143375</v>
      </c>
      <c r="EXO25" s="230">
        <f t="shared" si="76"/>
        <v>26502.788920143375</v>
      </c>
      <c r="EXP25" s="230">
        <f t="shared" si="76"/>
        <v>26502.788920143375</v>
      </c>
      <c r="EXQ25" s="230">
        <f t="shared" si="76"/>
        <v>26502.788920143375</v>
      </c>
      <c r="EXR25" s="230">
        <f t="shared" si="76"/>
        <v>26502.788920143375</v>
      </c>
      <c r="EXS25" s="230">
        <f t="shared" si="76"/>
        <v>26502.788920143375</v>
      </c>
      <c r="EXT25" s="230">
        <f t="shared" si="76"/>
        <v>26502.788920143375</v>
      </c>
      <c r="EXU25" s="230">
        <f t="shared" si="76"/>
        <v>26502.788920143375</v>
      </c>
      <c r="EXV25" s="230">
        <f t="shared" si="76"/>
        <v>26502.788920143375</v>
      </c>
      <c r="EXW25" s="230">
        <f t="shared" si="76"/>
        <v>26502.788920143375</v>
      </c>
      <c r="EXX25" s="230">
        <f t="shared" si="76"/>
        <v>26502.788920143375</v>
      </c>
      <c r="EXY25" s="230">
        <f t="shared" si="76"/>
        <v>26502.788920143375</v>
      </c>
      <c r="EXZ25" s="230">
        <f t="shared" si="76"/>
        <v>26502.788920143375</v>
      </c>
      <c r="EYA25" s="230">
        <f t="shared" si="76"/>
        <v>26502.788920143375</v>
      </c>
      <c r="EYB25" s="230">
        <f t="shared" si="76"/>
        <v>26502.788920143375</v>
      </c>
      <c r="EYC25" s="230">
        <f t="shared" si="76"/>
        <v>26502.788920143375</v>
      </c>
      <c r="EYD25" s="230">
        <f t="shared" si="76"/>
        <v>26502.788920143375</v>
      </c>
      <c r="EYE25" s="230">
        <f t="shared" si="76"/>
        <v>26502.788920143375</v>
      </c>
      <c r="EYF25" s="230">
        <f t="shared" si="76"/>
        <v>26502.788920143375</v>
      </c>
      <c r="EYG25" s="230">
        <f t="shared" si="76"/>
        <v>26502.788920143375</v>
      </c>
      <c r="EYH25" s="230">
        <f t="shared" si="76"/>
        <v>26502.788920143375</v>
      </c>
      <c r="EYI25" s="230">
        <f t="shared" si="76"/>
        <v>26502.788920143375</v>
      </c>
      <c r="EYJ25" s="230">
        <f t="shared" si="76"/>
        <v>26502.788920143375</v>
      </c>
      <c r="EYK25" s="230">
        <f t="shared" si="76"/>
        <v>26502.788920143375</v>
      </c>
      <c r="EYL25" s="230">
        <f t="shared" si="76"/>
        <v>26502.788920143375</v>
      </c>
      <c r="EYM25" s="230">
        <f t="shared" ref="EYM25:FAX25" si="77">MIN(_xlfn.IFS(EYM21=0,EYL25,EYM21&gt;0,EYL25+(EYM21/5)),EYM22)</f>
        <v>26502.788920143375</v>
      </c>
      <c r="EYN25" s="230">
        <f t="shared" si="77"/>
        <v>26502.788920143375</v>
      </c>
      <c r="EYO25" s="230">
        <f t="shared" si="77"/>
        <v>26502.788920143375</v>
      </c>
      <c r="EYP25" s="230">
        <f t="shared" si="77"/>
        <v>26502.788920143375</v>
      </c>
      <c r="EYQ25" s="230">
        <f t="shared" si="77"/>
        <v>26502.788920143375</v>
      </c>
      <c r="EYR25" s="230">
        <f t="shared" si="77"/>
        <v>26502.788920143375</v>
      </c>
      <c r="EYS25" s="230">
        <f t="shared" si="77"/>
        <v>26502.788920143375</v>
      </c>
      <c r="EYT25" s="230">
        <f t="shared" si="77"/>
        <v>26502.788920143375</v>
      </c>
      <c r="EYU25" s="230">
        <f t="shared" si="77"/>
        <v>26502.788920143375</v>
      </c>
      <c r="EYV25" s="230">
        <f t="shared" si="77"/>
        <v>26502.788920143375</v>
      </c>
      <c r="EYW25" s="230">
        <f t="shared" si="77"/>
        <v>26502.788920143375</v>
      </c>
      <c r="EYX25" s="230">
        <f t="shared" si="77"/>
        <v>26502.788920143375</v>
      </c>
      <c r="EYY25" s="230">
        <f t="shared" si="77"/>
        <v>26502.788920143375</v>
      </c>
      <c r="EYZ25" s="230">
        <f t="shared" si="77"/>
        <v>26502.788920143375</v>
      </c>
      <c r="EZA25" s="230">
        <f t="shared" si="77"/>
        <v>26502.788920143375</v>
      </c>
      <c r="EZB25" s="230">
        <f t="shared" si="77"/>
        <v>26502.788920143375</v>
      </c>
      <c r="EZC25" s="230">
        <f t="shared" si="77"/>
        <v>26502.788920143375</v>
      </c>
      <c r="EZD25" s="230">
        <f t="shared" si="77"/>
        <v>26502.788920143375</v>
      </c>
      <c r="EZE25" s="230">
        <f t="shared" si="77"/>
        <v>26502.788920143375</v>
      </c>
      <c r="EZF25" s="230">
        <f t="shared" si="77"/>
        <v>26502.788920143375</v>
      </c>
      <c r="EZG25" s="230">
        <f t="shared" si="77"/>
        <v>26502.788920143375</v>
      </c>
      <c r="EZH25" s="230">
        <f t="shared" si="77"/>
        <v>26502.788920143375</v>
      </c>
      <c r="EZI25" s="230">
        <f t="shared" si="77"/>
        <v>26502.788920143375</v>
      </c>
      <c r="EZJ25" s="230">
        <f t="shared" si="77"/>
        <v>26502.788920143375</v>
      </c>
      <c r="EZK25" s="230">
        <f t="shared" si="77"/>
        <v>26502.788920143375</v>
      </c>
      <c r="EZL25" s="230">
        <f t="shared" si="77"/>
        <v>26502.788920143375</v>
      </c>
      <c r="EZM25" s="230">
        <f t="shared" si="77"/>
        <v>26502.788920143375</v>
      </c>
      <c r="EZN25" s="230">
        <f t="shared" si="77"/>
        <v>26502.788920143375</v>
      </c>
      <c r="EZO25" s="230">
        <f t="shared" si="77"/>
        <v>26502.788920143375</v>
      </c>
      <c r="EZP25" s="230">
        <f t="shared" si="77"/>
        <v>26502.788920143375</v>
      </c>
      <c r="EZQ25" s="230">
        <f t="shared" si="77"/>
        <v>26502.788920143375</v>
      </c>
      <c r="EZR25" s="230">
        <f t="shared" si="77"/>
        <v>26502.788920143375</v>
      </c>
      <c r="EZS25" s="230">
        <f t="shared" si="77"/>
        <v>26502.788920143375</v>
      </c>
      <c r="EZT25" s="230">
        <f t="shared" si="77"/>
        <v>26502.788920143375</v>
      </c>
      <c r="EZU25" s="230">
        <f t="shared" si="77"/>
        <v>26502.788920143375</v>
      </c>
      <c r="EZV25" s="230">
        <f t="shared" si="77"/>
        <v>26502.788920143375</v>
      </c>
      <c r="EZW25" s="230">
        <f t="shared" si="77"/>
        <v>26502.788920143375</v>
      </c>
      <c r="EZX25" s="230">
        <f t="shared" si="77"/>
        <v>26502.788920143375</v>
      </c>
      <c r="EZY25" s="230">
        <f t="shared" si="77"/>
        <v>26502.788920143375</v>
      </c>
      <c r="EZZ25" s="230">
        <f t="shared" si="77"/>
        <v>26502.788920143375</v>
      </c>
      <c r="FAA25" s="230">
        <f t="shared" si="77"/>
        <v>26502.788920143375</v>
      </c>
      <c r="FAB25" s="230">
        <f t="shared" si="77"/>
        <v>26502.788920143375</v>
      </c>
      <c r="FAC25" s="230">
        <f t="shared" si="77"/>
        <v>26502.788920143375</v>
      </c>
      <c r="FAD25" s="230">
        <f t="shared" si="77"/>
        <v>26502.788920143375</v>
      </c>
      <c r="FAE25" s="230">
        <f t="shared" si="77"/>
        <v>26502.788920143375</v>
      </c>
      <c r="FAF25" s="230">
        <f t="shared" si="77"/>
        <v>26502.788920143375</v>
      </c>
      <c r="FAG25" s="230">
        <f t="shared" si="77"/>
        <v>26502.788920143375</v>
      </c>
      <c r="FAH25" s="230">
        <f t="shared" si="77"/>
        <v>26502.788920143375</v>
      </c>
      <c r="FAI25" s="230">
        <f t="shared" si="77"/>
        <v>26502.788920143375</v>
      </c>
      <c r="FAJ25" s="230">
        <f t="shared" si="77"/>
        <v>26502.788920143375</v>
      </c>
      <c r="FAK25" s="230">
        <f t="shared" si="77"/>
        <v>26502.788920143375</v>
      </c>
      <c r="FAL25" s="230">
        <f t="shared" si="77"/>
        <v>26502.788920143375</v>
      </c>
      <c r="FAM25" s="230">
        <f t="shared" si="77"/>
        <v>26502.788920143375</v>
      </c>
      <c r="FAN25" s="230">
        <f t="shared" si="77"/>
        <v>26502.788920143375</v>
      </c>
      <c r="FAO25" s="230">
        <f t="shared" si="77"/>
        <v>26502.788920143375</v>
      </c>
      <c r="FAP25" s="230">
        <f t="shared" si="77"/>
        <v>26502.788920143375</v>
      </c>
      <c r="FAQ25" s="230">
        <f t="shared" si="77"/>
        <v>26502.788920143375</v>
      </c>
      <c r="FAR25" s="230">
        <f t="shared" si="77"/>
        <v>26502.788920143375</v>
      </c>
      <c r="FAS25" s="230">
        <f t="shared" si="77"/>
        <v>26502.788920143375</v>
      </c>
      <c r="FAT25" s="230">
        <f t="shared" si="77"/>
        <v>26502.788920143375</v>
      </c>
      <c r="FAU25" s="230">
        <f t="shared" si="77"/>
        <v>26502.788920143375</v>
      </c>
      <c r="FAV25" s="230">
        <f t="shared" si="77"/>
        <v>26502.788920143375</v>
      </c>
      <c r="FAW25" s="230">
        <f t="shared" si="77"/>
        <v>26502.788920143375</v>
      </c>
      <c r="FAX25" s="230">
        <f t="shared" si="77"/>
        <v>26502.788920143375</v>
      </c>
      <c r="FAY25" s="230">
        <f t="shared" ref="FAY25:FDJ25" si="78">MIN(_xlfn.IFS(FAY21=0,FAX25,FAY21&gt;0,FAX25+(FAY21/5)),FAY22)</f>
        <v>26502.788920143375</v>
      </c>
      <c r="FAZ25" s="230">
        <f t="shared" si="78"/>
        <v>26502.788920143375</v>
      </c>
      <c r="FBA25" s="230">
        <f t="shared" si="78"/>
        <v>26502.788920143375</v>
      </c>
      <c r="FBB25" s="230">
        <f t="shared" si="78"/>
        <v>26502.788920143375</v>
      </c>
      <c r="FBC25" s="230">
        <f t="shared" si="78"/>
        <v>26502.788920143375</v>
      </c>
      <c r="FBD25" s="230">
        <f t="shared" si="78"/>
        <v>26502.788920143375</v>
      </c>
      <c r="FBE25" s="230">
        <f t="shared" si="78"/>
        <v>26502.788920143375</v>
      </c>
      <c r="FBF25" s="230">
        <f t="shared" si="78"/>
        <v>26502.788920143375</v>
      </c>
      <c r="FBG25" s="230">
        <f t="shared" si="78"/>
        <v>26502.788920143375</v>
      </c>
      <c r="FBH25" s="230">
        <f t="shared" si="78"/>
        <v>26502.788920143375</v>
      </c>
      <c r="FBI25" s="230">
        <f t="shared" si="78"/>
        <v>26502.788920143375</v>
      </c>
      <c r="FBJ25" s="230">
        <f t="shared" si="78"/>
        <v>26502.788920143375</v>
      </c>
      <c r="FBK25" s="230">
        <f t="shared" si="78"/>
        <v>26502.788920143375</v>
      </c>
      <c r="FBL25" s="230">
        <f t="shared" si="78"/>
        <v>26502.788920143375</v>
      </c>
      <c r="FBM25" s="230">
        <f t="shared" si="78"/>
        <v>26502.788920143375</v>
      </c>
      <c r="FBN25" s="230">
        <f t="shared" si="78"/>
        <v>26502.788920143375</v>
      </c>
      <c r="FBO25" s="230">
        <f t="shared" si="78"/>
        <v>26502.788920143375</v>
      </c>
      <c r="FBP25" s="230">
        <f t="shared" si="78"/>
        <v>26502.788920143375</v>
      </c>
      <c r="FBQ25" s="230">
        <f t="shared" si="78"/>
        <v>26502.788920143375</v>
      </c>
      <c r="FBR25" s="230">
        <f t="shared" si="78"/>
        <v>26502.788920143375</v>
      </c>
      <c r="FBS25" s="230">
        <f t="shared" si="78"/>
        <v>26502.788920143375</v>
      </c>
      <c r="FBT25" s="230">
        <f t="shared" si="78"/>
        <v>26502.788920143375</v>
      </c>
      <c r="FBU25" s="230">
        <f t="shared" si="78"/>
        <v>26502.788920143375</v>
      </c>
      <c r="FBV25" s="230">
        <f t="shared" si="78"/>
        <v>26502.788920143375</v>
      </c>
      <c r="FBW25" s="230">
        <f t="shared" si="78"/>
        <v>26502.788920143375</v>
      </c>
      <c r="FBX25" s="230">
        <f t="shared" si="78"/>
        <v>26502.788920143375</v>
      </c>
      <c r="FBY25" s="230">
        <f t="shared" si="78"/>
        <v>26502.788920143375</v>
      </c>
      <c r="FBZ25" s="230">
        <f t="shared" si="78"/>
        <v>26502.788920143375</v>
      </c>
      <c r="FCA25" s="230">
        <f t="shared" si="78"/>
        <v>26502.788920143375</v>
      </c>
      <c r="FCB25" s="230">
        <f t="shared" si="78"/>
        <v>26502.788920143375</v>
      </c>
      <c r="FCC25" s="230">
        <f t="shared" si="78"/>
        <v>26502.788920143375</v>
      </c>
      <c r="FCD25" s="230">
        <f t="shared" si="78"/>
        <v>26502.788920143375</v>
      </c>
      <c r="FCE25" s="230">
        <f t="shared" si="78"/>
        <v>26502.788920143375</v>
      </c>
      <c r="FCF25" s="230">
        <f t="shared" si="78"/>
        <v>26502.788920143375</v>
      </c>
      <c r="FCG25" s="230">
        <f t="shared" si="78"/>
        <v>26502.788920143375</v>
      </c>
      <c r="FCH25" s="230">
        <f t="shared" si="78"/>
        <v>26502.788920143375</v>
      </c>
      <c r="FCI25" s="230">
        <f t="shared" si="78"/>
        <v>26502.788920143375</v>
      </c>
      <c r="FCJ25" s="230">
        <f t="shared" si="78"/>
        <v>26502.788920143375</v>
      </c>
      <c r="FCK25" s="230">
        <f t="shared" si="78"/>
        <v>26502.788920143375</v>
      </c>
      <c r="FCL25" s="230">
        <f t="shared" si="78"/>
        <v>26502.788920143375</v>
      </c>
      <c r="FCM25" s="230">
        <f t="shared" si="78"/>
        <v>26502.788920143375</v>
      </c>
      <c r="FCN25" s="230">
        <f t="shared" si="78"/>
        <v>26502.788920143375</v>
      </c>
      <c r="FCO25" s="230">
        <f t="shared" si="78"/>
        <v>26502.788920143375</v>
      </c>
      <c r="FCP25" s="230">
        <f t="shared" si="78"/>
        <v>26502.788920143375</v>
      </c>
      <c r="FCQ25" s="230">
        <f t="shared" si="78"/>
        <v>26502.788920143375</v>
      </c>
      <c r="FCR25" s="230">
        <f t="shared" si="78"/>
        <v>26502.788920143375</v>
      </c>
      <c r="FCS25" s="230">
        <f t="shared" si="78"/>
        <v>26502.788920143375</v>
      </c>
      <c r="FCT25" s="230">
        <f t="shared" si="78"/>
        <v>26502.788920143375</v>
      </c>
      <c r="FCU25" s="230">
        <f t="shared" si="78"/>
        <v>26502.788920143375</v>
      </c>
      <c r="FCV25" s="230">
        <f t="shared" si="78"/>
        <v>26502.788920143375</v>
      </c>
      <c r="FCW25" s="230">
        <f t="shared" si="78"/>
        <v>26502.788920143375</v>
      </c>
      <c r="FCX25" s="230">
        <f t="shared" si="78"/>
        <v>26502.788920143375</v>
      </c>
      <c r="FCY25" s="230">
        <f t="shared" si="78"/>
        <v>26502.788920143375</v>
      </c>
      <c r="FCZ25" s="230">
        <f t="shared" si="78"/>
        <v>26502.788920143375</v>
      </c>
      <c r="FDA25" s="230">
        <f t="shared" si="78"/>
        <v>26502.788920143375</v>
      </c>
      <c r="FDB25" s="230">
        <f t="shared" si="78"/>
        <v>26502.788920143375</v>
      </c>
      <c r="FDC25" s="230">
        <f t="shared" si="78"/>
        <v>26502.788920143375</v>
      </c>
      <c r="FDD25" s="230">
        <f t="shared" si="78"/>
        <v>26502.788920143375</v>
      </c>
      <c r="FDE25" s="230">
        <f t="shared" si="78"/>
        <v>26502.788920143375</v>
      </c>
      <c r="FDF25" s="230">
        <f t="shared" si="78"/>
        <v>26502.788920143375</v>
      </c>
      <c r="FDG25" s="230">
        <f t="shared" si="78"/>
        <v>26502.788920143375</v>
      </c>
      <c r="FDH25" s="230">
        <f t="shared" si="78"/>
        <v>26502.788920143375</v>
      </c>
      <c r="FDI25" s="230">
        <f t="shared" si="78"/>
        <v>26502.788920143375</v>
      </c>
      <c r="FDJ25" s="230">
        <f t="shared" si="78"/>
        <v>26502.788920143375</v>
      </c>
      <c r="FDK25" s="230">
        <f t="shared" ref="FDK25:FFV25" si="79">MIN(_xlfn.IFS(FDK21=0,FDJ25,FDK21&gt;0,FDJ25+(FDK21/5)),FDK22)</f>
        <v>26502.788920143375</v>
      </c>
      <c r="FDL25" s="230">
        <f t="shared" si="79"/>
        <v>26502.788920143375</v>
      </c>
      <c r="FDM25" s="230">
        <f t="shared" si="79"/>
        <v>26502.788920143375</v>
      </c>
      <c r="FDN25" s="230">
        <f t="shared" si="79"/>
        <v>26502.788920143375</v>
      </c>
      <c r="FDO25" s="230">
        <f t="shared" si="79"/>
        <v>26502.788920143375</v>
      </c>
      <c r="FDP25" s="230">
        <f t="shared" si="79"/>
        <v>26502.788920143375</v>
      </c>
      <c r="FDQ25" s="230">
        <f t="shared" si="79"/>
        <v>26502.788920143375</v>
      </c>
      <c r="FDR25" s="230">
        <f t="shared" si="79"/>
        <v>26502.788920143375</v>
      </c>
      <c r="FDS25" s="230">
        <f t="shared" si="79"/>
        <v>26502.788920143375</v>
      </c>
      <c r="FDT25" s="230">
        <f t="shared" si="79"/>
        <v>26502.788920143375</v>
      </c>
      <c r="FDU25" s="230">
        <f t="shared" si="79"/>
        <v>26502.788920143375</v>
      </c>
      <c r="FDV25" s="230">
        <f t="shared" si="79"/>
        <v>26502.788920143375</v>
      </c>
      <c r="FDW25" s="230">
        <f t="shared" si="79"/>
        <v>26502.788920143375</v>
      </c>
      <c r="FDX25" s="230">
        <f t="shared" si="79"/>
        <v>26502.788920143375</v>
      </c>
      <c r="FDY25" s="230">
        <f t="shared" si="79"/>
        <v>26502.788920143375</v>
      </c>
      <c r="FDZ25" s="230">
        <f t="shared" si="79"/>
        <v>26502.788920143375</v>
      </c>
      <c r="FEA25" s="230">
        <f t="shared" si="79"/>
        <v>26502.788920143375</v>
      </c>
      <c r="FEB25" s="230">
        <f t="shared" si="79"/>
        <v>26502.788920143375</v>
      </c>
      <c r="FEC25" s="230">
        <f t="shared" si="79"/>
        <v>26502.788920143375</v>
      </c>
      <c r="FED25" s="230">
        <f t="shared" si="79"/>
        <v>26502.788920143375</v>
      </c>
      <c r="FEE25" s="230">
        <f t="shared" si="79"/>
        <v>26502.788920143375</v>
      </c>
      <c r="FEF25" s="230">
        <f t="shared" si="79"/>
        <v>26502.788920143375</v>
      </c>
      <c r="FEG25" s="230">
        <f t="shared" si="79"/>
        <v>26502.788920143375</v>
      </c>
      <c r="FEH25" s="230">
        <f t="shared" si="79"/>
        <v>26502.788920143375</v>
      </c>
      <c r="FEI25" s="230">
        <f t="shared" si="79"/>
        <v>26502.788920143375</v>
      </c>
      <c r="FEJ25" s="230">
        <f t="shared" si="79"/>
        <v>26502.788920143375</v>
      </c>
      <c r="FEK25" s="230">
        <f t="shared" si="79"/>
        <v>26502.788920143375</v>
      </c>
      <c r="FEL25" s="230">
        <f t="shared" si="79"/>
        <v>26502.788920143375</v>
      </c>
      <c r="FEM25" s="230">
        <f t="shared" si="79"/>
        <v>26502.788920143375</v>
      </c>
      <c r="FEN25" s="230">
        <f t="shared" si="79"/>
        <v>26502.788920143375</v>
      </c>
      <c r="FEO25" s="230">
        <f t="shared" si="79"/>
        <v>26502.788920143375</v>
      </c>
      <c r="FEP25" s="230">
        <f t="shared" si="79"/>
        <v>26502.788920143375</v>
      </c>
      <c r="FEQ25" s="230">
        <f t="shared" si="79"/>
        <v>26502.788920143375</v>
      </c>
      <c r="FER25" s="230">
        <f t="shared" si="79"/>
        <v>26502.788920143375</v>
      </c>
      <c r="FES25" s="230">
        <f t="shared" si="79"/>
        <v>26502.788920143375</v>
      </c>
      <c r="FET25" s="230">
        <f t="shared" si="79"/>
        <v>26502.788920143375</v>
      </c>
      <c r="FEU25" s="230">
        <f t="shared" si="79"/>
        <v>26502.788920143375</v>
      </c>
      <c r="FEV25" s="230">
        <f t="shared" si="79"/>
        <v>26502.788920143375</v>
      </c>
      <c r="FEW25" s="230">
        <f t="shared" si="79"/>
        <v>26502.788920143375</v>
      </c>
      <c r="FEX25" s="230">
        <f t="shared" si="79"/>
        <v>26502.788920143375</v>
      </c>
      <c r="FEY25" s="230">
        <f t="shared" si="79"/>
        <v>26502.788920143375</v>
      </c>
      <c r="FEZ25" s="230">
        <f t="shared" si="79"/>
        <v>26502.788920143375</v>
      </c>
      <c r="FFA25" s="230">
        <f t="shared" si="79"/>
        <v>26502.788920143375</v>
      </c>
      <c r="FFB25" s="230">
        <f t="shared" si="79"/>
        <v>26502.788920143375</v>
      </c>
      <c r="FFC25" s="230">
        <f t="shared" si="79"/>
        <v>26502.788920143375</v>
      </c>
      <c r="FFD25" s="230">
        <f t="shared" si="79"/>
        <v>26502.788920143375</v>
      </c>
      <c r="FFE25" s="230">
        <f t="shared" si="79"/>
        <v>26502.788920143375</v>
      </c>
      <c r="FFF25" s="230">
        <f t="shared" si="79"/>
        <v>26502.788920143375</v>
      </c>
      <c r="FFG25" s="230">
        <f t="shared" si="79"/>
        <v>26502.788920143375</v>
      </c>
      <c r="FFH25" s="230">
        <f t="shared" si="79"/>
        <v>26502.788920143375</v>
      </c>
      <c r="FFI25" s="230">
        <f t="shared" si="79"/>
        <v>26502.788920143375</v>
      </c>
      <c r="FFJ25" s="230">
        <f t="shared" si="79"/>
        <v>26502.788920143375</v>
      </c>
      <c r="FFK25" s="230">
        <f t="shared" si="79"/>
        <v>26502.788920143375</v>
      </c>
      <c r="FFL25" s="230">
        <f t="shared" si="79"/>
        <v>26502.788920143375</v>
      </c>
      <c r="FFM25" s="230">
        <f t="shared" si="79"/>
        <v>26502.788920143375</v>
      </c>
      <c r="FFN25" s="230">
        <f t="shared" si="79"/>
        <v>26502.788920143375</v>
      </c>
      <c r="FFO25" s="230">
        <f t="shared" si="79"/>
        <v>26502.788920143375</v>
      </c>
      <c r="FFP25" s="230">
        <f t="shared" si="79"/>
        <v>26502.788920143375</v>
      </c>
      <c r="FFQ25" s="230">
        <f t="shared" si="79"/>
        <v>26502.788920143375</v>
      </c>
      <c r="FFR25" s="230">
        <f t="shared" si="79"/>
        <v>26502.788920143375</v>
      </c>
      <c r="FFS25" s="230">
        <f t="shared" si="79"/>
        <v>26502.788920143375</v>
      </c>
      <c r="FFT25" s="230">
        <f t="shared" si="79"/>
        <v>26502.788920143375</v>
      </c>
      <c r="FFU25" s="230">
        <f t="shared" si="79"/>
        <v>26502.788920143375</v>
      </c>
      <c r="FFV25" s="230">
        <f t="shared" si="79"/>
        <v>26502.788920143375</v>
      </c>
      <c r="FFW25" s="230">
        <f t="shared" ref="FFW25:FIH25" si="80">MIN(_xlfn.IFS(FFW21=0,FFV25,FFW21&gt;0,FFV25+(FFW21/5)),FFW22)</f>
        <v>26502.788920143375</v>
      </c>
      <c r="FFX25" s="230">
        <f t="shared" si="80"/>
        <v>26502.788920143375</v>
      </c>
      <c r="FFY25" s="230">
        <f t="shared" si="80"/>
        <v>26502.788920143375</v>
      </c>
      <c r="FFZ25" s="230">
        <f t="shared" si="80"/>
        <v>26502.788920143375</v>
      </c>
      <c r="FGA25" s="230">
        <f t="shared" si="80"/>
        <v>26502.788920143375</v>
      </c>
      <c r="FGB25" s="230">
        <f t="shared" si="80"/>
        <v>26502.788920143375</v>
      </c>
      <c r="FGC25" s="230">
        <f t="shared" si="80"/>
        <v>26502.788920143375</v>
      </c>
      <c r="FGD25" s="230">
        <f t="shared" si="80"/>
        <v>26502.788920143375</v>
      </c>
      <c r="FGE25" s="230">
        <f t="shared" si="80"/>
        <v>26502.788920143375</v>
      </c>
      <c r="FGF25" s="230">
        <f t="shared" si="80"/>
        <v>26502.788920143375</v>
      </c>
      <c r="FGG25" s="230">
        <f t="shared" si="80"/>
        <v>26502.788920143375</v>
      </c>
      <c r="FGH25" s="230">
        <f t="shared" si="80"/>
        <v>26502.788920143375</v>
      </c>
      <c r="FGI25" s="230">
        <f t="shared" si="80"/>
        <v>26502.788920143375</v>
      </c>
      <c r="FGJ25" s="230">
        <f t="shared" si="80"/>
        <v>26502.788920143375</v>
      </c>
      <c r="FGK25" s="230">
        <f t="shared" si="80"/>
        <v>26502.788920143375</v>
      </c>
      <c r="FGL25" s="230">
        <f t="shared" si="80"/>
        <v>26502.788920143375</v>
      </c>
      <c r="FGM25" s="230">
        <f t="shared" si="80"/>
        <v>26502.788920143375</v>
      </c>
      <c r="FGN25" s="230">
        <f t="shared" si="80"/>
        <v>26502.788920143375</v>
      </c>
      <c r="FGO25" s="230">
        <f t="shared" si="80"/>
        <v>26502.788920143375</v>
      </c>
      <c r="FGP25" s="230">
        <f t="shared" si="80"/>
        <v>26502.788920143375</v>
      </c>
      <c r="FGQ25" s="230">
        <f t="shared" si="80"/>
        <v>26502.788920143375</v>
      </c>
      <c r="FGR25" s="230">
        <f t="shared" si="80"/>
        <v>26502.788920143375</v>
      </c>
      <c r="FGS25" s="230">
        <f t="shared" si="80"/>
        <v>26502.788920143375</v>
      </c>
      <c r="FGT25" s="230">
        <f t="shared" si="80"/>
        <v>26502.788920143375</v>
      </c>
      <c r="FGU25" s="230">
        <f t="shared" si="80"/>
        <v>26502.788920143375</v>
      </c>
      <c r="FGV25" s="230">
        <f t="shared" si="80"/>
        <v>26502.788920143375</v>
      </c>
      <c r="FGW25" s="230">
        <f t="shared" si="80"/>
        <v>26502.788920143375</v>
      </c>
      <c r="FGX25" s="230">
        <f t="shared" si="80"/>
        <v>26502.788920143375</v>
      </c>
      <c r="FGY25" s="230">
        <f t="shared" si="80"/>
        <v>26502.788920143375</v>
      </c>
      <c r="FGZ25" s="230">
        <f t="shared" si="80"/>
        <v>26502.788920143375</v>
      </c>
      <c r="FHA25" s="230">
        <f t="shared" si="80"/>
        <v>26502.788920143375</v>
      </c>
      <c r="FHB25" s="230">
        <f t="shared" si="80"/>
        <v>26502.788920143375</v>
      </c>
      <c r="FHC25" s="230">
        <f t="shared" si="80"/>
        <v>26502.788920143375</v>
      </c>
      <c r="FHD25" s="230">
        <f t="shared" si="80"/>
        <v>26502.788920143375</v>
      </c>
      <c r="FHE25" s="230">
        <f t="shared" si="80"/>
        <v>26502.788920143375</v>
      </c>
      <c r="FHF25" s="230">
        <f t="shared" si="80"/>
        <v>26502.788920143375</v>
      </c>
      <c r="FHG25" s="230">
        <f t="shared" si="80"/>
        <v>26502.788920143375</v>
      </c>
      <c r="FHH25" s="230">
        <f t="shared" si="80"/>
        <v>26502.788920143375</v>
      </c>
      <c r="FHI25" s="230">
        <f t="shared" si="80"/>
        <v>26502.788920143375</v>
      </c>
      <c r="FHJ25" s="230">
        <f t="shared" si="80"/>
        <v>26502.788920143375</v>
      </c>
      <c r="FHK25" s="230">
        <f t="shared" si="80"/>
        <v>26502.788920143375</v>
      </c>
      <c r="FHL25" s="230">
        <f t="shared" si="80"/>
        <v>26502.788920143375</v>
      </c>
      <c r="FHM25" s="230">
        <f t="shared" si="80"/>
        <v>26502.788920143375</v>
      </c>
      <c r="FHN25" s="230">
        <f t="shared" si="80"/>
        <v>26502.788920143375</v>
      </c>
      <c r="FHO25" s="230">
        <f t="shared" si="80"/>
        <v>26502.788920143375</v>
      </c>
      <c r="FHP25" s="230">
        <f t="shared" si="80"/>
        <v>26502.788920143375</v>
      </c>
      <c r="FHQ25" s="230">
        <f t="shared" si="80"/>
        <v>26502.788920143375</v>
      </c>
      <c r="FHR25" s="230">
        <f t="shared" si="80"/>
        <v>26502.788920143375</v>
      </c>
      <c r="FHS25" s="230">
        <f t="shared" si="80"/>
        <v>26502.788920143375</v>
      </c>
      <c r="FHT25" s="230">
        <f t="shared" si="80"/>
        <v>26502.788920143375</v>
      </c>
      <c r="FHU25" s="230">
        <f t="shared" si="80"/>
        <v>26502.788920143375</v>
      </c>
      <c r="FHV25" s="230">
        <f t="shared" si="80"/>
        <v>26502.788920143375</v>
      </c>
      <c r="FHW25" s="230">
        <f t="shared" si="80"/>
        <v>26502.788920143375</v>
      </c>
      <c r="FHX25" s="230">
        <f t="shared" si="80"/>
        <v>26502.788920143375</v>
      </c>
      <c r="FHY25" s="230">
        <f t="shared" si="80"/>
        <v>26502.788920143375</v>
      </c>
      <c r="FHZ25" s="230">
        <f t="shared" si="80"/>
        <v>26502.788920143375</v>
      </c>
      <c r="FIA25" s="230">
        <f t="shared" si="80"/>
        <v>26502.788920143375</v>
      </c>
      <c r="FIB25" s="230">
        <f t="shared" si="80"/>
        <v>26502.788920143375</v>
      </c>
      <c r="FIC25" s="230">
        <f t="shared" si="80"/>
        <v>26502.788920143375</v>
      </c>
      <c r="FID25" s="230">
        <f t="shared" si="80"/>
        <v>26502.788920143375</v>
      </c>
      <c r="FIE25" s="230">
        <f t="shared" si="80"/>
        <v>26502.788920143375</v>
      </c>
      <c r="FIF25" s="230">
        <f t="shared" si="80"/>
        <v>26502.788920143375</v>
      </c>
      <c r="FIG25" s="230">
        <f t="shared" si="80"/>
        <v>26502.788920143375</v>
      </c>
      <c r="FIH25" s="230">
        <f t="shared" si="80"/>
        <v>26502.788920143375</v>
      </c>
      <c r="FII25" s="230">
        <f t="shared" ref="FII25:FKT25" si="81">MIN(_xlfn.IFS(FII21=0,FIH25,FII21&gt;0,FIH25+(FII21/5)),FII22)</f>
        <v>26502.788920143375</v>
      </c>
      <c r="FIJ25" s="230">
        <f t="shared" si="81"/>
        <v>26502.788920143375</v>
      </c>
      <c r="FIK25" s="230">
        <f t="shared" si="81"/>
        <v>26502.788920143375</v>
      </c>
      <c r="FIL25" s="230">
        <f t="shared" si="81"/>
        <v>26502.788920143375</v>
      </c>
      <c r="FIM25" s="230">
        <f t="shared" si="81"/>
        <v>26502.788920143375</v>
      </c>
      <c r="FIN25" s="230">
        <f t="shared" si="81"/>
        <v>26502.788920143375</v>
      </c>
      <c r="FIO25" s="230">
        <f t="shared" si="81"/>
        <v>26502.788920143375</v>
      </c>
      <c r="FIP25" s="230">
        <f t="shared" si="81"/>
        <v>26502.788920143375</v>
      </c>
      <c r="FIQ25" s="230">
        <f t="shared" si="81"/>
        <v>26502.788920143375</v>
      </c>
      <c r="FIR25" s="230">
        <f t="shared" si="81"/>
        <v>26502.788920143375</v>
      </c>
      <c r="FIS25" s="230">
        <f t="shared" si="81"/>
        <v>26502.788920143375</v>
      </c>
      <c r="FIT25" s="230">
        <f t="shared" si="81"/>
        <v>26502.788920143375</v>
      </c>
      <c r="FIU25" s="230">
        <f t="shared" si="81"/>
        <v>26502.788920143375</v>
      </c>
      <c r="FIV25" s="230">
        <f t="shared" si="81"/>
        <v>26502.788920143375</v>
      </c>
      <c r="FIW25" s="230">
        <f t="shared" si="81"/>
        <v>26502.788920143375</v>
      </c>
      <c r="FIX25" s="230">
        <f t="shared" si="81"/>
        <v>26502.788920143375</v>
      </c>
      <c r="FIY25" s="230">
        <f t="shared" si="81"/>
        <v>26502.788920143375</v>
      </c>
      <c r="FIZ25" s="230">
        <f t="shared" si="81"/>
        <v>26502.788920143375</v>
      </c>
      <c r="FJA25" s="230">
        <f t="shared" si="81"/>
        <v>26502.788920143375</v>
      </c>
      <c r="FJB25" s="230">
        <f t="shared" si="81"/>
        <v>26502.788920143375</v>
      </c>
      <c r="FJC25" s="230">
        <f t="shared" si="81"/>
        <v>26502.788920143375</v>
      </c>
      <c r="FJD25" s="230">
        <f t="shared" si="81"/>
        <v>26502.788920143375</v>
      </c>
      <c r="FJE25" s="230">
        <f t="shared" si="81"/>
        <v>26502.788920143375</v>
      </c>
      <c r="FJF25" s="230">
        <f t="shared" si="81"/>
        <v>26502.788920143375</v>
      </c>
      <c r="FJG25" s="230">
        <f t="shared" si="81"/>
        <v>26502.788920143375</v>
      </c>
      <c r="FJH25" s="230">
        <f t="shared" si="81"/>
        <v>26502.788920143375</v>
      </c>
      <c r="FJI25" s="230">
        <f t="shared" si="81"/>
        <v>26502.788920143375</v>
      </c>
      <c r="FJJ25" s="230">
        <f t="shared" si="81"/>
        <v>26502.788920143375</v>
      </c>
      <c r="FJK25" s="230">
        <f t="shared" si="81"/>
        <v>26502.788920143375</v>
      </c>
      <c r="FJL25" s="230">
        <f t="shared" si="81"/>
        <v>26502.788920143375</v>
      </c>
      <c r="FJM25" s="230">
        <f t="shared" si="81"/>
        <v>26502.788920143375</v>
      </c>
      <c r="FJN25" s="230">
        <f t="shared" si="81"/>
        <v>26502.788920143375</v>
      </c>
      <c r="FJO25" s="230">
        <f t="shared" si="81"/>
        <v>26502.788920143375</v>
      </c>
      <c r="FJP25" s="230">
        <f t="shared" si="81"/>
        <v>26502.788920143375</v>
      </c>
      <c r="FJQ25" s="230">
        <f t="shared" si="81"/>
        <v>26502.788920143375</v>
      </c>
      <c r="FJR25" s="230">
        <f t="shared" si="81"/>
        <v>26502.788920143375</v>
      </c>
      <c r="FJS25" s="230">
        <f t="shared" si="81"/>
        <v>26502.788920143375</v>
      </c>
      <c r="FJT25" s="230">
        <f t="shared" si="81"/>
        <v>26502.788920143375</v>
      </c>
      <c r="FJU25" s="230">
        <f t="shared" si="81"/>
        <v>26502.788920143375</v>
      </c>
      <c r="FJV25" s="230">
        <f t="shared" si="81"/>
        <v>26502.788920143375</v>
      </c>
      <c r="FJW25" s="230">
        <f t="shared" si="81"/>
        <v>26502.788920143375</v>
      </c>
      <c r="FJX25" s="230">
        <f t="shared" si="81"/>
        <v>26502.788920143375</v>
      </c>
      <c r="FJY25" s="230">
        <f t="shared" si="81"/>
        <v>26502.788920143375</v>
      </c>
      <c r="FJZ25" s="230">
        <f t="shared" si="81"/>
        <v>26502.788920143375</v>
      </c>
      <c r="FKA25" s="230">
        <f t="shared" si="81"/>
        <v>26502.788920143375</v>
      </c>
      <c r="FKB25" s="230">
        <f t="shared" si="81"/>
        <v>26502.788920143375</v>
      </c>
      <c r="FKC25" s="230">
        <f t="shared" si="81"/>
        <v>26502.788920143375</v>
      </c>
      <c r="FKD25" s="230">
        <f t="shared" si="81"/>
        <v>26502.788920143375</v>
      </c>
      <c r="FKE25" s="230">
        <f t="shared" si="81"/>
        <v>26502.788920143375</v>
      </c>
      <c r="FKF25" s="230">
        <f t="shared" si="81"/>
        <v>26502.788920143375</v>
      </c>
      <c r="FKG25" s="230">
        <f t="shared" si="81"/>
        <v>26502.788920143375</v>
      </c>
      <c r="FKH25" s="230">
        <f t="shared" si="81"/>
        <v>26502.788920143375</v>
      </c>
      <c r="FKI25" s="230">
        <f t="shared" si="81"/>
        <v>26502.788920143375</v>
      </c>
      <c r="FKJ25" s="230">
        <f t="shared" si="81"/>
        <v>26502.788920143375</v>
      </c>
      <c r="FKK25" s="230">
        <f t="shared" si="81"/>
        <v>26502.788920143375</v>
      </c>
      <c r="FKL25" s="230">
        <f t="shared" si="81"/>
        <v>26502.788920143375</v>
      </c>
      <c r="FKM25" s="230">
        <f t="shared" si="81"/>
        <v>26502.788920143375</v>
      </c>
      <c r="FKN25" s="230">
        <f t="shared" si="81"/>
        <v>26502.788920143375</v>
      </c>
      <c r="FKO25" s="230">
        <f t="shared" si="81"/>
        <v>26502.788920143375</v>
      </c>
      <c r="FKP25" s="230">
        <f t="shared" si="81"/>
        <v>26502.788920143375</v>
      </c>
      <c r="FKQ25" s="230">
        <f t="shared" si="81"/>
        <v>26502.788920143375</v>
      </c>
      <c r="FKR25" s="230">
        <f t="shared" si="81"/>
        <v>26502.788920143375</v>
      </c>
      <c r="FKS25" s="230">
        <f t="shared" si="81"/>
        <v>26502.788920143375</v>
      </c>
      <c r="FKT25" s="230">
        <f t="shared" si="81"/>
        <v>26502.788920143375</v>
      </c>
      <c r="FKU25" s="230">
        <f t="shared" ref="FKU25:FNF25" si="82">MIN(_xlfn.IFS(FKU21=0,FKT25,FKU21&gt;0,FKT25+(FKU21/5)),FKU22)</f>
        <v>26502.788920143375</v>
      </c>
      <c r="FKV25" s="230">
        <f t="shared" si="82"/>
        <v>26502.788920143375</v>
      </c>
      <c r="FKW25" s="230">
        <f t="shared" si="82"/>
        <v>26502.788920143375</v>
      </c>
      <c r="FKX25" s="230">
        <f t="shared" si="82"/>
        <v>26502.788920143375</v>
      </c>
      <c r="FKY25" s="230">
        <f t="shared" si="82"/>
        <v>26502.788920143375</v>
      </c>
      <c r="FKZ25" s="230">
        <f t="shared" si="82"/>
        <v>26502.788920143375</v>
      </c>
      <c r="FLA25" s="230">
        <f t="shared" si="82"/>
        <v>26502.788920143375</v>
      </c>
      <c r="FLB25" s="230">
        <f t="shared" si="82"/>
        <v>26502.788920143375</v>
      </c>
      <c r="FLC25" s="230">
        <f t="shared" si="82"/>
        <v>26502.788920143375</v>
      </c>
      <c r="FLD25" s="230">
        <f t="shared" si="82"/>
        <v>26502.788920143375</v>
      </c>
      <c r="FLE25" s="230">
        <f t="shared" si="82"/>
        <v>26502.788920143375</v>
      </c>
      <c r="FLF25" s="230">
        <f t="shared" si="82"/>
        <v>26502.788920143375</v>
      </c>
      <c r="FLG25" s="230">
        <f t="shared" si="82"/>
        <v>26502.788920143375</v>
      </c>
      <c r="FLH25" s="230">
        <f t="shared" si="82"/>
        <v>26502.788920143375</v>
      </c>
      <c r="FLI25" s="230">
        <f t="shared" si="82"/>
        <v>26502.788920143375</v>
      </c>
      <c r="FLJ25" s="230">
        <f t="shared" si="82"/>
        <v>26502.788920143375</v>
      </c>
      <c r="FLK25" s="230">
        <f t="shared" si="82"/>
        <v>26502.788920143375</v>
      </c>
      <c r="FLL25" s="230">
        <f t="shared" si="82"/>
        <v>26502.788920143375</v>
      </c>
      <c r="FLM25" s="230">
        <f t="shared" si="82"/>
        <v>26502.788920143375</v>
      </c>
      <c r="FLN25" s="230">
        <f t="shared" si="82"/>
        <v>26502.788920143375</v>
      </c>
      <c r="FLO25" s="230">
        <f t="shared" si="82"/>
        <v>26502.788920143375</v>
      </c>
      <c r="FLP25" s="230">
        <f t="shared" si="82"/>
        <v>26502.788920143375</v>
      </c>
      <c r="FLQ25" s="230">
        <f t="shared" si="82"/>
        <v>26502.788920143375</v>
      </c>
      <c r="FLR25" s="230">
        <f t="shared" si="82"/>
        <v>26502.788920143375</v>
      </c>
      <c r="FLS25" s="230">
        <f t="shared" si="82"/>
        <v>26502.788920143375</v>
      </c>
      <c r="FLT25" s="230">
        <f t="shared" si="82"/>
        <v>26502.788920143375</v>
      </c>
      <c r="FLU25" s="230">
        <f t="shared" si="82"/>
        <v>26502.788920143375</v>
      </c>
      <c r="FLV25" s="230">
        <f t="shared" si="82"/>
        <v>26502.788920143375</v>
      </c>
      <c r="FLW25" s="230">
        <f t="shared" si="82"/>
        <v>26502.788920143375</v>
      </c>
      <c r="FLX25" s="230">
        <f t="shared" si="82"/>
        <v>26502.788920143375</v>
      </c>
      <c r="FLY25" s="230">
        <f t="shared" si="82"/>
        <v>26502.788920143375</v>
      </c>
      <c r="FLZ25" s="230">
        <f t="shared" si="82"/>
        <v>26502.788920143375</v>
      </c>
      <c r="FMA25" s="230">
        <f t="shared" si="82"/>
        <v>26502.788920143375</v>
      </c>
      <c r="FMB25" s="230">
        <f t="shared" si="82"/>
        <v>26502.788920143375</v>
      </c>
      <c r="FMC25" s="230">
        <f t="shared" si="82"/>
        <v>26502.788920143375</v>
      </c>
      <c r="FMD25" s="230">
        <f t="shared" si="82"/>
        <v>26502.788920143375</v>
      </c>
      <c r="FME25" s="230">
        <f t="shared" si="82"/>
        <v>26502.788920143375</v>
      </c>
      <c r="FMF25" s="230">
        <f t="shared" si="82"/>
        <v>26502.788920143375</v>
      </c>
      <c r="FMG25" s="230">
        <f t="shared" si="82"/>
        <v>26502.788920143375</v>
      </c>
      <c r="FMH25" s="230">
        <f t="shared" si="82"/>
        <v>26502.788920143375</v>
      </c>
      <c r="FMI25" s="230">
        <f t="shared" si="82"/>
        <v>26502.788920143375</v>
      </c>
      <c r="FMJ25" s="230">
        <f t="shared" si="82"/>
        <v>26502.788920143375</v>
      </c>
      <c r="FMK25" s="230">
        <f t="shared" si="82"/>
        <v>26502.788920143375</v>
      </c>
      <c r="FML25" s="230">
        <f t="shared" si="82"/>
        <v>26502.788920143375</v>
      </c>
      <c r="FMM25" s="230">
        <f t="shared" si="82"/>
        <v>26502.788920143375</v>
      </c>
      <c r="FMN25" s="230">
        <f t="shared" si="82"/>
        <v>26502.788920143375</v>
      </c>
      <c r="FMO25" s="230">
        <f t="shared" si="82"/>
        <v>26502.788920143375</v>
      </c>
      <c r="FMP25" s="230">
        <f t="shared" si="82"/>
        <v>26502.788920143375</v>
      </c>
      <c r="FMQ25" s="230">
        <f t="shared" si="82"/>
        <v>26502.788920143375</v>
      </c>
      <c r="FMR25" s="230">
        <f t="shared" si="82"/>
        <v>26502.788920143375</v>
      </c>
      <c r="FMS25" s="230">
        <f t="shared" si="82"/>
        <v>26502.788920143375</v>
      </c>
      <c r="FMT25" s="230">
        <f t="shared" si="82"/>
        <v>26502.788920143375</v>
      </c>
      <c r="FMU25" s="230">
        <f t="shared" si="82"/>
        <v>26502.788920143375</v>
      </c>
      <c r="FMV25" s="230">
        <f t="shared" si="82"/>
        <v>26502.788920143375</v>
      </c>
      <c r="FMW25" s="230">
        <f t="shared" si="82"/>
        <v>26502.788920143375</v>
      </c>
      <c r="FMX25" s="230">
        <f t="shared" si="82"/>
        <v>26502.788920143375</v>
      </c>
      <c r="FMY25" s="230">
        <f t="shared" si="82"/>
        <v>26502.788920143375</v>
      </c>
      <c r="FMZ25" s="230">
        <f t="shared" si="82"/>
        <v>26502.788920143375</v>
      </c>
      <c r="FNA25" s="230">
        <f t="shared" si="82"/>
        <v>26502.788920143375</v>
      </c>
      <c r="FNB25" s="230">
        <f t="shared" si="82"/>
        <v>26502.788920143375</v>
      </c>
      <c r="FNC25" s="230">
        <f t="shared" si="82"/>
        <v>26502.788920143375</v>
      </c>
      <c r="FND25" s="230">
        <f t="shared" si="82"/>
        <v>26502.788920143375</v>
      </c>
      <c r="FNE25" s="230">
        <f t="shared" si="82"/>
        <v>26502.788920143375</v>
      </c>
      <c r="FNF25" s="230">
        <f t="shared" si="82"/>
        <v>26502.788920143375</v>
      </c>
      <c r="FNG25" s="230">
        <f t="shared" ref="FNG25:FPR25" si="83">MIN(_xlfn.IFS(FNG21=0,FNF25,FNG21&gt;0,FNF25+(FNG21/5)),FNG22)</f>
        <v>26502.788920143375</v>
      </c>
      <c r="FNH25" s="230">
        <f t="shared" si="83"/>
        <v>26502.788920143375</v>
      </c>
      <c r="FNI25" s="230">
        <f t="shared" si="83"/>
        <v>26502.788920143375</v>
      </c>
      <c r="FNJ25" s="230">
        <f t="shared" si="83"/>
        <v>26502.788920143375</v>
      </c>
      <c r="FNK25" s="230">
        <f t="shared" si="83"/>
        <v>26502.788920143375</v>
      </c>
      <c r="FNL25" s="230">
        <f t="shared" si="83"/>
        <v>26502.788920143375</v>
      </c>
      <c r="FNM25" s="230">
        <f t="shared" si="83"/>
        <v>26502.788920143375</v>
      </c>
      <c r="FNN25" s="230">
        <f t="shared" si="83"/>
        <v>26502.788920143375</v>
      </c>
      <c r="FNO25" s="230">
        <f t="shared" si="83"/>
        <v>26502.788920143375</v>
      </c>
      <c r="FNP25" s="230">
        <f t="shared" si="83"/>
        <v>26502.788920143375</v>
      </c>
      <c r="FNQ25" s="230">
        <f t="shared" si="83"/>
        <v>26502.788920143375</v>
      </c>
      <c r="FNR25" s="230">
        <f t="shared" si="83"/>
        <v>26502.788920143375</v>
      </c>
      <c r="FNS25" s="230">
        <f t="shared" si="83"/>
        <v>26502.788920143375</v>
      </c>
      <c r="FNT25" s="230">
        <f t="shared" si="83"/>
        <v>26502.788920143375</v>
      </c>
      <c r="FNU25" s="230">
        <f t="shared" si="83"/>
        <v>26502.788920143375</v>
      </c>
      <c r="FNV25" s="230">
        <f t="shared" si="83"/>
        <v>26502.788920143375</v>
      </c>
      <c r="FNW25" s="230">
        <f t="shared" si="83"/>
        <v>26502.788920143375</v>
      </c>
      <c r="FNX25" s="230">
        <f t="shared" si="83"/>
        <v>26502.788920143375</v>
      </c>
      <c r="FNY25" s="230">
        <f t="shared" si="83"/>
        <v>26502.788920143375</v>
      </c>
      <c r="FNZ25" s="230">
        <f t="shared" si="83"/>
        <v>26502.788920143375</v>
      </c>
      <c r="FOA25" s="230">
        <f t="shared" si="83"/>
        <v>26502.788920143375</v>
      </c>
      <c r="FOB25" s="230">
        <f t="shared" si="83"/>
        <v>26502.788920143375</v>
      </c>
      <c r="FOC25" s="230">
        <f t="shared" si="83"/>
        <v>26502.788920143375</v>
      </c>
      <c r="FOD25" s="230">
        <f t="shared" si="83"/>
        <v>26502.788920143375</v>
      </c>
      <c r="FOE25" s="230">
        <f t="shared" si="83"/>
        <v>26502.788920143375</v>
      </c>
      <c r="FOF25" s="230">
        <f t="shared" si="83"/>
        <v>26502.788920143375</v>
      </c>
      <c r="FOG25" s="230">
        <f t="shared" si="83"/>
        <v>26502.788920143375</v>
      </c>
      <c r="FOH25" s="230">
        <f t="shared" si="83"/>
        <v>26502.788920143375</v>
      </c>
      <c r="FOI25" s="230">
        <f t="shared" si="83"/>
        <v>26502.788920143375</v>
      </c>
      <c r="FOJ25" s="230">
        <f t="shared" si="83"/>
        <v>26502.788920143375</v>
      </c>
      <c r="FOK25" s="230">
        <f t="shared" si="83"/>
        <v>26502.788920143375</v>
      </c>
      <c r="FOL25" s="230">
        <f t="shared" si="83"/>
        <v>26502.788920143375</v>
      </c>
      <c r="FOM25" s="230">
        <f t="shared" si="83"/>
        <v>26502.788920143375</v>
      </c>
      <c r="FON25" s="230">
        <f t="shared" si="83"/>
        <v>26502.788920143375</v>
      </c>
      <c r="FOO25" s="230">
        <f t="shared" si="83"/>
        <v>26502.788920143375</v>
      </c>
      <c r="FOP25" s="230">
        <f t="shared" si="83"/>
        <v>26502.788920143375</v>
      </c>
      <c r="FOQ25" s="230">
        <f t="shared" si="83"/>
        <v>26502.788920143375</v>
      </c>
      <c r="FOR25" s="230">
        <f t="shared" si="83"/>
        <v>26502.788920143375</v>
      </c>
      <c r="FOS25" s="230">
        <f t="shared" si="83"/>
        <v>26502.788920143375</v>
      </c>
      <c r="FOT25" s="230">
        <f t="shared" si="83"/>
        <v>26502.788920143375</v>
      </c>
      <c r="FOU25" s="230">
        <f t="shared" si="83"/>
        <v>26502.788920143375</v>
      </c>
      <c r="FOV25" s="230">
        <f t="shared" si="83"/>
        <v>26502.788920143375</v>
      </c>
      <c r="FOW25" s="230">
        <f t="shared" si="83"/>
        <v>26502.788920143375</v>
      </c>
      <c r="FOX25" s="230">
        <f t="shared" si="83"/>
        <v>26502.788920143375</v>
      </c>
      <c r="FOY25" s="230">
        <f t="shared" si="83"/>
        <v>26502.788920143375</v>
      </c>
      <c r="FOZ25" s="230">
        <f t="shared" si="83"/>
        <v>26502.788920143375</v>
      </c>
      <c r="FPA25" s="230">
        <f t="shared" si="83"/>
        <v>26502.788920143375</v>
      </c>
      <c r="FPB25" s="230">
        <f t="shared" si="83"/>
        <v>26502.788920143375</v>
      </c>
      <c r="FPC25" s="230">
        <f t="shared" si="83"/>
        <v>26502.788920143375</v>
      </c>
      <c r="FPD25" s="230">
        <f t="shared" si="83"/>
        <v>26502.788920143375</v>
      </c>
      <c r="FPE25" s="230">
        <f t="shared" si="83"/>
        <v>26502.788920143375</v>
      </c>
      <c r="FPF25" s="230">
        <f t="shared" si="83"/>
        <v>26502.788920143375</v>
      </c>
      <c r="FPG25" s="230">
        <f t="shared" si="83"/>
        <v>26502.788920143375</v>
      </c>
      <c r="FPH25" s="230">
        <f t="shared" si="83"/>
        <v>26502.788920143375</v>
      </c>
      <c r="FPI25" s="230">
        <f t="shared" si="83"/>
        <v>26502.788920143375</v>
      </c>
      <c r="FPJ25" s="230">
        <f t="shared" si="83"/>
        <v>26502.788920143375</v>
      </c>
      <c r="FPK25" s="230">
        <f t="shared" si="83"/>
        <v>26502.788920143375</v>
      </c>
      <c r="FPL25" s="230">
        <f t="shared" si="83"/>
        <v>26502.788920143375</v>
      </c>
      <c r="FPM25" s="230">
        <f t="shared" si="83"/>
        <v>26502.788920143375</v>
      </c>
      <c r="FPN25" s="230">
        <f t="shared" si="83"/>
        <v>26502.788920143375</v>
      </c>
      <c r="FPO25" s="230">
        <f t="shared" si="83"/>
        <v>26502.788920143375</v>
      </c>
      <c r="FPP25" s="230">
        <f t="shared" si="83"/>
        <v>26502.788920143375</v>
      </c>
      <c r="FPQ25" s="230">
        <f t="shared" si="83"/>
        <v>26502.788920143375</v>
      </c>
      <c r="FPR25" s="230">
        <f t="shared" si="83"/>
        <v>26502.788920143375</v>
      </c>
      <c r="FPS25" s="230">
        <f t="shared" ref="FPS25:FSD25" si="84">MIN(_xlfn.IFS(FPS21=0,FPR25,FPS21&gt;0,FPR25+(FPS21/5)),FPS22)</f>
        <v>26502.788920143375</v>
      </c>
      <c r="FPT25" s="230">
        <f t="shared" si="84"/>
        <v>26502.788920143375</v>
      </c>
      <c r="FPU25" s="230">
        <f t="shared" si="84"/>
        <v>26502.788920143375</v>
      </c>
      <c r="FPV25" s="230">
        <f t="shared" si="84"/>
        <v>26502.788920143375</v>
      </c>
      <c r="FPW25" s="230">
        <f t="shared" si="84"/>
        <v>26502.788920143375</v>
      </c>
      <c r="FPX25" s="230">
        <f t="shared" si="84"/>
        <v>26502.788920143375</v>
      </c>
      <c r="FPY25" s="230">
        <f t="shared" si="84"/>
        <v>26502.788920143375</v>
      </c>
      <c r="FPZ25" s="230">
        <f t="shared" si="84"/>
        <v>26502.788920143375</v>
      </c>
      <c r="FQA25" s="230">
        <f t="shared" si="84"/>
        <v>26502.788920143375</v>
      </c>
      <c r="FQB25" s="230">
        <f t="shared" si="84"/>
        <v>26502.788920143375</v>
      </c>
      <c r="FQC25" s="230">
        <f t="shared" si="84"/>
        <v>26502.788920143375</v>
      </c>
      <c r="FQD25" s="230">
        <f t="shared" si="84"/>
        <v>26502.788920143375</v>
      </c>
      <c r="FQE25" s="230">
        <f t="shared" si="84"/>
        <v>26502.788920143375</v>
      </c>
      <c r="FQF25" s="230">
        <f t="shared" si="84"/>
        <v>26502.788920143375</v>
      </c>
      <c r="FQG25" s="230">
        <f t="shared" si="84"/>
        <v>26502.788920143375</v>
      </c>
      <c r="FQH25" s="230">
        <f t="shared" si="84"/>
        <v>26502.788920143375</v>
      </c>
      <c r="FQI25" s="230">
        <f t="shared" si="84"/>
        <v>26502.788920143375</v>
      </c>
      <c r="FQJ25" s="230">
        <f t="shared" si="84"/>
        <v>26502.788920143375</v>
      </c>
      <c r="FQK25" s="230">
        <f t="shared" si="84"/>
        <v>26502.788920143375</v>
      </c>
      <c r="FQL25" s="230">
        <f t="shared" si="84"/>
        <v>26502.788920143375</v>
      </c>
      <c r="FQM25" s="230">
        <f t="shared" si="84"/>
        <v>26502.788920143375</v>
      </c>
      <c r="FQN25" s="230">
        <f t="shared" si="84"/>
        <v>26502.788920143375</v>
      </c>
      <c r="FQO25" s="230">
        <f t="shared" si="84"/>
        <v>26502.788920143375</v>
      </c>
      <c r="FQP25" s="230">
        <f t="shared" si="84"/>
        <v>26502.788920143375</v>
      </c>
      <c r="FQQ25" s="230">
        <f t="shared" si="84"/>
        <v>26502.788920143375</v>
      </c>
      <c r="FQR25" s="230">
        <f t="shared" si="84"/>
        <v>26502.788920143375</v>
      </c>
      <c r="FQS25" s="230">
        <f t="shared" si="84"/>
        <v>26502.788920143375</v>
      </c>
      <c r="FQT25" s="230">
        <f t="shared" si="84"/>
        <v>26502.788920143375</v>
      </c>
      <c r="FQU25" s="230">
        <f t="shared" si="84"/>
        <v>26502.788920143375</v>
      </c>
      <c r="FQV25" s="230">
        <f t="shared" si="84"/>
        <v>26502.788920143375</v>
      </c>
      <c r="FQW25" s="230">
        <f t="shared" si="84"/>
        <v>26502.788920143375</v>
      </c>
      <c r="FQX25" s="230">
        <f t="shared" si="84"/>
        <v>26502.788920143375</v>
      </c>
      <c r="FQY25" s="230">
        <f t="shared" si="84"/>
        <v>26502.788920143375</v>
      </c>
      <c r="FQZ25" s="230">
        <f t="shared" si="84"/>
        <v>26502.788920143375</v>
      </c>
      <c r="FRA25" s="230">
        <f t="shared" si="84"/>
        <v>26502.788920143375</v>
      </c>
      <c r="FRB25" s="230">
        <f t="shared" si="84"/>
        <v>26502.788920143375</v>
      </c>
      <c r="FRC25" s="230">
        <f t="shared" si="84"/>
        <v>26502.788920143375</v>
      </c>
      <c r="FRD25" s="230">
        <f t="shared" si="84"/>
        <v>26502.788920143375</v>
      </c>
      <c r="FRE25" s="230">
        <f t="shared" si="84"/>
        <v>26502.788920143375</v>
      </c>
      <c r="FRF25" s="230">
        <f t="shared" si="84"/>
        <v>26502.788920143375</v>
      </c>
      <c r="FRG25" s="230">
        <f t="shared" si="84"/>
        <v>26502.788920143375</v>
      </c>
      <c r="FRH25" s="230">
        <f t="shared" si="84"/>
        <v>26502.788920143375</v>
      </c>
      <c r="FRI25" s="230">
        <f t="shared" si="84"/>
        <v>26502.788920143375</v>
      </c>
      <c r="FRJ25" s="230">
        <f t="shared" si="84"/>
        <v>26502.788920143375</v>
      </c>
      <c r="FRK25" s="230">
        <f t="shared" si="84"/>
        <v>26502.788920143375</v>
      </c>
      <c r="FRL25" s="230">
        <f t="shared" si="84"/>
        <v>26502.788920143375</v>
      </c>
      <c r="FRM25" s="230">
        <f t="shared" si="84"/>
        <v>26502.788920143375</v>
      </c>
      <c r="FRN25" s="230">
        <f t="shared" si="84"/>
        <v>26502.788920143375</v>
      </c>
      <c r="FRO25" s="230">
        <f t="shared" si="84"/>
        <v>26502.788920143375</v>
      </c>
      <c r="FRP25" s="230">
        <f t="shared" si="84"/>
        <v>26502.788920143375</v>
      </c>
      <c r="FRQ25" s="230">
        <f t="shared" si="84"/>
        <v>26502.788920143375</v>
      </c>
      <c r="FRR25" s="230">
        <f t="shared" si="84"/>
        <v>26502.788920143375</v>
      </c>
      <c r="FRS25" s="230">
        <f t="shared" si="84"/>
        <v>26502.788920143375</v>
      </c>
      <c r="FRT25" s="230">
        <f t="shared" si="84"/>
        <v>26502.788920143375</v>
      </c>
      <c r="FRU25" s="230">
        <f t="shared" si="84"/>
        <v>26502.788920143375</v>
      </c>
      <c r="FRV25" s="230">
        <f t="shared" si="84"/>
        <v>26502.788920143375</v>
      </c>
      <c r="FRW25" s="230">
        <f t="shared" si="84"/>
        <v>26502.788920143375</v>
      </c>
      <c r="FRX25" s="230">
        <f t="shared" si="84"/>
        <v>26502.788920143375</v>
      </c>
      <c r="FRY25" s="230">
        <f t="shared" si="84"/>
        <v>26502.788920143375</v>
      </c>
      <c r="FRZ25" s="230">
        <f t="shared" si="84"/>
        <v>26502.788920143375</v>
      </c>
      <c r="FSA25" s="230">
        <f t="shared" si="84"/>
        <v>26502.788920143375</v>
      </c>
      <c r="FSB25" s="230">
        <f t="shared" si="84"/>
        <v>26502.788920143375</v>
      </c>
      <c r="FSC25" s="230">
        <f t="shared" si="84"/>
        <v>26502.788920143375</v>
      </c>
      <c r="FSD25" s="230">
        <f t="shared" si="84"/>
        <v>26502.788920143375</v>
      </c>
      <c r="FSE25" s="230">
        <f t="shared" ref="FSE25:FUP25" si="85">MIN(_xlfn.IFS(FSE21=0,FSD25,FSE21&gt;0,FSD25+(FSE21/5)),FSE22)</f>
        <v>26502.788920143375</v>
      </c>
      <c r="FSF25" s="230">
        <f t="shared" si="85"/>
        <v>26502.788920143375</v>
      </c>
      <c r="FSG25" s="230">
        <f t="shared" si="85"/>
        <v>26502.788920143375</v>
      </c>
      <c r="FSH25" s="230">
        <f t="shared" si="85"/>
        <v>26502.788920143375</v>
      </c>
      <c r="FSI25" s="230">
        <f t="shared" si="85"/>
        <v>26502.788920143375</v>
      </c>
      <c r="FSJ25" s="230">
        <f t="shared" si="85"/>
        <v>26502.788920143375</v>
      </c>
      <c r="FSK25" s="230">
        <f t="shared" si="85"/>
        <v>26502.788920143375</v>
      </c>
      <c r="FSL25" s="230">
        <f t="shared" si="85"/>
        <v>26502.788920143375</v>
      </c>
      <c r="FSM25" s="230">
        <f t="shared" si="85"/>
        <v>26502.788920143375</v>
      </c>
      <c r="FSN25" s="230">
        <f t="shared" si="85"/>
        <v>26502.788920143375</v>
      </c>
      <c r="FSO25" s="230">
        <f t="shared" si="85"/>
        <v>26502.788920143375</v>
      </c>
      <c r="FSP25" s="230">
        <f t="shared" si="85"/>
        <v>26502.788920143375</v>
      </c>
      <c r="FSQ25" s="230">
        <f t="shared" si="85"/>
        <v>26502.788920143375</v>
      </c>
      <c r="FSR25" s="230">
        <f t="shared" si="85"/>
        <v>26502.788920143375</v>
      </c>
      <c r="FSS25" s="230">
        <f t="shared" si="85"/>
        <v>26502.788920143375</v>
      </c>
      <c r="FST25" s="230">
        <f t="shared" si="85"/>
        <v>26502.788920143375</v>
      </c>
      <c r="FSU25" s="230">
        <f t="shared" si="85"/>
        <v>26502.788920143375</v>
      </c>
      <c r="FSV25" s="230">
        <f t="shared" si="85"/>
        <v>26502.788920143375</v>
      </c>
      <c r="FSW25" s="230">
        <f t="shared" si="85"/>
        <v>26502.788920143375</v>
      </c>
      <c r="FSX25" s="230">
        <f t="shared" si="85"/>
        <v>26502.788920143375</v>
      </c>
      <c r="FSY25" s="230">
        <f t="shared" si="85"/>
        <v>26502.788920143375</v>
      </c>
      <c r="FSZ25" s="230">
        <f t="shared" si="85"/>
        <v>26502.788920143375</v>
      </c>
      <c r="FTA25" s="230">
        <f t="shared" si="85"/>
        <v>26502.788920143375</v>
      </c>
      <c r="FTB25" s="230">
        <f t="shared" si="85"/>
        <v>26502.788920143375</v>
      </c>
      <c r="FTC25" s="230">
        <f t="shared" si="85"/>
        <v>26502.788920143375</v>
      </c>
      <c r="FTD25" s="230">
        <f t="shared" si="85"/>
        <v>26502.788920143375</v>
      </c>
      <c r="FTE25" s="230">
        <f t="shared" si="85"/>
        <v>26502.788920143375</v>
      </c>
      <c r="FTF25" s="230">
        <f t="shared" si="85"/>
        <v>26502.788920143375</v>
      </c>
      <c r="FTG25" s="230">
        <f t="shared" si="85"/>
        <v>26502.788920143375</v>
      </c>
      <c r="FTH25" s="230">
        <f t="shared" si="85"/>
        <v>26502.788920143375</v>
      </c>
      <c r="FTI25" s="230">
        <f t="shared" si="85"/>
        <v>26502.788920143375</v>
      </c>
      <c r="FTJ25" s="230">
        <f t="shared" si="85"/>
        <v>26502.788920143375</v>
      </c>
      <c r="FTK25" s="230">
        <f t="shared" si="85"/>
        <v>26502.788920143375</v>
      </c>
      <c r="FTL25" s="230">
        <f t="shared" si="85"/>
        <v>26502.788920143375</v>
      </c>
      <c r="FTM25" s="230">
        <f t="shared" si="85"/>
        <v>26502.788920143375</v>
      </c>
      <c r="FTN25" s="230">
        <f t="shared" si="85"/>
        <v>26502.788920143375</v>
      </c>
      <c r="FTO25" s="230">
        <f t="shared" si="85"/>
        <v>26502.788920143375</v>
      </c>
      <c r="FTP25" s="230">
        <f t="shared" si="85"/>
        <v>26502.788920143375</v>
      </c>
      <c r="FTQ25" s="230">
        <f t="shared" si="85"/>
        <v>26502.788920143375</v>
      </c>
      <c r="FTR25" s="230">
        <f t="shared" si="85"/>
        <v>26502.788920143375</v>
      </c>
      <c r="FTS25" s="230">
        <f t="shared" si="85"/>
        <v>26502.788920143375</v>
      </c>
      <c r="FTT25" s="230">
        <f t="shared" si="85"/>
        <v>26502.788920143375</v>
      </c>
      <c r="FTU25" s="230">
        <f t="shared" si="85"/>
        <v>26502.788920143375</v>
      </c>
      <c r="FTV25" s="230">
        <f t="shared" si="85"/>
        <v>26502.788920143375</v>
      </c>
      <c r="FTW25" s="230">
        <f t="shared" si="85"/>
        <v>26502.788920143375</v>
      </c>
      <c r="FTX25" s="230">
        <f t="shared" si="85"/>
        <v>26502.788920143375</v>
      </c>
      <c r="FTY25" s="230">
        <f t="shared" si="85"/>
        <v>26502.788920143375</v>
      </c>
      <c r="FTZ25" s="230">
        <f t="shared" si="85"/>
        <v>26502.788920143375</v>
      </c>
      <c r="FUA25" s="230">
        <f t="shared" si="85"/>
        <v>26502.788920143375</v>
      </c>
      <c r="FUB25" s="230">
        <f t="shared" si="85"/>
        <v>26502.788920143375</v>
      </c>
      <c r="FUC25" s="230">
        <f t="shared" si="85"/>
        <v>26502.788920143375</v>
      </c>
      <c r="FUD25" s="230">
        <f t="shared" si="85"/>
        <v>26502.788920143375</v>
      </c>
      <c r="FUE25" s="230">
        <f t="shared" si="85"/>
        <v>26502.788920143375</v>
      </c>
      <c r="FUF25" s="230">
        <f t="shared" si="85"/>
        <v>26502.788920143375</v>
      </c>
      <c r="FUG25" s="230">
        <f t="shared" si="85"/>
        <v>26502.788920143375</v>
      </c>
      <c r="FUH25" s="230">
        <f t="shared" si="85"/>
        <v>26502.788920143375</v>
      </c>
      <c r="FUI25" s="230">
        <f t="shared" si="85"/>
        <v>26502.788920143375</v>
      </c>
      <c r="FUJ25" s="230">
        <f t="shared" si="85"/>
        <v>26502.788920143375</v>
      </c>
      <c r="FUK25" s="230">
        <f t="shared" si="85"/>
        <v>26502.788920143375</v>
      </c>
      <c r="FUL25" s="230">
        <f t="shared" si="85"/>
        <v>26502.788920143375</v>
      </c>
      <c r="FUM25" s="230">
        <f t="shared" si="85"/>
        <v>26502.788920143375</v>
      </c>
      <c r="FUN25" s="230">
        <f t="shared" si="85"/>
        <v>26502.788920143375</v>
      </c>
      <c r="FUO25" s="230">
        <f t="shared" si="85"/>
        <v>26502.788920143375</v>
      </c>
      <c r="FUP25" s="230">
        <f t="shared" si="85"/>
        <v>26502.788920143375</v>
      </c>
      <c r="FUQ25" s="230">
        <f t="shared" ref="FUQ25:FXB25" si="86">MIN(_xlfn.IFS(FUQ21=0,FUP25,FUQ21&gt;0,FUP25+(FUQ21/5)),FUQ22)</f>
        <v>26502.788920143375</v>
      </c>
      <c r="FUR25" s="230">
        <f t="shared" si="86"/>
        <v>26502.788920143375</v>
      </c>
      <c r="FUS25" s="230">
        <f t="shared" si="86"/>
        <v>26502.788920143375</v>
      </c>
      <c r="FUT25" s="230">
        <f t="shared" si="86"/>
        <v>26502.788920143375</v>
      </c>
      <c r="FUU25" s="230">
        <f t="shared" si="86"/>
        <v>26502.788920143375</v>
      </c>
      <c r="FUV25" s="230">
        <f t="shared" si="86"/>
        <v>26502.788920143375</v>
      </c>
      <c r="FUW25" s="230">
        <f t="shared" si="86"/>
        <v>26502.788920143375</v>
      </c>
      <c r="FUX25" s="230">
        <f t="shared" si="86"/>
        <v>26502.788920143375</v>
      </c>
      <c r="FUY25" s="230">
        <f t="shared" si="86"/>
        <v>26502.788920143375</v>
      </c>
      <c r="FUZ25" s="230">
        <f t="shared" si="86"/>
        <v>26502.788920143375</v>
      </c>
      <c r="FVA25" s="230">
        <f t="shared" si="86"/>
        <v>26502.788920143375</v>
      </c>
      <c r="FVB25" s="230">
        <f t="shared" si="86"/>
        <v>26502.788920143375</v>
      </c>
      <c r="FVC25" s="230">
        <f t="shared" si="86"/>
        <v>26502.788920143375</v>
      </c>
      <c r="FVD25" s="230">
        <f t="shared" si="86"/>
        <v>26502.788920143375</v>
      </c>
      <c r="FVE25" s="230">
        <f t="shared" si="86"/>
        <v>26502.788920143375</v>
      </c>
      <c r="FVF25" s="230">
        <f t="shared" si="86"/>
        <v>26502.788920143375</v>
      </c>
      <c r="FVG25" s="230">
        <f t="shared" si="86"/>
        <v>26502.788920143375</v>
      </c>
      <c r="FVH25" s="230">
        <f t="shared" si="86"/>
        <v>26502.788920143375</v>
      </c>
      <c r="FVI25" s="230">
        <f t="shared" si="86"/>
        <v>26502.788920143375</v>
      </c>
      <c r="FVJ25" s="230">
        <f t="shared" si="86"/>
        <v>26502.788920143375</v>
      </c>
      <c r="FVK25" s="230">
        <f t="shared" si="86"/>
        <v>26502.788920143375</v>
      </c>
      <c r="FVL25" s="230">
        <f t="shared" si="86"/>
        <v>26502.788920143375</v>
      </c>
      <c r="FVM25" s="230">
        <f t="shared" si="86"/>
        <v>26502.788920143375</v>
      </c>
      <c r="FVN25" s="230">
        <f t="shared" si="86"/>
        <v>26502.788920143375</v>
      </c>
      <c r="FVO25" s="230">
        <f t="shared" si="86"/>
        <v>26502.788920143375</v>
      </c>
      <c r="FVP25" s="230">
        <f t="shared" si="86"/>
        <v>26502.788920143375</v>
      </c>
      <c r="FVQ25" s="230">
        <f t="shared" si="86"/>
        <v>26502.788920143375</v>
      </c>
      <c r="FVR25" s="230">
        <f t="shared" si="86"/>
        <v>26502.788920143375</v>
      </c>
      <c r="FVS25" s="230">
        <f t="shared" si="86"/>
        <v>26502.788920143375</v>
      </c>
      <c r="FVT25" s="230">
        <f t="shared" si="86"/>
        <v>26502.788920143375</v>
      </c>
      <c r="FVU25" s="230">
        <f t="shared" si="86"/>
        <v>26502.788920143375</v>
      </c>
      <c r="FVV25" s="230">
        <f t="shared" si="86"/>
        <v>26502.788920143375</v>
      </c>
      <c r="FVW25" s="230">
        <f t="shared" si="86"/>
        <v>26502.788920143375</v>
      </c>
      <c r="FVX25" s="230">
        <f t="shared" si="86"/>
        <v>26502.788920143375</v>
      </c>
      <c r="FVY25" s="230">
        <f t="shared" si="86"/>
        <v>26502.788920143375</v>
      </c>
      <c r="FVZ25" s="230">
        <f t="shared" si="86"/>
        <v>26502.788920143375</v>
      </c>
      <c r="FWA25" s="230">
        <f t="shared" si="86"/>
        <v>26502.788920143375</v>
      </c>
      <c r="FWB25" s="230">
        <f t="shared" si="86"/>
        <v>26502.788920143375</v>
      </c>
      <c r="FWC25" s="230">
        <f t="shared" si="86"/>
        <v>26502.788920143375</v>
      </c>
      <c r="FWD25" s="230">
        <f t="shared" si="86"/>
        <v>26502.788920143375</v>
      </c>
      <c r="FWE25" s="230">
        <f t="shared" si="86"/>
        <v>26502.788920143375</v>
      </c>
      <c r="FWF25" s="230">
        <f t="shared" si="86"/>
        <v>26502.788920143375</v>
      </c>
      <c r="FWG25" s="230">
        <f t="shared" si="86"/>
        <v>26502.788920143375</v>
      </c>
      <c r="FWH25" s="230">
        <f t="shared" si="86"/>
        <v>26502.788920143375</v>
      </c>
      <c r="FWI25" s="230">
        <f t="shared" si="86"/>
        <v>26502.788920143375</v>
      </c>
      <c r="FWJ25" s="230">
        <f t="shared" si="86"/>
        <v>26502.788920143375</v>
      </c>
      <c r="FWK25" s="230">
        <f t="shared" si="86"/>
        <v>26502.788920143375</v>
      </c>
      <c r="FWL25" s="230">
        <f t="shared" si="86"/>
        <v>26502.788920143375</v>
      </c>
      <c r="FWM25" s="230">
        <f t="shared" si="86"/>
        <v>26502.788920143375</v>
      </c>
      <c r="FWN25" s="230">
        <f t="shared" si="86"/>
        <v>26502.788920143375</v>
      </c>
      <c r="FWO25" s="230">
        <f t="shared" si="86"/>
        <v>26502.788920143375</v>
      </c>
      <c r="FWP25" s="230">
        <f t="shared" si="86"/>
        <v>26502.788920143375</v>
      </c>
      <c r="FWQ25" s="230">
        <f t="shared" si="86"/>
        <v>26502.788920143375</v>
      </c>
      <c r="FWR25" s="230">
        <f t="shared" si="86"/>
        <v>26502.788920143375</v>
      </c>
      <c r="FWS25" s="230">
        <f t="shared" si="86"/>
        <v>26502.788920143375</v>
      </c>
      <c r="FWT25" s="230">
        <f t="shared" si="86"/>
        <v>26502.788920143375</v>
      </c>
      <c r="FWU25" s="230">
        <f t="shared" si="86"/>
        <v>26502.788920143375</v>
      </c>
      <c r="FWV25" s="230">
        <f t="shared" si="86"/>
        <v>26502.788920143375</v>
      </c>
      <c r="FWW25" s="230">
        <f t="shared" si="86"/>
        <v>26502.788920143375</v>
      </c>
      <c r="FWX25" s="230">
        <f t="shared" si="86"/>
        <v>26502.788920143375</v>
      </c>
      <c r="FWY25" s="230">
        <f t="shared" si="86"/>
        <v>26502.788920143375</v>
      </c>
      <c r="FWZ25" s="230">
        <f t="shared" si="86"/>
        <v>26502.788920143375</v>
      </c>
      <c r="FXA25" s="230">
        <f t="shared" si="86"/>
        <v>26502.788920143375</v>
      </c>
      <c r="FXB25" s="230">
        <f t="shared" si="86"/>
        <v>26502.788920143375</v>
      </c>
      <c r="FXC25" s="230">
        <f t="shared" ref="FXC25:FZN25" si="87">MIN(_xlfn.IFS(FXC21=0,FXB25,FXC21&gt;0,FXB25+(FXC21/5)),FXC22)</f>
        <v>26502.788920143375</v>
      </c>
      <c r="FXD25" s="230">
        <f t="shared" si="87"/>
        <v>26502.788920143375</v>
      </c>
      <c r="FXE25" s="230">
        <f t="shared" si="87"/>
        <v>26502.788920143375</v>
      </c>
      <c r="FXF25" s="230">
        <f t="shared" si="87"/>
        <v>26502.788920143375</v>
      </c>
      <c r="FXG25" s="230">
        <f t="shared" si="87"/>
        <v>26502.788920143375</v>
      </c>
      <c r="FXH25" s="230">
        <f t="shared" si="87"/>
        <v>26502.788920143375</v>
      </c>
      <c r="FXI25" s="230">
        <f t="shared" si="87"/>
        <v>26502.788920143375</v>
      </c>
      <c r="FXJ25" s="230">
        <f t="shared" si="87"/>
        <v>26502.788920143375</v>
      </c>
      <c r="FXK25" s="230">
        <f t="shared" si="87"/>
        <v>26502.788920143375</v>
      </c>
      <c r="FXL25" s="230">
        <f t="shared" si="87"/>
        <v>26502.788920143375</v>
      </c>
      <c r="FXM25" s="230">
        <f t="shared" si="87"/>
        <v>26502.788920143375</v>
      </c>
      <c r="FXN25" s="230">
        <f t="shared" si="87"/>
        <v>26502.788920143375</v>
      </c>
      <c r="FXO25" s="230">
        <f t="shared" si="87"/>
        <v>26502.788920143375</v>
      </c>
      <c r="FXP25" s="230">
        <f t="shared" si="87"/>
        <v>26502.788920143375</v>
      </c>
      <c r="FXQ25" s="230">
        <f t="shared" si="87"/>
        <v>26502.788920143375</v>
      </c>
      <c r="FXR25" s="230">
        <f t="shared" si="87"/>
        <v>26502.788920143375</v>
      </c>
      <c r="FXS25" s="230">
        <f t="shared" si="87"/>
        <v>26502.788920143375</v>
      </c>
      <c r="FXT25" s="230">
        <f t="shared" si="87"/>
        <v>26502.788920143375</v>
      </c>
      <c r="FXU25" s="230">
        <f t="shared" si="87"/>
        <v>26502.788920143375</v>
      </c>
      <c r="FXV25" s="230">
        <f t="shared" si="87"/>
        <v>26502.788920143375</v>
      </c>
      <c r="FXW25" s="230">
        <f t="shared" si="87"/>
        <v>26502.788920143375</v>
      </c>
      <c r="FXX25" s="230">
        <f t="shared" si="87"/>
        <v>26502.788920143375</v>
      </c>
      <c r="FXY25" s="230">
        <f t="shared" si="87"/>
        <v>26502.788920143375</v>
      </c>
      <c r="FXZ25" s="230">
        <f t="shared" si="87"/>
        <v>26502.788920143375</v>
      </c>
      <c r="FYA25" s="230">
        <f t="shared" si="87"/>
        <v>26502.788920143375</v>
      </c>
      <c r="FYB25" s="230">
        <f t="shared" si="87"/>
        <v>26502.788920143375</v>
      </c>
      <c r="FYC25" s="230">
        <f t="shared" si="87"/>
        <v>26502.788920143375</v>
      </c>
      <c r="FYD25" s="230">
        <f t="shared" si="87"/>
        <v>26502.788920143375</v>
      </c>
      <c r="FYE25" s="230">
        <f t="shared" si="87"/>
        <v>26502.788920143375</v>
      </c>
      <c r="FYF25" s="230">
        <f t="shared" si="87"/>
        <v>26502.788920143375</v>
      </c>
      <c r="FYG25" s="230">
        <f t="shared" si="87"/>
        <v>26502.788920143375</v>
      </c>
      <c r="FYH25" s="230">
        <f t="shared" si="87"/>
        <v>26502.788920143375</v>
      </c>
      <c r="FYI25" s="230">
        <f t="shared" si="87"/>
        <v>26502.788920143375</v>
      </c>
      <c r="FYJ25" s="230">
        <f t="shared" si="87"/>
        <v>26502.788920143375</v>
      </c>
      <c r="FYK25" s="230">
        <f t="shared" si="87"/>
        <v>26502.788920143375</v>
      </c>
      <c r="FYL25" s="230">
        <f t="shared" si="87"/>
        <v>26502.788920143375</v>
      </c>
      <c r="FYM25" s="230">
        <f t="shared" si="87"/>
        <v>26502.788920143375</v>
      </c>
      <c r="FYN25" s="230">
        <f t="shared" si="87"/>
        <v>26502.788920143375</v>
      </c>
      <c r="FYO25" s="230">
        <f t="shared" si="87"/>
        <v>26502.788920143375</v>
      </c>
      <c r="FYP25" s="230">
        <f t="shared" si="87"/>
        <v>26502.788920143375</v>
      </c>
      <c r="FYQ25" s="230">
        <f t="shared" si="87"/>
        <v>26502.788920143375</v>
      </c>
      <c r="FYR25" s="230">
        <f t="shared" si="87"/>
        <v>26502.788920143375</v>
      </c>
      <c r="FYS25" s="230">
        <f t="shared" si="87"/>
        <v>26502.788920143375</v>
      </c>
      <c r="FYT25" s="230">
        <f t="shared" si="87"/>
        <v>26502.788920143375</v>
      </c>
      <c r="FYU25" s="230">
        <f t="shared" si="87"/>
        <v>26502.788920143375</v>
      </c>
      <c r="FYV25" s="230">
        <f t="shared" si="87"/>
        <v>26502.788920143375</v>
      </c>
      <c r="FYW25" s="230">
        <f t="shared" si="87"/>
        <v>26502.788920143375</v>
      </c>
      <c r="FYX25" s="230">
        <f t="shared" si="87"/>
        <v>26502.788920143375</v>
      </c>
      <c r="FYY25" s="230">
        <f t="shared" si="87"/>
        <v>26502.788920143375</v>
      </c>
      <c r="FYZ25" s="230">
        <f t="shared" si="87"/>
        <v>26502.788920143375</v>
      </c>
      <c r="FZA25" s="230">
        <f t="shared" si="87"/>
        <v>26502.788920143375</v>
      </c>
      <c r="FZB25" s="230">
        <f t="shared" si="87"/>
        <v>26502.788920143375</v>
      </c>
      <c r="FZC25" s="230">
        <f t="shared" si="87"/>
        <v>26502.788920143375</v>
      </c>
      <c r="FZD25" s="230">
        <f t="shared" si="87"/>
        <v>26502.788920143375</v>
      </c>
      <c r="FZE25" s="230">
        <f t="shared" si="87"/>
        <v>26502.788920143375</v>
      </c>
      <c r="FZF25" s="230">
        <f t="shared" si="87"/>
        <v>26502.788920143375</v>
      </c>
      <c r="FZG25" s="230">
        <f t="shared" si="87"/>
        <v>26502.788920143375</v>
      </c>
      <c r="FZH25" s="230">
        <f t="shared" si="87"/>
        <v>26502.788920143375</v>
      </c>
      <c r="FZI25" s="230">
        <f t="shared" si="87"/>
        <v>26502.788920143375</v>
      </c>
      <c r="FZJ25" s="230">
        <f t="shared" si="87"/>
        <v>26502.788920143375</v>
      </c>
      <c r="FZK25" s="230">
        <f t="shared" si="87"/>
        <v>26502.788920143375</v>
      </c>
      <c r="FZL25" s="230">
        <f t="shared" si="87"/>
        <v>26502.788920143375</v>
      </c>
      <c r="FZM25" s="230">
        <f t="shared" si="87"/>
        <v>26502.788920143375</v>
      </c>
      <c r="FZN25" s="230">
        <f t="shared" si="87"/>
        <v>26502.788920143375</v>
      </c>
      <c r="FZO25" s="230">
        <f t="shared" ref="FZO25:GBZ25" si="88">MIN(_xlfn.IFS(FZO21=0,FZN25,FZO21&gt;0,FZN25+(FZO21/5)),FZO22)</f>
        <v>26502.788920143375</v>
      </c>
      <c r="FZP25" s="230">
        <f t="shared" si="88"/>
        <v>26502.788920143375</v>
      </c>
      <c r="FZQ25" s="230">
        <f t="shared" si="88"/>
        <v>26502.788920143375</v>
      </c>
      <c r="FZR25" s="230">
        <f t="shared" si="88"/>
        <v>26502.788920143375</v>
      </c>
      <c r="FZS25" s="230">
        <f t="shared" si="88"/>
        <v>26502.788920143375</v>
      </c>
      <c r="FZT25" s="230">
        <f t="shared" si="88"/>
        <v>26502.788920143375</v>
      </c>
      <c r="FZU25" s="230">
        <f t="shared" si="88"/>
        <v>26502.788920143375</v>
      </c>
      <c r="FZV25" s="230">
        <f t="shared" si="88"/>
        <v>26502.788920143375</v>
      </c>
      <c r="FZW25" s="230">
        <f t="shared" si="88"/>
        <v>26502.788920143375</v>
      </c>
      <c r="FZX25" s="230">
        <f t="shared" si="88"/>
        <v>26502.788920143375</v>
      </c>
      <c r="FZY25" s="230">
        <f t="shared" si="88"/>
        <v>26502.788920143375</v>
      </c>
      <c r="FZZ25" s="230">
        <f t="shared" si="88"/>
        <v>26502.788920143375</v>
      </c>
      <c r="GAA25" s="230">
        <f t="shared" si="88"/>
        <v>26502.788920143375</v>
      </c>
      <c r="GAB25" s="230">
        <f t="shared" si="88"/>
        <v>26502.788920143375</v>
      </c>
      <c r="GAC25" s="230">
        <f t="shared" si="88"/>
        <v>26502.788920143375</v>
      </c>
      <c r="GAD25" s="230">
        <f t="shared" si="88"/>
        <v>26502.788920143375</v>
      </c>
      <c r="GAE25" s="230">
        <f t="shared" si="88"/>
        <v>26502.788920143375</v>
      </c>
      <c r="GAF25" s="230">
        <f t="shared" si="88"/>
        <v>26502.788920143375</v>
      </c>
      <c r="GAG25" s="230">
        <f t="shared" si="88"/>
        <v>26502.788920143375</v>
      </c>
      <c r="GAH25" s="230">
        <f t="shared" si="88"/>
        <v>26502.788920143375</v>
      </c>
      <c r="GAI25" s="230">
        <f t="shared" si="88"/>
        <v>26502.788920143375</v>
      </c>
      <c r="GAJ25" s="230">
        <f t="shared" si="88"/>
        <v>26502.788920143375</v>
      </c>
      <c r="GAK25" s="230">
        <f t="shared" si="88"/>
        <v>26502.788920143375</v>
      </c>
      <c r="GAL25" s="230">
        <f t="shared" si="88"/>
        <v>26502.788920143375</v>
      </c>
      <c r="GAM25" s="230">
        <f t="shared" si="88"/>
        <v>26502.788920143375</v>
      </c>
      <c r="GAN25" s="230">
        <f t="shared" si="88"/>
        <v>26502.788920143375</v>
      </c>
      <c r="GAO25" s="230">
        <f t="shared" si="88"/>
        <v>26502.788920143375</v>
      </c>
      <c r="GAP25" s="230">
        <f t="shared" si="88"/>
        <v>26502.788920143375</v>
      </c>
      <c r="GAQ25" s="230">
        <f t="shared" si="88"/>
        <v>26502.788920143375</v>
      </c>
      <c r="GAR25" s="230">
        <f t="shared" si="88"/>
        <v>26502.788920143375</v>
      </c>
      <c r="GAS25" s="230">
        <f t="shared" si="88"/>
        <v>26502.788920143375</v>
      </c>
      <c r="GAT25" s="230">
        <f t="shared" si="88"/>
        <v>26502.788920143375</v>
      </c>
      <c r="GAU25" s="230">
        <f t="shared" si="88"/>
        <v>26502.788920143375</v>
      </c>
      <c r="GAV25" s="230">
        <f t="shared" si="88"/>
        <v>26502.788920143375</v>
      </c>
      <c r="GAW25" s="230">
        <f t="shared" si="88"/>
        <v>26502.788920143375</v>
      </c>
      <c r="GAX25" s="230">
        <f t="shared" si="88"/>
        <v>26502.788920143375</v>
      </c>
      <c r="GAY25" s="230">
        <f t="shared" si="88"/>
        <v>26502.788920143375</v>
      </c>
      <c r="GAZ25" s="230">
        <f t="shared" si="88"/>
        <v>26502.788920143375</v>
      </c>
      <c r="GBA25" s="230">
        <f t="shared" si="88"/>
        <v>26502.788920143375</v>
      </c>
      <c r="GBB25" s="230">
        <f t="shared" si="88"/>
        <v>26502.788920143375</v>
      </c>
      <c r="GBC25" s="230">
        <f t="shared" si="88"/>
        <v>26502.788920143375</v>
      </c>
      <c r="GBD25" s="230">
        <f t="shared" si="88"/>
        <v>26502.788920143375</v>
      </c>
      <c r="GBE25" s="230">
        <f t="shared" si="88"/>
        <v>26502.788920143375</v>
      </c>
      <c r="GBF25" s="230">
        <f t="shared" si="88"/>
        <v>26502.788920143375</v>
      </c>
      <c r="GBG25" s="230">
        <f t="shared" si="88"/>
        <v>26502.788920143375</v>
      </c>
      <c r="GBH25" s="230">
        <f t="shared" si="88"/>
        <v>26502.788920143375</v>
      </c>
      <c r="GBI25" s="230">
        <f t="shared" si="88"/>
        <v>26502.788920143375</v>
      </c>
      <c r="GBJ25" s="230">
        <f t="shared" si="88"/>
        <v>26502.788920143375</v>
      </c>
      <c r="GBK25" s="230">
        <f t="shared" si="88"/>
        <v>26502.788920143375</v>
      </c>
      <c r="GBL25" s="230">
        <f t="shared" si="88"/>
        <v>26502.788920143375</v>
      </c>
      <c r="GBM25" s="230">
        <f t="shared" si="88"/>
        <v>26502.788920143375</v>
      </c>
      <c r="GBN25" s="230">
        <f t="shared" si="88"/>
        <v>26502.788920143375</v>
      </c>
      <c r="GBO25" s="230">
        <f t="shared" si="88"/>
        <v>26502.788920143375</v>
      </c>
      <c r="GBP25" s="230">
        <f t="shared" si="88"/>
        <v>26502.788920143375</v>
      </c>
      <c r="GBQ25" s="230">
        <f t="shared" si="88"/>
        <v>26502.788920143375</v>
      </c>
      <c r="GBR25" s="230">
        <f t="shared" si="88"/>
        <v>26502.788920143375</v>
      </c>
      <c r="GBS25" s="230">
        <f t="shared" si="88"/>
        <v>26502.788920143375</v>
      </c>
      <c r="GBT25" s="230">
        <f t="shared" si="88"/>
        <v>26502.788920143375</v>
      </c>
      <c r="GBU25" s="230">
        <f t="shared" si="88"/>
        <v>26502.788920143375</v>
      </c>
      <c r="GBV25" s="230">
        <f t="shared" si="88"/>
        <v>26502.788920143375</v>
      </c>
      <c r="GBW25" s="230">
        <f t="shared" si="88"/>
        <v>26502.788920143375</v>
      </c>
      <c r="GBX25" s="230">
        <f t="shared" si="88"/>
        <v>26502.788920143375</v>
      </c>
      <c r="GBY25" s="230">
        <f t="shared" si="88"/>
        <v>26502.788920143375</v>
      </c>
      <c r="GBZ25" s="230">
        <f t="shared" si="88"/>
        <v>26502.788920143375</v>
      </c>
      <c r="GCA25" s="230">
        <f t="shared" ref="GCA25:GEL25" si="89">MIN(_xlfn.IFS(GCA21=0,GBZ25,GCA21&gt;0,GBZ25+(GCA21/5)),GCA22)</f>
        <v>26502.788920143375</v>
      </c>
      <c r="GCB25" s="230">
        <f t="shared" si="89"/>
        <v>26502.788920143375</v>
      </c>
      <c r="GCC25" s="230">
        <f t="shared" si="89"/>
        <v>26502.788920143375</v>
      </c>
      <c r="GCD25" s="230">
        <f t="shared" si="89"/>
        <v>26502.788920143375</v>
      </c>
      <c r="GCE25" s="230">
        <f t="shared" si="89"/>
        <v>26502.788920143375</v>
      </c>
      <c r="GCF25" s="230">
        <f t="shared" si="89"/>
        <v>26502.788920143375</v>
      </c>
      <c r="GCG25" s="230">
        <f t="shared" si="89"/>
        <v>26502.788920143375</v>
      </c>
      <c r="GCH25" s="230">
        <f t="shared" si="89"/>
        <v>26502.788920143375</v>
      </c>
      <c r="GCI25" s="230">
        <f t="shared" si="89"/>
        <v>26502.788920143375</v>
      </c>
      <c r="GCJ25" s="230">
        <f t="shared" si="89"/>
        <v>26502.788920143375</v>
      </c>
      <c r="GCK25" s="230">
        <f t="shared" si="89"/>
        <v>26502.788920143375</v>
      </c>
      <c r="GCL25" s="230">
        <f t="shared" si="89"/>
        <v>26502.788920143375</v>
      </c>
      <c r="GCM25" s="230">
        <f t="shared" si="89"/>
        <v>26502.788920143375</v>
      </c>
      <c r="GCN25" s="230">
        <f t="shared" si="89"/>
        <v>26502.788920143375</v>
      </c>
      <c r="GCO25" s="230">
        <f t="shared" si="89"/>
        <v>26502.788920143375</v>
      </c>
      <c r="GCP25" s="230">
        <f t="shared" si="89"/>
        <v>26502.788920143375</v>
      </c>
      <c r="GCQ25" s="230">
        <f t="shared" si="89"/>
        <v>26502.788920143375</v>
      </c>
      <c r="GCR25" s="230">
        <f t="shared" si="89"/>
        <v>26502.788920143375</v>
      </c>
      <c r="GCS25" s="230">
        <f t="shared" si="89"/>
        <v>26502.788920143375</v>
      </c>
      <c r="GCT25" s="230">
        <f t="shared" si="89"/>
        <v>26502.788920143375</v>
      </c>
      <c r="GCU25" s="230">
        <f t="shared" si="89"/>
        <v>26502.788920143375</v>
      </c>
      <c r="GCV25" s="230">
        <f t="shared" si="89"/>
        <v>26502.788920143375</v>
      </c>
      <c r="GCW25" s="230">
        <f t="shared" si="89"/>
        <v>26502.788920143375</v>
      </c>
      <c r="GCX25" s="230">
        <f t="shared" si="89"/>
        <v>26502.788920143375</v>
      </c>
      <c r="GCY25" s="230">
        <f t="shared" si="89"/>
        <v>26502.788920143375</v>
      </c>
      <c r="GCZ25" s="230">
        <f t="shared" si="89"/>
        <v>26502.788920143375</v>
      </c>
      <c r="GDA25" s="230">
        <f t="shared" si="89"/>
        <v>26502.788920143375</v>
      </c>
      <c r="GDB25" s="230">
        <f t="shared" si="89"/>
        <v>26502.788920143375</v>
      </c>
      <c r="GDC25" s="230">
        <f t="shared" si="89"/>
        <v>26502.788920143375</v>
      </c>
      <c r="GDD25" s="230">
        <f t="shared" si="89"/>
        <v>26502.788920143375</v>
      </c>
      <c r="GDE25" s="230">
        <f t="shared" si="89"/>
        <v>26502.788920143375</v>
      </c>
      <c r="GDF25" s="230">
        <f t="shared" si="89"/>
        <v>26502.788920143375</v>
      </c>
      <c r="GDG25" s="230">
        <f t="shared" si="89"/>
        <v>26502.788920143375</v>
      </c>
      <c r="GDH25" s="230">
        <f t="shared" si="89"/>
        <v>26502.788920143375</v>
      </c>
      <c r="GDI25" s="230">
        <f t="shared" si="89"/>
        <v>26502.788920143375</v>
      </c>
      <c r="GDJ25" s="230">
        <f t="shared" si="89"/>
        <v>26502.788920143375</v>
      </c>
      <c r="GDK25" s="230">
        <f t="shared" si="89"/>
        <v>26502.788920143375</v>
      </c>
      <c r="GDL25" s="230">
        <f t="shared" si="89"/>
        <v>26502.788920143375</v>
      </c>
      <c r="GDM25" s="230">
        <f t="shared" si="89"/>
        <v>26502.788920143375</v>
      </c>
      <c r="GDN25" s="230">
        <f t="shared" si="89"/>
        <v>26502.788920143375</v>
      </c>
      <c r="GDO25" s="230">
        <f t="shared" si="89"/>
        <v>26502.788920143375</v>
      </c>
      <c r="GDP25" s="230">
        <f t="shared" si="89"/>
        <v>26502.788920143375</v>
      </c>
      <c r="GDQ25" s="230">
        <f t="shared" si="89"/>
        <v>26502.788920143375</v>
      </c>
      <c r="GDR25" s="230">
        <f t="shared" si="89"/>
        <v>26502.788920143375</v>
      </c>
      <c r="GDS25" s="230">
        <f t="shared" si="89"/>
        <v>26502.788920143375</v>
      </c>
      <c r="GDT25" s="230">
        <f t="shared" si="89"/>
        <v>26502.788920143375</v>
      </c>
      <c r="GDU25" s="230">
        <f t="shared" si="89"/>
        <v>26502.788920143375</v>
      </c>
      <c r="GDV25" s="230">
        <f t="shared" si="89"/>
        <v>26502.788920143375</v>
      </c>
      <c r="GDW25" s="230">
        <f t="shared" si="89"/>
        <v>26502.788920143375</v>
      </c>
      <c r="GDX25" s="230">
        <f t="shared" si="89"/>
        <v>26502.788920143375</v>
      </c>
      <c r="GDY25" s="230">
        <f t="shared" si="89"/>
        <v>26502.788920143375</v>
      </c>
      <c r="GDZ25" s="230">
        <f t="shared" si="89"/>
        <v>26502.788920143375</v>
      </c>
      <c r="GEA25" s="230">
        <f t="shared" si="89"/>
        <v>26502.788920143375</v>
      </c>
      <c r="GEB25" s="230">
        <f t="shared" si="89"/>
        <v>26502.788920143375</v>
      </c>
      <c r="GEC25" s="230">
        <f t="shared" si="89"/>
        <v>26502.788920143375</v>
      </c>
      <c r="GED25" s="230">
        <f t="shared" si="89"/>
        <v>26502.788920143375</v>
      </c>
      <c r="GEE25" s="230">
        <f t="shared" si="89"/>
        <v>26502.788920143375</v>
      </c>
      <c r="GEF25" s="230">
        <f t="shared" si="89"/>
        <v>26502.788920143375</v>
      </c>
      <c r="GEG25" s="230">
        <f t="shared" si="89"/>
        <v>26502.788920143375</v>
      </c>
      <c r="GEH25" s="230">
        <f t="shared" si="89"/>
        <v>26502.788920143375</v>
      </c>
      <c r="GEI25" s="230">
        <f t="shared" si="89"/>
        <v>26502.788920143375</v>
      </c>
      <c r="GEJ25" s="230">
        <f t="shared" si="89"/>
        <v>26502.788920143375</v>
      </c>
      <c r="GEK25" s="230">
        <f t="shared" si="89"/>
        <v>26502.788920143375</v>
      </c>
      <c r="GEL25" s="230">
        <f t="shared" si="89"/>
        <v>26502.788920143375</v>
      </c>
      <c r="GEM25" s="230">
        <f t="shared" ref="GEM25:GGX25" si="90">MIN(_xlfn.IFS(GEM21=0,GEL25,GEM21&gt;0,GEL25+(GEM21/5)),GEM22)</f>
        <v>26502.788920143375</v>
      </c>
      <c r="GEN25" s="230">
        <f t="shared" si="90"/>
        <v>26502.788920143375</v>
      </c>
      <c r="GEO25" s="230">
        <f t="shared" si="90"/>
        <v>26502.788920143375</v>
      </c>
      <c r="GEP25" s="230">
        <f t="shared" si="90"/>
        <v>26502.788920143375</v>
      </c>
      <c r="GEQ25" s="230">
        <f t="shared" si="90"/>
        <v>26502.788920143375</v>
      </c>
      <c r="GER25" s="230">
        <f t="shared" si="90"/>
        <v>26502.788920143375</v>
      </c>
      <c r="GES25" s="230">
        <f t="shared" si="90"/>
        <v>26502.788920143375</v>
      </c>
      <c r="GET25" s="230">
        <f t="shared" si="90"/>
        <v>26502.788920143375</v>
      </c>
      <c r="GEU25" s="230">
        <f t="shared" si="90"/>
        <v>26502.788920143375</v>
      </c>
      <c r="GEV25" s="230">
        <f t="shared" si="90"/>
        <v>26502.788920143375</v>
      </c>
      <c r="GEW25" s="230">
        <f t="shared" si="90"/>
        <v>26502.788920143375</v>
      </c>
      <c r="GEX25" s="230">
        <f t="shared" si="90"/>
        <v>26502.788920143375</v>
      </c>
      <c r="GEY25" s="230">
        <f t="shared" si="90"/>
        <v>26502.788920143375</v>
      </c>
      <c r="GEZ25" s="230">
        <f t="shared" si="90"/>
        <v>26502.788920143375</v>
      </c>
      <c r="GFA25" s="230">
        <f t="shared" si="90"/>
        <v>26502.788920143375</v>
      </c>
      <c r="GFB25" s="230">
        <f t="shared" si="90"/>
        <v>26502.788920143375</v>
      </c>
      <c r="GFC25" s="230">
        <f t="shared" si="90"/>
        <v>26502.788920143375</v>
      </c>
      <c r="GFD25" s="230">
        <f t="shared" si="90"/>
        <v>26502.788920143375</v>
      </c>
      <c r="GFE25" s="230">
        <f t="shared" si="90"/>
        <v>26502.788920143375</v>
      </c>
      <c r="GFF25" s="230">
        <f t="shared" si="90"/>
        <v>26502.788920143375</v>
      </c>
      <c r="GFG25" s="230">
        <f t="shared" si="90"/>
        <v>26502.788920143375</v>
      </c>
      <c r="GFH25" s="230">
        <f t="shared" si="90"/>
        <v>26502.788920143375</v>
      </c>
      <c r="GFI25" s="230">
        <f t="shared" si="90"/>
        <v>26502.788920143375</v>
      </c>
      <c r="GFJ25" s="230">
        <f t="shared" si="90"/>
        <v>26502.788920143375</v>
      </c>
      <c r="GFK25" s="230">
        <f t="shared" si="90"/>
        <v>26502.788920143375</v>
      </c>
      <c r="GFL25" s="230">
        <f t="shared" si="90"/>
        <v>26502.788920143375</v>
      </c>
      <c r="GFM25" s="230">
        <f t="shared" si="90"/>
        <v>26502.788920143375</v>
      </c>
      <c r="GFN25" s="230">
        <f t="shared" si="90"/>
        <v>26502.788920143375</v>
      </c>
      <c r="GFO25" s="230">
        <f t="shared" si="90"/>
        <v>26502.788920143375</v>
      </c>
      <c r="GFP25" s="230">
        <f t="shared" si="90"/>
        <v>26502.788920143375</v>
      </c>
      <c r="GFQ25" s="230">
        <f t="shared" si="90"/>
        <v>26502.788920143375</v>
      </c>
      <c r="GFR25" s="230">
        <f t="shared" si="90"/>
        <v>26502.788920143375</v>
      </c>
      <c r="GFS25" s="230">
        <f t="shared" si="90"/>
        <v>26502.788920143375</v>
      </c>
      <c r="GFT25" s="230">
        <f t="shared" si="90"/>
        <v>26502.788920143375</v>
      </c>
      <c r="GFU25" s="230">
        <f t="shared" si="90"/>
        <v>26502.788920143375</v>
      </c>
      <c r="GFV25" s="230">
        <f t="shared" si="90"/>
        <v>26502.788920143375</v>
      </c>
      <c r="GFW25" s="230">
        <f t="shared" si="90"/>
        <v>26502.788920143375</v>
      </c>
      <c r="GFX25" s="230">
        <f t="shared" si="90"/>
        <v>26502.788920143375</v>
      </c>
      <c r="GFY25" s="230">
        <f t="shared" si="90"/>
        <v>26502.788920143375</v>
      </c>
      <c r="GFZ25" s="230">
        <f t="shared" si="90"/>
        <v>26502.788920143375</v>
      </c>
      <c r="GGA25" s="230">
        <f t="shared" si="90"/>
        <v>26502.788920143375</v>
      </c>
      <c r="GGB25" s="230">
        <f t="shared" si="90"/>
        <v>26502.788920143375</v>
      </c>
      <c r="GGC25" s="230">
        <f t="shared" si="90"/>
        <v>26502.788920143375</v>
      </c>
      <c r="GGD25" s="230">
        <f t="shared" si="90"/>
        <v>26502.788920143375</v>
      </c>
      <c r="GGE25" s="230">
        <f t="shared" si="90"/>
        <v>26502.788920143375</v>
      </c>
      <c r="GGF25" s="230">
        <f t="shared" si="90"/>
        <v>26502.788920143375</v>
      </c>
      <c r="GGG25" s="230">
        <f t="shared" si="90"/>
        <v>26502.788920143375</v>
      </c>
      <c r="GGH25" s="230">
        <f t="shared" si="90"/>
        <v>26502.788920143375</v>
      </c>
      <c r="GGI25" s="230">
        <f t="shared" si="90"/>
        <v>26502.788920143375</v>
      </c>
      <c r="GGJ25" s="230">
        <f t="shared" si="90"/>
        <v>26502.788920143375</v>
      </c>
      <c r="GGK25" s="230">
        <f t="shared" si="90"/>
        <v>26502.788920143375</v>
      </c>
      <c r="GGL25" s="230">
        <f t="shared" si="90"/>
        <v>26502.788920143375</v>
      </c>
      <c r="GGM25" s="230">
        <f t="shared" si="90"/>
        <v>26502.788920143375</v>
      </c>
      <c r="GGN25" s="230">
        <f t="shared" si="90"/>
        <v>26502.788920143375</v>
      </c>
      <c r="GGO25" s="230">
        <f t="shared" si="90"/>
        <v>26502.788920143375</v>
      </c>
      <c r="GGP25" s="230">
        <f t="shared" si="90"/>
        <v>26502.788920143375</v>
      </c>
      <c r="GGQ25" s="230">
        <f t="shared" si="90"/>
        <v>26502.788920143375</v>
      </c>
      <c r="GGR25" s="230">
        <f t="shared" si="90"/>
        <v>26502.788920143375</v>
      </c>
      <c r="GGS25" s="230">
        <f t="shared" si="90"/>
        <v>26502.788920143375</v>
      </c>
      <c r="GGT25" s="230">
        <f t="shared" si="90"/>
        <v>26502.788920143375</v>
      </c>
      <c r="GGU25" s="230">
        <f t="shared" si="90"/>
        <v>26502.788920143375</v>
      </c>
      <c r="GGV25" s="230">
        <f t="shared" si="90"/>
        <v>26502.788920143375</v>
      </c>
      <c r="GGW25" s="230">
        <f t="shared" si="90"/>
        <v>26502.788920143375</v>
      </c>
      <c r="GGX25" s="230">
        <f t="shared" si="90"/>
        <v>26502.788920143375</v>
      </c>
      <c r="GGY25" s="230">
        <f t="shared" ref="GGY25:GJJ25" si="91">MIN(_xlfn.IFS(GGY21=0,GGX25,GGY21&gt;0,GGX25+(GGY21/5)),GGY22)</f>
        <v>26502.788920143375</v>
      </c>
      <c r="GGZ25" s="230">
        <f t="shared" si="91"/>
        <v>26502.788920143375</v>
      </c>
      <c r="GHA25" s="230">
        <f t="shared" si="91"/>
        <v>26502.788920143375</v>
      </c>
      <c r="GHB25" s="230">
        <f t="shared" si="91"/>
        <v>26502.788920143375</v>
      </c>
      <c r="GHC25" s="230">
        <f t="shared" si="91"/>
        <v>26502.788920143375</v>
      </c>
      <c r="GHD25" s="230">
        <f t="shared" si="91"/>
        <v>26502.788920143375</v>
      </c>
      <c r="GHE25" s="230">
        <f t="shared" si="91"/>
        <v>26502.788920143375</v>
      </c>
      <c r="GHF25" s="230">
        <f t="shared" si="91"/>
        <v>26502.788920143375</v>
      </c>
      <c r="GHG25" s="230">
        <f t="shared" si="91"/>
        <v>26502.788920143375</v>
      </c>
      <c r="GHH25" s="230">
        <f t="shared" si="91"/>
        <v>26502.788920143375</v>
      </c>
      <c r="GHI25" s="230">
        <f t="shared" si="91"/>
        <v>26502.788920143375</v>
      </c>
      <c r="GHJ25" s="230">
        <f t="shared" si="91"/>
        <v>26502.788920143375</v>
      </c>
      <c r="GHK25" s="230">
        <f t="shared" si="91"/>
        <v>26502.788920143375</v>
      </c>
      <c r="GHL25" s="230">
        <f t="shared" si="91"/>
        <v>26502.788920143375</v>
      </c>
      <c r="GHM25" s="230">
        <f t="shared" si="91"/>
        <v>26502.788920143375</v>
      </c>
      <c r="GHN25" s="230">
        <f t="shared" si="91"/>
        <v>26502.788920143375</v>
      </c>
      <c r="GHO25" s="230">
        <f t="shared" si="91"/>
        <v>26502.788920143375</v>
      </c>
      <c r="GHP25" s="230">
        <f t="shared" si="91"/>
        <v>26502.788920143375</v>
      </c>
      <c r="GHQ25" s="230">
        <f t="shared" si="91"/>
        <v>26502.788920143375</v>
      </c>
      <c r="GHR25" s="230">
        <f t="shared" si="91"/>
        <v>26502.788920143375</v>
      </c>
      <c r="GHS25" s="230">
        <f t="shared" si="91"/>
        <v>26502.788920143375</v>
      </c>
      <c r="GHT25" s="230">
        <f t="shared" si="91"/>
        <v>26502.788920143375</v>
      </c>
      <c r="GHU25" s="230">
        <f t="shared" si="91"/>
        <v>26502.788920143375</v>
      </c>
      <c r="GHV25" s="230">
        <f t="shared" si="91"/>
        <v>26502.788920143375</v>
      </c>
      <c r="GHW25" s="230">
        <f t="shared" si="91"/>
        <v>26502.788920143375</v>
      </c>
      <c r="GHX25" s="230">
        <f t="shared" si="91"/>
        <v>26502.788920143375</v>
      </c>
      <c r="GHY25" s="230">
        <f t="shared" si="91"/>
        <v>26502.788920143375</v>
      </c>
      <c r="GHZ25" s="230">
        <f t="shared" si="91"/>
        <v>26502.788920143375</v>
      </c>
      <c r="GIA25" s="230">
        <f t="shared" si="91"/>
        <v>26502.788920143375</v>
      </c>
      <c r="GIB25" s="230">
        <f t="shared" si="91"/>
        <v>26502.788920143375</v>
      </c>
      <c r="GIC25" s="230">
        <f t="shared" si="91"/>
        <v>26502.788920143375</v>
      </c>
      <c r="GID25" s="230">
        <f t="shared" si="91"/>
        <v>26502.788920143375</v>
      </c>
      <c r="GIE25" s="230">
        <f t="shared" si="91"/>
        <v>26502.788920143375</v>
      </c>
      <c r="GIF25" s="230">
        <f t="shared" si="91"/>
        <v>26502.788920143375</v>
      </c>
      <c r="GIG25" s="230">
        <f t="shared" si="91"/>
        <v>26502.788920143375</v>
      </c>
      <c r="GIH25" s="230">
        <f t="shared" si="91"/>
        <v>26502.788920143375</v>
      </c>
      <c r="GII25" s="230">
        <f t="shared" si="91"/>
        <v>26502.788920143375</v>
      </c>
      <c r="GIJ25" s="230">
        <f t="shared" si="91"/>
        <v>26502.788920143375</v>
      </c>
      <c r="GIK25" s="230">
        <f t="shared" si="91"/>
        <v>26502.788920143375</v>
      </c>
      <c r="GIL25" s="230">
        <f t="shared" si="91"/>
        <v>26502.788920143375</v>
      </c>
      <c r="GIM25" s="230">
        <f t="shared" si="91"/>
        <v>26502.788920143375</v>
      </c>
      <c r="GIN25" s="230">
        <f t="shared" si="91"/>
        <v>26502.788920143375</v>
      </c>
      <c r="GIO25" s="230">
        <f t="shared" si="91"/>
        <v>26502.788920143375</v>
      </c>
      <c r="GIP25" s="230">
        <f t="shared" si="91"/>
        <v>26502.788920143375</v>
      </c>
      <c r="GIQ25" s="230">
        <f t="shared" si="91"/>
        <v>26502.788920143375</v>
      </c>
      <c r="GIR25" s="230">
        <f t="shared" si="91"/>
        <v>26502.788920143375</v>
      </c>
      <c r="GIS25" s="230">
        <f t="shared" si="91"/>
        <v>26502.788920143375</v>
      </c>
      <c r="GIT25" s="230">
        <f t="shared" si="91"/>
        <v>26502.788920143375</v>
      </c>
      <c r="GIU25" s="230">
        <f t="shared" si="91"/>
        <v>26502.788920143375</v>
      </c>
      <c r="GIV25" s="230">
        <f t="shared" si="91"/>
        <v>26502.788920143375</v>
      </c>
      <c r="GIW25" s="230">
        <f t="shared" si="91"/>
        <v>26502.788920143375</v>
      </c>
      <c r="GIX25" s="230">
        <f t="shared" si="91"/>
        <v>26502.788920143375</v>
      </c>
      <c r="GIY25" s="230">
        <f t="shared" si="91"/>
        <v>26502.788920143375</v>
      </c>
      <c r="GIZ25" s="230">
        <f t="shared" si="91"/>
        <v>26502.788920143375</v>
      </c>
      <c r="GJA25" s="230">
        <f t="shared" si="91"/>
        <v>26502.788920143375</v>
      </c>
      <c r="GJB25" s="230">
        <f t="shared" si="91"/>
        <v>26502.788920143375</v>
      </c>
      <c r="GJC25" s="230">
        <f t="shared" si="91"/>
        <v>26502.788920143375</v>
      </c>
      <c r="GJD25" s="230">
        <f t="shared" si="91"/>
        <v>26502.788920143375</v>
      </c>
      <c r="GJE25" s="230">
        <f t="shared" si="91"/>
        <v>26502.788920143375</v>
      </c>
      <c r="GJF25" s="230">
        <f t="shared" si="91"/>
        <v>26502.788920143375</v>
      </c>
      <c r="GJG25" s="230">
        <f t="shared" si="91"/>
        <v>26502.788920143375</v>
      </c>
      <c r="GJH25" s="230">
        <f t="shared" si="91"/>
        <v>26502.788920143375</v>
      </c>
      <c r="GJI25" s="230">
        <f t="shared" si="91"/>
        <v>26502.788920143375</v>
      </c>
      <c r="GJJ25" s="230">
        <f t="shared" si="91"/>
        <v>26502.788920143375</v>
      </c>
      <c r="GJK25" s="230">
        <f t="shared" ref="GJK25:GLV25" si="92">MIN(_xlfn.IFS(GJK21=0,GJJ25,GJK21&gt;0,GJJ25+(GJK21/5)),GJK22)</f>
        <v>26502.788920143375</v>
      </c>
      <c r="GJL25" s="230">
        <f t="shared" si="92"/>
        <v>26502.788920143375</v>
      </c>
      <c r="GJM25" s="230">
        <f t="shared" si="92"/>
        <v>26502.788920143375</v>
      </c>
      <c r="GJN25" s="230">
        <f t="shared" si="92"/>
        <v>26502.788920143375</v>
      </c>
      <c r="GJO25" s="230">
        <f t="shared" si="92"/>
        <v>26502.788920143375</v>
      </c>
      <c r="GJP25" s="230">
        <f t="shared" si="92"/>
        <v>26502.788920143375</v>
      </c>
      <c r="GJQ25" s="230">
        <f t="shared" si="92"/>
        <v>26502.788920143375</v>
      </c>
      <c r="GJR25" s="230">
        <f t="shared" si="92"/>
        <v>26502.788920143375</v>
      </c>
      <c r="GJS25" s="230">
        <f t="shared" si="92"/>
        <v>26502.788920143375</v>
      </c>
      <c r="GJT25" s="230">
        <f t="shared" si="92"/>
        <v>26502.788920143375</v>
      </c>
      <c r="GJU25" s="230">
        <f t="shared" si="92"/>
        <v>26502.788920143375</v>
      </c>
      <c r="GJV25" s="230">
        <f t="shared" si="92"/>
        <v>26502.788920143375</v>
      </c>
      <c r="GJW25" s="230">
        <f t="shared" si="92"/>
        <v>26502.788920143375</v>
      </c>
      <c r="GJX25" s="230">
        <f t="shared" si="92"/>
        <v>26502.788920143375</v>
      </c>
      <c r="GJY25" s="230">
        <f t="shared" si="92"/>
        <v>26502.788920143375</v>
      </c>
      <c r="GJZ25" s="230">
        <f t="shared" si="92"/>
        <v>26502.788920143375</v>
      </c>
      <c r="GKA25" s="230">
        <f t="shared" si="92"/>
        <v>26502.788920143375</v>
      </c>
      <c r="GKB25" s="230">
        <f t="shared" si="92"/>
        <v>26502.788920143375</v>
      </c>
      <c r="GKC25" s="230">
        <f t="shared" si="92"/>
        <v>26502.788920143375</v>
      </c>
      <c r="GKD25" s="230">
        <f t="shared" si="92"/>
        <v>26502.788920143375</v>
      </c>
      <c r="GKE25" s="230">
        <f t="shared" si="92"/>
        <v>26502.788920143375</v>
      </c>
      <c r="GKF25" s="230">
        <f t="shared" si="92"/>
        <v>26502.788920143375</v>
      </c>
      <c r="GKG25" s="230">
        <f t="shared" si="92"/>
        <v>26502.788920143375</v>
      </c>
      <c r="GKH25" s="230">
        <f t="shared" si="92"/>
        <v>26502.788920143375</v>
      </c>
      <c r="GKI25" s="230">
        <f t="shared" si="92"/>
        <v>26502.788920143375</v>
      </c>
      <c r="GKJ25" s="230">
        <f t="shared" si="92"/>
        <v>26502.788920143375</v>
      </c>
      <c r="GKK25" s="230">
        <f t="shared" si="92"/>
        <v>26502.788920143375</v>
      </c>
      <c r="GKL25" s="230">
        <f t="shared" si="92"/>
        <v>26502.788920143375</v>
      </c>
      <c r="GKM25" s="230">
        <f t="shared" si="92"/>
        <v>26502.788920143375</v>
      </c>
      <c r="GKN25" s="230">
        <f t="shared" si="92"/>
        <v>26502.788920143375</v>
      </c>
      <c r="GKO25" s="230">
        <f t="shared" si="92"/>
        <v>26502.788920143375</v>
      </c>
      <c r="GKP25" s="230">
        <f t="shared" si="92"/>
        <v>26502.788920143375</v>
      </c>
      <c r="GKQ25" s="230">
        <f t="shared" si="92"/>
        <v>26502.788920143375</v>
      </c>
      <c r="GKR25" s="230">
        <f t="shared" si="92"/>
        <v>26502.788920143375</v>
      </c>
      <c r="GKS25" s="230">
        <f t="shared" si="92"/>
        <v>26502.788920143375</v>
      </c>
      <c r="GKT25" s="230">
        <f t="shared" si="92"/>
        <v>26502.788920143375</v>
      </c>
      <c r="GKU25" s="230">
        <f t="shared" si="92"/>
        <v>26502.788920143375</v>
      </c>
      <c r="GKV25" s="230">
        <f t="shared" si="92"/>
        <v>26502.788920143375</v>
      </c>
      <c r="GKW25" s="230">
        <f t="shared" si="92"/>
        <v>26502.788920143375</v>
      </c>
      <c r="GKX25" s="230">
        <f t="shared" si="92"/>
        <v>26502.788920143375</v>
      </c>
      <c r="GKY25" s="230">
        <f t="shared" si="92"/>
        <v>26502.788920143375</v>
      </c>
      <c r="GKZ25" s="230">
        <f t="shared" si="92"/>
        <v>26502.788920143375</v>
      </c>
      <c r="GLA25" s="230">
        <f t="shared" si="92"/>
        <v>26502.788920143375</v>
      </c>
      <c r="GLB25" s="230">
        <f t="shared" si="92"/>
        <v>26502.788920143375</v>
      </c>
      <c r="GLC25" s="230">
        <f t="shared" si="92"/>
        <v>26502.788920143375</v>
      </c>
      <c r="GLD25" s="230">
        <f t="shared" si="92"/>
        <v>26502.788920143375</v>
      </c>
      <c r="GLE25" s="230">
        <f t="shared" si="92"/>
        <v>26502.788920143375</v>
      </c>
      <c r="GLF25" s="230">
        <f t="shared" si="92"/>
        <v>26502.788920143375</v>
      </c>
      <c r="GLG25" s="230">
        <f t="shared" si="92"/>
        <v>26502.788920143375</v>
      </c>
      <c r="GLH25" s="230">
        <f t="shared" si="92"/>
        <v>26502.788920143375</v>
      </c>
      <c r="GLI25" s="230">
        <f t="shared" si="92"/>
        <v>26502.788920143375</v>
      </c>
      <c r="GLJ25" s="230">
        <f t="shared" si="92"/>
        <v>26502.788920143375</v>
      </c>
      <c r="GLK25" s="230">
        <f t="shared" si="92"/>
        <v>26502.788920143375</v>
      </c>
      <c r="GLL25" s="230">
        <f t="shared" si="92"/>
        <v>26502.788920143375</v>
      </c>
      <c r="GLM25" s="230">
        <f t="shared" si="92"/>
        <v>26502.788920143375</v>
      </c>
      <c r="GLN25" s="230">
        <f t="shared" si="92"/>
        <v>26502.788920143375</v>
      </c>
      <c r="GLO25" s="230">
        <f t="shared" si="92"/>
        <v>26502.788920143375</v>
      </c>
      <c r="GLP25" s="230">
        <f t="shared" si="92"/>
        <v>26502.788920143375</v>
      </c>
      <c r="GLQ25" s="230">
        <f t="shared" si="92"/>
        <v>26502.788920143375</v>
      </c>
      <c r="GLR25" s="230">
        <f t="shared" si="92"/>
        <v>26502.788920143375</v>
      </c>
      <c r="GLS25" s="230">
        <f t="shared" si="92"/>
        <v>26502.788920143375</v>
      </c>
      <c r="GLT25" s="230">
        <f t="shared" si="92"/>
        <v>26502.788920143375</v>
      </c>
      <c r="GLU25" s="230">
        <f t="shared" si="92"/>
        <v>26502.788920143375</v>
      </c>
      <c r="GLV25" s="230">
        <f t="shared" si="92"/>
        <v>26502.788920143375</v>
      </c>
      <c r="GLW25" s="230">
        <f t="shared" ref="GLW25:GOH25" si="93">MIN(_xlfn.IFS(GLW21=0,GLV25,GLW21&gt;0,GLV25+(GLW21/5)),GLW22)</f>
        <v>26502.788920143375</v>
      </c>
      <c r="GLX25" s="230">
        <f t="shared" si="93"/>
        <v>26502.788920143375</v>
      </c>
      <c r="GLY25" s="230">
        <f t="shared" si="93"/>
        <v>26502.788920143375</v>
      </c>
      <c r="GLZ25" s="230">
        <f t="shared" si="93"/>
        <v>26502.788920143375</v>
      </c>
      <c r="GMA25" s="230">
        <f t="shared" si="93"/>
        <v>26502.788920143375</v>
      </c>
      <c r="GMB25" s="230">
        <f t="shared" si="93"/>
        <v>26502.788920143375</v>
      </c>
      <c r="GMC25" s="230">
        <f t="shared" si="93"/>
        <v>26502.788920143375</v>
      </c>
      <c r="GMD25" s="230">
        <f t="shared" si="93"/>
        <v>26502.788920143375</v>
      </c>
      <c r="GME25" s="230">
        <f t="shared" si="93"/>
        <v>26502.788920143375</v>
      </c>
      <c r="GMF25" s="230">
        <f t="shared" si="93"/>
        <v>26502.788920143375</v>
      </c>
      <c r="GMG25" s="230">
        <f t="shared" si="93"/>
        <v>26502.788920143375</v>
      </c>
      <c r="GMH25" s="230">
        <f t="shared" si="93"/>
        <v>26502.788920143375</v>
      </c>
      <c r="GMI25" s="230">
        <f t="shared" si="93"/>
        <v>26502.788920143375</v>
      </c>
      <c r="GMJ25" s="230">
        <f t="shared" si="93"/>
        <v>26502.788920143375</v>
      </c>
      <c r="GMK25" s="230">
        <f t="shared" si="93"/>
        <v>26502.788920143375</v>
      </c>
      <c r="GML25" s="230">
        <f t="shared" si="93"/>
        <v>26502.788920143375</v>
      </c>
      <c r="GMM25" s="230">
        <f t="shared" si="93"/>
        <v>26502.788920143375</v>
      </c>
      <c r="GMN25" s="230">
        <f t="shared" si="93"/>
        <v>26502.788920143375</v>
      </c>
      <c r="GMO25" s="230">
        <f t="shared" si="93"/>
        <v>26502.788920143375</v>
      </c>
      <c r="GMP25" s="230">
        <f t="shared" si="93"/>
        <v>26502.788920143375</v>
      </c>
      <c r="GMQ25" s="230">
        <f t="shared" si="93"/>
        <v>26502.788920143375</v>
      </c>
      <c r="GMR25" s="230">
        <f t="shared" si="93"/>
        <v>26502.788920143375</v>
      </c>
      <c r="GMS25" s="230">
        <f t="shared" si="93"/>
        <v>26502.788920143375</v>
      </c>
      <c r="GMT25" s="230">
        <f t="shared" si="93"/>
        <v>26502.788920143375</v>
      </c>
      <c r="GMU25" s="230">
        <f t="shared" si="93"/>
        <v>26502.788920143375</v>
      </c>
      <c r="GMV25" s="230">
        <f t="shared" si="93"/>
        <v>26502.788920143375</v>
      </c>
      <c r="GMW25" s="230">
        <f t="shared" si="93"/>
        <v>26502.788920143375</v>
      </c>
      <c r="GMX25" s="230">
        <f t="shared" si="93"/>
        <v>26502.788920143375</v>
      </c>
      <c r="GMY25" s="230">
        <f t="shared" si="93"/>
        <v>26502.788920143375</v>
      </c>
      <c r="GMZ25" s="230">
        <f t="shared" si="93"/>
        <v>26502.788920143375</v>
      </c>
      <c r="GNA25" s="230">
        <f t="shared" si="93"/>
        <v>26502.788920143375</v>
      </c>
      <c r="GNB25" s="230">
        <f t="shared" si="93"/>
        <v>26502.788920143375</v>
      </c>
      <c r="GNC25" s="230">
        <f t="shared" si="93"/>
        <v>26502.788920143375</v>
      </c>
      <c r="GND25" s="230">
        <f t="shared" si="93"/>
        <v>26502.788920143375</v>
      </c>
      <c r="GNE25" s="230">
        <f t="shared" si="93"/>
        <v>26502.788920143375</v>
      </c>
      <c r="GNF25" s="230">
        <f t="shared" si="93"/>
        <v>26502.788920143375</v>
      </c>
      <c r="GNG25" s="230">
        <f t="shared" si="93"/>
        <v>26502.788920143375</v>
      </c>
      <c r="GNH25" s="230">
        <f t="shared" si="93"/>
        <v>26502.788920143375</v>
      </c>
      <c r="GNI25" s="230">
        <f t="shared" si="93"/>
        <v>26502.788920143375</v>
      </c>
      <c r="GNJ25" s="230">
        <f t="shared" si="93"/>
        <v>26502.788920143375</v>
      </c>
      <c r="GNK25" s="230">
        <f t="shared" si="93"/>
        <v>26502.788920143375</v>
      </c>
      <c r="GNL25" s="230">
        <f t="shared" si="93"/>
        <v>26502.788920143375</v>
      </c>
      <c r="GNM25" s="230">
        <f t="shared" si="93"/>
        <v>26502.788920143375</v>
      </c>
      <c r="GNN25" s="230">
        <f t="shared" si="93"/>
        <v>26502.788920143375</v>
      </c>
      <c r="GNO25" s="230">
        <f t="shared" si="93"/>
        <v>26502.788920143375</v>
      </c>
      <c r="GNP25" s="230">
        <f t="shared" si="93"/>
        <v>26502.788920143375</v>
      </c>
      <c r="GNQ25" s="230">
        <f t="shared" si="93"/>
        <v>26502.788920143375</v>
      </c>
      <c r="GNR25" s="230">
        <f t="shared" si="93"/>
        <v>26502.788920143375</v>
      </c>
      <c r="GNS25" s="230">
        <f t="shared" si="93"/>
        <v>26502.788920143375</v>
      </c>
      <c r="GNT25" s="230">
        <f t="shared" si="93"/>
        <v>26502.788920143375</v>
      </c>
      <c r="GNU25" s="230">
        <f t="shared" si="93"/>
        <v>26502.788920143375</v>
      </c>
      <c r="GNV25" s="230">
        <f t="shared" si="93"/>
        <v>26502.788920143375</v>
      </c>
      <c r="GNW25" s="230">
        <f t="shared" si="93"/>
        <v>26502.788920143375</v>
      </c>
      <c r="GNX25" s="230">
        <f t="shared" si="93"/>
        <v>26502.788920143375</v>
      </c>
      <c r="GNY25" s="230">
        <f t="shared" si="93"/>
        <v>26502.788920143375</v>
      </c>
      <c r="GNZ25" s="230">
        <f t="shared" si="93"/>
        <v>26502.788920143375</v>
      </c>
      <c r="GOA25" s="230">
        <f t="shared" si="93"/>
        <v>26502.788920143375</v>
      </c>
      <c r="GOB25" s="230">
        <f t="shared" si="93"/>
        <v>26502.788920143375</v>
      </c>
      <c r="GOC25" s="230">
        <f t="shared" si="93"/>
        <v>26502.788920143375</v>
      </c>
      <c r="GOD25" s="230">
        <f t="shared" si="93"/>
        <v>26502.788920143375</v>
      </c>
      <c r="GOE25" s="230">
        <f t="shared" si="93"/>
        <v>26502.788920143375</v>
      </c>
      <c r="GOF25" s="230">
        <f t="shared" si="93"/>
        <v>26502.788920143375</v>
      </c>
      <c r="GOG25" s="230">
        <f t="shared" si="93"/>
        <v>26502.788920143375</v>
      </c>
      <c r="GOH25" s="230">
        <f t="shared" si="93"/>
        <v>26502.788920143375</v>
      </c>
      <c r="GOI25" s="230">
        <f t="shared" ref="GOI25:GQT25" si="94">MIN(_xlfn.IFS(GOI21=0,GOH25,GOI21&gt;0,GOH25+(GOI21/5)),GOI22)</f>
        <v>26502.788920143375</v>
      </c>
      <c r="GOJ25" s="230">
        <f t="shared" si="94"/>
        <v>26502.788920143375</v>
      </c>
      <c r="GOK25" s="230">
        <f t="shared" si="94"/>
        <v>26502.788920143375</v>
      </c>
      <c r="GOL25" s="230">
        <f t="shared" si="94"/>
        <v>26502.788920143375</v>
      </c>
      <c r="GOM25" s="230">
        <f t="shared" si="94"/>
        <v>26502.788920143375</v>
      </c>
      <c r="GON25" s="230">
        <f t="shared" si="94"/>
        <v>26502.788920143375</v>
      </c>
      <c r="GOO25" s="230">
        <f t="shared" si="94"/>
        <v>26502.788920143375</v>
      </c>
      <c r="GOP25" s="230">
        <f t="shared" si="94"/>
        <v>26502.788920143375</v>
      </c>
      <c r="GOQ25" s="230">
        <f t="shared" si="94"/>
        <v>26502.788920143375</v>
      </c>
      <c r="GOR25" s="230">
        <f t="shared" si="94"/>
        <v>26502.788920143375</v>
      </c>
      <c r="GOS25" s="230">
        <f t="shared" si="94"/>
        <v>26502.788920143375</v>
      </c>
      <c r="GOT25" s="230">
        <f t="shared" si="94"/>
        <v>26502.788920143375</v>
      </c>
      <c r="GOU25" s="230">
        <f t="shared" si="94"/>
        <v>26502.788920143375</v>
      </c>
      <c r="GOV25" s="230">
        <f t="shared" si="94"/>
        <v>26502.788920143375</v>
      </c>
      <c r="GOW25" s="230">
        <f t="shared" si="94"/>
        <v>26502.788920143375</v>
      </c>
      <c r="GOX25" s="230">
        <f t="shared" si="94"/>
        <v>26502.788920143375</v>
      </c>
      <c r="GOY25" s="230">
        <f t="shared" si="94"/>
        <v>26502.788920143375</v>
      </c>
      <c r="GOZ25" s="230">
        <f t="shared" si="94"/>
        <v>26502.788920143375</v>
      </c>
      <c r="GPA25" s="230">
        <f t="shared" si="94"/>
        <v>26502.788920143375</v>
      </c>
      <c r="GPB25" s="230">
        <f t="shared" si="94"/>
        <v>26502.788920143375</v>
      </c>
      <c r="GPC25" s="230">
        <f t="shared" si="94"/>
        <v>26502.788920143375</v>
      </c>
      <c r="GPD25" s="230">
        <f t="shared" si="94"/>
        <v>26502.788920143375</v>
      </c>
      <c r="GPE25" s="230">
        <f t="shared" si="94"/>
        <v>26502.788920143375</v>
      </c>
      <c r="GPF25" s="230">
        <f t="shared" si="94"/>
        <v>26502.788920143375</v>
      </c>
      <c r="GPG25" s="230">
        <f t="shared" si="94"/>
        <v>26502.788920143375</v>
      </c>
      <c r="GPH25" s="230">
        <f t="shared" si="94"/>
        <v>26502.788920143375</v>
      </c>
      <c r="GPI25" s="230">
        <f t="shared" si="94"/>
        <v>26502.788920143375</v>
      </c>
      <c r="GPJ25" s="230">
        <f t="shared" si="94"/>
        <v>26502.788920143375</v>
      </c>
      <c r="GPK25" s="230">
        <f t="shared" si="94"/>
        <v>26502.788920143375</v>
      </c>
      <c r="GPL25" s="230">
        <f t="shared" si="94"/>
        <v>26502.788920143375</v>
      </c>
      <c r="GPM25" s="230">
        <f t="shared" si="94"/>
        <v>26502.788920143375</v>
      </c>
      <c r="GPN25" s="230">
        <f t="shared" si="94"/>
        <v>26502.788920143375</v>
      </c>
      <c r="GPO25" s="230">
        <f t="shared" si="94"/>
        <v>26502.788920143375</v>
      </c>
      <c r="GPP25" s="230">
        <f t="shared" si="94"/>
        <v>26502.788920143375</v>
      </c>
      <c r="GPQ25" s="230">
        <f t="shared" si="94"/>
        <v>26502.788920143375</v>
      </c>
      <c r="GPR25" s="230">
        <f t="shared" si="94"/>
        <v>26502.788920143375</v>
      </c>
      <c r="GPS25" s="230">
        <f t="shared" si="94"/>
        <v>26502.788920143375</v>
      </c>
      <c r="GPT25" s="230">
        <f t="shared" si="94"/>
        <v>26502.788920143375</v>
      </c>
      <c r="GPU25" s="230">
        <f t="shared" si="94"/>
        <v>26502.788920143375</v>
      </c>
      <c r="GPV25" s="230">
        <f t="shared" si="94"/>
        <v>26502.788920143375</v>
      </c>
      <c r="GPW25" s="230">
        <f t="shared" si="94"/>
        <v>26502.788920143375</v>
      </c>
      <c r="GPX25" s="230">
        <f t="shared" si="94"/>
        <v>26502.788920143375</v>
      </c>
      <c r="GPY25" s="230">
        <f t="shared" si="94"/>
        <v>26502.788920143375</v>
      </c>
      <c r="GPZ25" s="230">
        <f t="shared" si="94"/>
        <v>26502.788920143375</v>
      </c>
      <c r="GQA25" s="230">
        <f t="shared" si="94"/>
        <v>26502.788920143375</v>
      </c>
      <c r="GQB25" s="230">
        <f t="shared" si="94"/>
        <v>26502.788920143375</v>
      </c>
      <c r="GQC25" s="230">
        <f t="shared" si="94"/>
        <v>26502.788920143375</v>
      </c>
      <c r="GQD25" s="230">
        <f t="shared" si="94"/>
        <v>26502.788920143375</v>
      </c>
      <c r="GQE25" s="230">
        <f t="shared" si="94"/>
        <v>26502.788920143375</v>
      </c>
      <c r="GQF25" s="230">
        <f t="shared" si="94"/>
        <v>26502.788920143375</v>
      </c>
      <c r="GQG25" s="230">
        <f t="shared" si="94"/>
        <v>26502.788920143375</v>
      </c>
      <c r="GQH25" s="230">
        <f t="shared" si="94"/>
        <v>26502.788920143375</v>
      </c>
      <c r="GQI25" s="230">
        <f t="shared" si="94"/>
        <v>26502.788920143375</v>
      </c>
      <c r="GQJ25" s="230">
        <f t="shared" si="94"/>
        <v>26502.788920143375</v>
      </c>
      <c r="GQK25" s="230">
        <f t="shared" si="94"/>
        <v>26502.788920143375</v>
      </c>
      <c r="GQL25" s="230">
        <f t="shared" si="94"/>
        <v>26502.788920143375</v>
      </c>
      <c r="GQM25" s="230">
        <f t="shared" si="94"/>
        <v>26502.788920143375</v>
      </c>
      <c r="GQN25" s="230">
        <f t="shared" si="94"/>
        <v>26502.788920143375</v>
      </c>
      <c r="GQO25" s="230">
        <f t="shared" si="94"/>
        <v>26502.788920143375</v>
      </c>
      <c r="GQP25" s="230">
        <f t="shared" si="94"/>
        <v>26502.788920143375</v>
      </c>
      <c r="GQQ25" s="230">
        <f t="shared" si="94"/>
        <v>26502.788920143375</v>
      </c>
      <c r="GQR25" s="230">
        <f t="shared" si="94"/>
        <v>26502.788920143375</v>
      </c>
      <c r="GQS25" s="230">
        <f t="shared" si="94"/>
        <v>26502.788920143375</v>
      </c>
      <c r="GQT25" s="230">
        <f t="shared" si="94"/>
        <v>26502.788920143375</v>
      </c>
      <c r="GQU25" s="230">
        <f t="shared" ref="GQU25:GTF25" si="95">MIN(_xlfn.IFS(GQU21=0,GQT25,GQU21&gt;0,GQT25+(GQU21/5)),GQU22)</f>
        <v>26502.788920143375</v>
      </c>
      <c r="GQV25" s="230">
        <f t="shared" si="95"/>
        <v>26502.788920143375</v>
      </c>
      <c r="GQW25" s="230">
        <f t="shared" si="95"/>
        <v>26502.788920143375</v>
      </c>
      <c r="GQX25" s="230">
        <f t="shared" si="95"/>
        <v>26502.788920143375</v>
      </c>
      <c r="GQY25" s="230">
        <f t="shared" si="95"/>
        <v>26502.788920143375</v>
      </c>
      <c r="GQZ25" s="230">
        <f t="shared" si="95"/>
        <v>26502.788920143375</v>
      </c>
      <c r="GRA25" s="230">
        <f t="shared" si="95"/>
        <v>26502.788920143375</v>
      </c>
      <c r="GRB25" s="230">
        <f t="shared" si="95"/>
        <v>26502.788920143375</v>
      </c>
      <c r="GRC25" s="230">
        <f t="shared" si="95"/>
        <v>26502.788920143375</v>
      </c>
      <c r="GRD25" s="230">
        <f t="shared" si="95"/>
        <v>26502.788920143375</v>
      </c>
      <c r="GRE25" s="230">
        <f t="shared" si="95"/>
        <v>26502.788920143375</v>
      </c>
      <c r="GRF25" s="230">
        <f t="shared" si="95"/>
        <v>26502.788920143375</v>
      </c>
      <c r="GRG25" s="230">
        <f t="shared" si="95"/>
        <v>26502.788920143375</v>
      </c>
      <c r="GRH25" s="230">
        <f t="shared" si="95"/>
        <v>26502.788920143375</v>
      </c>
      <c r="GRI25" s="230">
        <f t="shared" si="95"/>
        <v>26502.788920143375</v>
      </c>
      <c r="GRJ25" s="230">
        <f t="shared" si="95"/>
        <v>26502.788920143375</v>
      </c>
      <c r="GRK25" s="230">
        <f t="shared" si="95"/>
        <v>26502.788920143375</v>
      </c>
      <c r="GRL25" s="230">
        <f t="shared" si="95"/>
        <v>26502.788920143375</v>
      </c>
      <c r="GRM25" s="230">
        <f t="shared" si="95"/>
        <v>26502.788920143375</v>
      </c>
      <c r="GRN25" s="230">
        <f t="shared" si="95"/>
        <v>26502.788920143375</v>
      </c>
      <c r="GRO25" s="230">
        <f t="shared" si="95"/>
        <v>26502.788920143375</v>
      </c>
      <c r="GRP25" s="230">
        <f t="shared" si="95"/>
        <v>26502.788920143375</v>
      </c>
      <c r="GRQ25" s="230">
        <f t="shared" si="95"/>
        <v>26502.788920143375</v>
      </c>
      <c r="GRR25" s="230">
        <f t="shared" si="95"/>
        <v>26502.788920143375</v>
      </c>
      <c r="GRS25" s="230">
        <f t="shared" si="95"/>
        <v>26502.788920143375</v>
      </c>
      <c r="GRT25" s="230">
        <f t="shared" si="95"/>
        <v>26502.788920143375</v>
      </c>
      <c r="GRU25" s="230">
        <f t="shared" si="95"/>
        <v>26502.788920143375</v>
      </c>
      <c r="GRV25" s="230">
        <f t="shared" si="95"/>
        <v>26502.788920143375</v>
      </c>
      <c r="GRW25" s="230">
        <f t="shared" si="95"/>
        <v>26502.788920143375</v>
      </c>
      <c r="GRX25" s="230">
        <f t="shared" si="95"/>
        <v>26502.788920143375</v>
      </c>
      <c r="GRY25" s="230">
        <f t="shared" si="95"/>
        <v>26502.788920143375</v>
      </c>
      <c r="GRZ25" s="230">
        <f t="shared" si="95"/>
        <v>26502.788920143375</v>
      </c>
      <c r="GSA25" s="230">
        <f t="shared" si="95"/>
        <v>26502.788920143375</v>
      </c>
      <c r="GSB25" s="230">
        <f t="shared" si="95"/>
        <v>26502.788920143375</v>
      </c>
      <c r="GSC25" s="230">
        <f t="shared" si="95"/>
        <v>26502.788920143375</v>
      </c>
      <c r="GSD25" s="230">
        <f t="shared" si="95"/>
        <v>26502.788920143375</v>
      </c>
      <c r="GSE25" s="230">
        <f t="shared" si="95"/>
        <v>26502.788920143375</v>
      </c>
      <c r="GSF25" s="230">
        <f t="shared" si="95"/>
        <v>26502.788920143375</v>
      </c>
      <c r="GSG25" s="230">
        <f t="shared" si="95"/>
        <v>26502.788920143375</v>
      </c>
      <c r="GSH25" s="230">
        <f t="shared" si="95"/>
        <v>26502.788920143375</v>
      </c>
      <c r="GSI25" s="230">
        <f t="shared" si="95"/>
        <v>26502.788920143375</v>
      </c>
      <c r="GSJ25" s="230">
        <f t="shared" si="95"/>
        <v>26502.788920143375</v>
      </c>
      <c r="GSK25" s="230">
        <f t="shared" si="95"/>
        <v>26502.788920143375</v>
      </c>
      <c r="GSL25" s="230">
        <f t="shared" si="95"/>
        <v>26502.788920143375</v>
      </c>
      <c r="GSM25" s="230">
        <f t="shared" si="95"/>
        <v>26502.788920143375</v>
      </c>
      <c r="GSN25" s="230">
        <f t="shared" si="95"/>
        <v>26502.788920143375</v>
      </c>
      <c r="GSO25" s="230">
        <f t="shared" si="95"/>
        <v>26502.788920143375</v>
      </c>
      <c r="GSP25" s="230">
        <f t="shared" si="95"/>
        <v>26502.788920143375</v>
      </c>
      <c r="GSQ25" s="230">
        <f t="shared" si="95"/>
        <v>26502.788920143375</v>
      </c>
      <c r="GSR25" s="230">
        <f t="shared" si="95"/>
        <v>26502.788920143375</v>
      </c>
      <c r="GSS25" s="230">
        <f t="shared" si="95"/>
        <v>26502.788920143375</v>
      </c>
      <c r="GST25" s="230">
        <f t="shared" si="95"/>
        <v>26502.788920143375</v>
      </c>
      <c r="GSU25" s="230">
        <f t="shared" si="95"/>
        <v>26502.788920143375</v>
      </c>
      <c r="GSV25" s="230">
        <f t="shared" si="95"/>
        <v>26502.788920143375</v>
      </c>
      <c r="GSW25" s="230">
        <f t="shared" si="95"/>
        <v>26502.788920143375</v>
      </c>
      <c r="GSX25" s="230">
        <f t="shared" si="95"/>
        <v>26502.788920143375</v>
      </c>
      <c r="GSY25" s="230">
        <f t="shared" si="95"/>
        <v>26502.788920143375</v>
      </c>
      <c r="GSZ25" s="230">
        <f t="shared" si="95"/>
        <v>26502.788920143375</v>
      </c>
      <c r="GTA25" s="230">
        <f t="shared" si="95"/>
        <v>26502.788920143375</v>
      </c>
      <c r="GTB25" s="230">
        <f t="shared" si="95"/>
        <v>26502.788920143375</v>
      </c>
      <c r="GTC25" s="230">
        <f t="shared" si="95"/>
        <v>26502.788920143375</v>
      </c>
      <c r="GTD25" s="230">
        <f t="shared" si="95"/>
        <v>26502.788920143375</v>
      </c>
      <c r="GTE25" s="230">
        <f t="shared" si="95"/>
        <v>26502.788920143375</v>
      </c>
      <c r="GTF25" s="230">
        <f t="shared" si="95"/>
        <v>26502.788920143375</v>
      </c>
      <c r="GTG25" s="230">
        <f t="shared" ref="GTG25:GVR25" si="96">MIN(_xlfn.IFS(GTG21=0,GTF25,GTG21&gt;0,GTF25+(GTG21/5)),GTG22)</f>
        <v>26502.788920143375</v>
      </c>
      <c r="GTH25" s="230">
        <f t="shared" si="96"/>
        <v>26502.788920143375</v>
      </c>
      <c r="GTI25" s="230">
        <f t="shared" si="96"/>
        <v>26502.788920143375</v>
      </c>
      <c r="GTJ25" s="230">
        <f t="shared" si="96"/>
        <v>26502.788920143375</v>
      </c>
      <c r="GTK25" s="230">
        <f t="shared" si="96"/>
        <v>26502.788920143375</v>
      </c>
      <c r="GTL25" s="230">
        <f t="shared" si="96"/>
        <v>26502.788920143375</v>
      </c>
      <c r="GTM25" s="230">
        <f t="shared" si="96"/>
        <v>26502.788920143375</v>
      </c>
      <c r="GTN25" s="230">
        <f t="shared" si="96"/>
        <v>26502.788920143375</v>
      </c>
      <c r="GTO25" s="230">
        <f t="shared" si="96"/>
        <v>26502.788920143375</v>
      </c>
      <c r="GTP25" s="230">
        <f t="shared" si="96"/>
        <v>26502.788920143375</v>
      </c>
      <c r="GTQ25" s="230">
        <f t="shared" si="96"/>
        <v>26502.788920143375</v>
      </c>
      <c r="GTR25" s="230">
        <f t="shared" si="96"/>
        <v>26502.788920143375</v>
      </c>
      <c r="GTS25" s="230">
        <f t="shared" si="96"/>
        <v>26502.788920143375</v>
      </c>
      <c r="GTT25" s="230">
        <f t="shared" si="96"/>
        <v>26502.788920143375</v>
      </c>
      <c r="GTU25" s="230">
        <f t="shared" si="96"/>
        <v>26502.788920143375</v>
      </c>
      <c r="GTV25" s="230">
        <f t="shared" si="96"/>
        <v>26502.788920143375</v>
      </c>
      <c r="GTW25" s="230">
        <f t="shared" si="96"/>
        <v>26502.788920143375</v>
      </c>
      <c r="GTX25" s="230">
        <f t="shared" si="96"/>
        <v>26502.788920143375</v>
      </c>
      <c r="GTY25" s="230">
        <f t="shared" si="96"/>
        <v>26502.788920143375</v>
      </c>
      <c r="GTZ25" s="230">
        <f t="shared" si="96"/>
        <v>26502.788920143375</v>
      </c>
      <c r="GUA25" s="230">
        <f t="shared" si="96"/>
        <v>26502.788920143375</v>
      </c>
      <c r="GUB25" s="230">
        <f t="shared" si="96"/>
        <v>26502.788920143375</v>
      </c>
      <c r="GUC25" s="230">
        <f t="shared" si="96"/>
        <v>26502.788920143375</v>
      </c>
      <c r="GUD25" s="230">
        <f t="shared" si="96"/>
        <v>26502.788920143375</v>
      </c>
      <c r="GUE25" s="230">
        <f t="shared" si="96"/>
        <v>26502.788920143375</v>
      </c>
      <c r="GUF25" s="230">
        <f t="shared" si="96"/>
        <v>26502.788920143375</v>
      </c>
      <c r="GUG25" s="230">
        <f t="shared" si="96"/>
        <v>26502.788920143375</v>
      </c>
      <c r="GUH25" s="230">
        <f t="shared" si="96"/>
        <v>26502.788920143375</v>
      </c>
      <c r="GUI25" s="230">
        <f t="shared" si="96"/>
        <v>26502.788920143375</v>
      </c>
      <c r="GUJ25" s="230">
        <f t="shared" si="96"/>
        <v>26502.788920143375</v>
      </c>
      <c r="GUK25" s="230">
        <f t="shared" si="96"/>
        <v>26502.788920143375</v>
      </c>
      <c r="GUL25" s="230">
        <f t="shared" si="96"/>
        <v>26502.788920143375</v>
      </c>
      <c r="GUM25" s="230">
        <f t="shared" si="96"/>
        <v>26502.788920143375</v>
      </c>
      <c r="GUN25" s="230">
        <f t="shared" si="96"/>
        <v>26502.788920143375</v>
      </c>
      <c r="GUO25" s="230">
        <f t="shared" si="96"/>
        <v>26502.788920143375</v>
      </c>
      <c r="GUP25" s="230">
        <f t="shared" si="96"/>
        <v>26502.788920143375</v>
      </c>
      <c r="GUQ25" s="230">
        <f t="shared" si="96"/>
        <v>26502.788920143375</v>
      </c>
      <c r="GUR25" s="230">
        <f t="shared" si="96"/>
        <v>26502.788920143375</v>
      </c>
      <c r="GUS25" s="230">
        <f t="shared" si="96"/>
        <v>26502.788920143375</v>
      </c>
      <c r="GUT25" s="230">
        <f t="shared" si="96"/>
        <v>26502.788920143375</v>
      </c>
      <c r="GUU25" s="230">
        <f t="shared" si="96"/>
        <v>26502.788920143375</v>
      </c>
      <c r="GUV25" s="230">
        <f t="shared" si="96"/>
        <v>26502.788920143375</v>
      </c>
      <c r="GUW25" s="230">
        <f t="shared" si="96"/>
        <v>26502.788920143375</v>
      </c>
      <c r="GUX25" s="230">
        <f t="shared" si="96"/>
        <v>26502.788920143375</v>
      </c>
      <c r="GUY25" s="230">
        <f t="shared" si="96"/>
        <v>26502.788920143375</v>
      </c>
      <c r="GUZ25" s="230">
        <f t="shared" si="96"/>
        <v>26502.788920143375</v>
      </c>
      <c r="GVA25" s="230">
        <f t="shared" si="96"/>
        <v>26502.788920143375</v>
      </c>
      <c r="GVB25" s="230">
        <f t="shared" si="96"/>
        <v>26502.788920143375</v>
      </c>
      <c r="GVC25" s="230">
        <f t="shared" si="96"/>
        <v>26502.788920143375</v>
      </c>
      <c r="GVD25" s="230">
        <f t="shared" si="96"/>
        <v>26502.788920143375</v>
      </c>
      <c r="GVE25" s="230">
        <f t="shared" si="96"/>
        <v>26502.788920143375</v>
      </c>
      <c r="GVF25" s="230">
        <f t="shared" si="96"/>
        <v>26502.788920143375</v>
      </c>
      <c r="GVG25" s="230">
        <f t="shared" si="96"/>
        <v>26502.788920143375</v>
      </c>
      <c r="GVH25" s="230">
        <f t="shared" si="96"/>
        <v>26502.788920143375</v>
      </c>
      <c r="GVI25" s="230">
        <f t="shared" si="96"/>
        <v>26502.788920143375</v>
      </c>
      <c r="GVJ25" s="230">
        <f t="shared" si="96"/>
        <v>26502.788920143375</v>
      </c>
      <c r="GVK25" s="230">
        <f t="shared" si="96"/>
        <v>26502.788920143375</v>
      </c>
      <c r="GVL25" s="230">
        <f t="shared" si="96"/>
        <v>26502.788920143375</v>
      </c>
      <c r="GVM25" s="230">
        <f t="shared" si="96"/>
        <v>26502.788920143375</v>
      </c>
      <c r="GVN25" s="230">
        <f t="shared" si="96"/>
        <v>26502.788920143375</v>
      </c>
      <c r="GVO25" s="230">
        <f t="shared" si="96"/>
        <v>26502.788920143375</v>
      </c>
      <c r="GVP25" s="230">
        <f t="shared" si="96"/>
        <v>26502.788920143375</v>
      </c>
      <c r="GVQ25" s="230">
        <f t="shared" si="96"/>
        <v>26502.788920143375</v>
      </c>
      <c r="GVR25" s="230">
        <f t="shared" si="96"/>
        <v>26502.788920143375</v>
      </c>
      <c r="GVS25" s="230">
        <f t="shared" ref="GVS25:GYD25" si="97">MIN(_xlfn.IFS(GVS21=0,GVR25,GVS21&gt;0,GVR25+(GVS21/5)),GVS22)</f>
        <v>26502.788920143375</v>
      </c>
      <c r="GVT25" s="230">
        <f t="shared" si="97"/>
        <v>26502.788920143375</v>
      </c>
      <c r="GVU25" s="230">
        <f t="shared" si="97"/>
        <v>26502.788920143375</v>
      </c>
      <c r="GVV25" s="230">
        <f t="shared" si="97"/>
        <v>26502.788920143375</v>
      </c>
      <c r="GVW25" s="230">
        <f t="shared" si="97"/>
        <v>26502.788920143375</v>
      </c>
      <c r="GVX25" s="230">
        <f t="shared" si="97"/>
        <v>26502.788920143375</v>
      </c>
      <c r="GVY25" s="230">
        <f t="shared" si="97"/>
        <v>26502.788920143375</v>
      </c>
      <c r="GVZ25" s="230">
        <f t="shared" si="97"/>
        <v>26502.788920143375</v>
      </c>
      <c r="GWA25" s="230">
        <f t="shared" si="97"/>
        <v>26502.788920143375</v>
      </c>
      <c r="GWB25" s="230">
        <f t="shared" si="97"/>
        <v>26502.788920143375</v>
      </c>
      <c r="GWC25" s="230">
        <f t="shared" si="97"/>
        <v>26502.788920143375</v>
      </c>
      <c r="GWD25" s="230">
        <f t="shared" si="97"/>
        <v>26502.788920143375</v>
      </c>
      <c r="GWE25" s="230">
        <f t="shared" si="97"/>
        <v>26502.788920143375</v>
      </c>
      <c r="GWF25" s="230">
        <f t="shared" si="97"/>
        <v>26502.788920143375</v>
      </c>
      <c r="GWG25" s="230">
        <f t="shared" si="97"/>
        <v>26502.788920143375</v>
      </c>
      <c r="GWH25" s="230">
        <f t="shared" si="97"/>
        <v>26502.788920143375</v>
      </c>
      <c r="GWI25" s="230">
        <f t="shared" si="97"/>
        <v>26502.788920143375</v>
      </c>
      <c r="GWJ25" s="230">
        <f t="shared" si="97"/>
        <v>26502.788920143375</v>
      </c>
      <c r="GWK25" s="230">
        <f t="shared" si="97"/>
        <v>26502.788920143375</v>
      </c>
      <c r="GWL25" s="230">
        <f t="shared" si="97"/>
        <v>26502.788920143375</v>
      </c>
      <c r="GWM25" s="230">
        <f t="shared" si="97"/>
        <v>26502.788920143375</v>
      </c>
      <c r="GWN25" s="230">
        <f t="shared" si="97"/>
        <v>26502.788920143375</v>
      </c>
      <c r="GWO25" s="230">
        <f t="shared" si="97"/>
        <v>26502.788920143375</v>
      </c>
      <c r="GWP25" s="230">
        <f t="shared" si="97"/>
        <v>26502.788920143375</v>
      </c>
      <c r="GWQ25" s="230">
        <f t="shared" si="97"/>
        <v>26502.788920143375</v>
      </c>
      <c r="GWR25" s="230">
        <f t="shared" si="97"/>
        <v>26502.788920143375</v>
      </c>
      <c r="GWS25" s="230">
        <f t="shared" si="97"/>
        <v>26502.788920143375</v>
      </c>
      <c r="GWT25" s="230">
        <f t="shared" si="97"/>
        <v>26502.788920143375</v>
      </c>
      <c r="GWU25" s="230">
        <f t="shared" si="97"/>
        <v>26502.788920143375</v>
      </c>
      <c r="GWV25" s="230">
        <f t="shared" si="97"/>
        <v>26502.788920143375</v>
      </c>
      <c r="GWW25" s="230">
        <f t="shared" si="97"/>
        <v>26502.788920143375</v>
      </c>
      <c r="GWX25" s="230">
        <f t="shared" si="97"/>
        <v>26502.788920143375</v>
      </c>
      <c r="GWY25" s="230">
        <f t="shared" si="97"/>
        <v>26502.788920143375</v>
      </c>
      <c r="GWZ25" s="230">
        <f t="shared" si="97"/>
        <v>26502.788920143375</v>
      </c>
      <c r="GXA25" s="230">
        <f t="shared" si="97"/>
        <v>26502.788920143375</v>
      </c>
      <c r="GXB25" s="230">
        <f t="shared" si="97"/>
        <v>26502.788920143375</v>
      </c>
      <c r="GXC25" s="230">
        <f t="shared" si="97"/>
        <v>26502.788920143375</v>
      </c>
      <c r="GXD25" s="230">
        <f t="shared" si="97"/>
        <v>26502.788920143375</v>
      </c>
      <c r="GXE25" s="230">
        <f t="shared" si="97"/>
        <v>26502.788920143375</v>
      </c>
      <c r="GXF25" s="230">
        <f t="shared" si="97"/>
        <v>26502.788920143375</v>
      </c>
      <c r="GXG25" s="230">
        <f t="shared" si="97"/>
        <v>26502.788920143375</v>
      </c>
      <c r="GXH25" s="230">
        <f t="shared" si="97"/>
        <v>26502.788920143375</v>
      </c>
      <c r="GXI25" s="230">
        <f t="shared" si="97"/>
        <v>26502.788920143375</v>
      </c>
      <c r="GXJ25" s="230">
        <f t="shared" si="97"/>
        <v>26502.788920143375</v>
      </c>
      <c r="GXK25" s="230">
        <f t="shared" si="97"/>
        <v>26502.788920143375</v>
      </c>
      <c r="GXL25" s="230">
        <f t="shared" si="97"/>
        <v>26502.788920143375</v>
      </c>
      <c r="GXM25" s="230">
        <f t="shared" si="97"/>
        <v>26502.788920143375</v>
      </c>
      <c r="GXN25" s="230">
        <f t="shared" si="97"/>
        <v>26502.788920143375</v>
      </c>
      <c r="GXO25" s="230">
        <f t="shared" si="97"/>
        <v>26502.788920143375</v>
      </c>
      <c r="GXP25" s="230">
        <f t="shared" si="97"/>
        <v>26502.788920143375</v>
      </c>
      <c r="GXQ25" s="230">
        <f t="shared" si="97"/>
        <v>26502.788920143375</v>
      </c>
      <c r="GXR25" s="230">
        <f t="shared" si="97"/>
        <v>26502.788920143375</v>
      </c>
      <c r="GXS25" s="230">
        <f t="shared" si="97"/>
        <v>26502.788920143375</v>
      </c>
      <c r="GXT25" s="230">
        <f t="shared" si="97"/>
        <v>26502.788920143375</v>
      </c>
      <c r="GXU25" s="230">
        <f t="shared" si="97"/>
        <v>26502.788920143375</v>
      </c>
      <c r="GXV25" s="230">
        <f t="shared" si="97"/>
        <v>26502.788920143375</v>
      </c>
      <c r="GXW25" s="230">
        <f t="shared" si="97"/>
        <v>26502.788920143375</v>
      </c>
      <c r="GXX25" s="230">
        <f t="shared" si="97"/>
        <v>26502.788920143375</v>
      </c>
      <c r="GXY25" s="230">
        <f t="shared" si="97"/>
        <v>26502.788920143375</v>
      </c>
      <c r="GXZ25" s="230">
        <f t="shared" si="97"/>
        <v>26502.788920143375</v>
      </c>
      <c r="GYA25" s="230">
        <f t="shared" si="97"/>
        <v>26502.788920143375</v>
      </c>
      <c r="GYB25" s="230">
        <f t="shared" si="97"/>
        <v>26502.788920143375</v>
      </c>
      <c r="GYC25" s="230">
        <f t="shared" si="97"/>
        <v>26502.788920143375</v>
      </c>
      <c r="GYD25" s="230">
        <f t="shared" si="97"/>
        <v>26502.788920143375</v>
      </c>
      <c r="GYE25" s="230">
        <f t="shared" ref="GYE25:HAP25" si="98">MIN(_xlfn.IFS(GYE21=0,GYD25,GYE21&gt;0,GYD25+(GYE21/5)),GYE22)</f>
        <v>26502.788920143375</v>
      </c>
      <c r="GYF25" s="230">
        <f t="shared" si="98"/>
        <v>26502.788920143375</v>
      </c>
      <c r="GYG25" s="230">
        <f t="shared" si="98"/>
        <v>26502.788920143375</v>
      </c>
      <c r="GYH25" s="230">
        <f t="shared" si="98"/>
        <v>26502.788920143375</v>
      </c>
      <c r="GYI25" s="230">
        <f t="shared" si="98"/>
        <v>26502.788920143375</v>
      </c>
      <c r="GYJ25" s="230">
        <f t="shared" si="98"/>
        <v>26502.788920143375</v>
      </c>
      <c r="GYK25" s="230">
        <f t="shared" si="98"/>
        <v>26502.788920143375</v>
      </c>
      <c r="GYL25" s="230">
        <f t="shared" si="98"/>
        <v>26502.788920143375</v>
      </c>
      <c r="GYM25" s="230">
        <f t="shared" si="98"/>
        <v>26502.788920143375</v>
      </c>
      <c r="GYN25" s="230">
        <f t="shared" si="98"/>
        <v>26502.788920143375</v>
      </c>
      <c r="GYO25" s="230">
        <f t="shared" si="98"/>
        <v>26502.788920143375</v>
      </c>
      <c r="GYP25" s="230">
        <f t="shared" si="98"/>
        <v>26502.788920143375</v>
      </c>
      <c r="GYQ25" s="230">
        <f t="shared" si="98"/>
        <v>26502.788920143375</v>
      </c>
      <c r="GYR25" s="230">
        <f t="shared" si="98"/>
        <v>26502.788920143375</v>
      </c>
      <c r="GYS25" s="230">
        <f t="shared" si="98"/>
        <v>26502.788920143375</v>
      </c>
      <c r="GYT25" s="230">
        <f t="shared" si="98"/>
        <v>26502.788920143375</v>
      </c>
      <c r="GYU25" s="230">
        <f t="shared" si="98"/>
        <v>26502.788920143375</v>
      </c>
      <c r="GYV25" s="230">
        <f t="shared" si="98"/>
        <v>26502.788920143375</v>
      </c>
      <c r="GYW25" s="230">
        <f t="shared" si="98"/>
        <v>26502.788920143375</v>
      </c>
      <c r="GYX25" s="230">
        <f t="shared" si="98"/>
        <v>26502.788920143375</v>
      </c>
      <c r="GYY25" s="230">
        <f t="shared" si="98"/>
        <v>26502.788920143375</v>
      </c>
      <c r="GYZ25" s="230">
        <f t="shared" si="98"/>
        <v>26502.788920143375</v>
      </c>
      <c r="GZA25" s="230">
        <f t="shared" si="98"/>
        <v>26502.788920143375</v>
      </c>
      <c r="GZB25" s="230">
        <f t="shared" si="98"/>
        <v>26502.788920143375</v>
      </c>
      <c r="GZC25" s="230">
        <f t="shared" si="98"/>
        <v>26502.788920143375</v>
      </c>
      <c r="GZD25" s="230">
        <f t="shared" si="98"/>
        <v>26502.788920143375</v>
      </c>
      <c r="GZE25" s="230">
        <f t="shared" si="98"/>
        <v>26502.788920143375</v>
      </c>
      <c r="GZF25" s="230">
        <f t="shared" si="98"/>
        <v>26502.788920143375</v>
      </c>
      <c r="GZG25" s="230">
        <f t="shared" si="98"/>
        <v>26502.788920143375</v>
      </c>
      <c r="GZH25" s="230">
        <f t="shared" si="98"/>
        <v>26502.788920143375</v>
      </c>
      <c r="GZI25" s="230">
        <f t="shared" si="98"/>
        <v>26502.788920143375</v>
      </c>
      <c r="GZJ25" s="230">
        <f t="shared" si="98"/>
        <v>26502.788920143375</v>
      </c>
      <c r="GZK25" s="230">
        <f t="shared" si="98"/>
        <v>26502.788920143375</v>
      </c>
      <c r="GZL25" s="230">
        <f t="shared" si="98"/>
        <v>26502.788920143375</v>
      </c>
      <c r="GZM25" s="230">
        <f t="shared" si="98"/>
        <v>26502.788920143375</v>
      </c>
      <c r="GZN25" s="230">
        <f t="shared" si="98"/>
        <v>26502.788920143375</v>
      </c>
      <c r="GZO25" s="230">
        <f t="shared" si="98"/>
        <v>26502.788920143375</v>
      </c>
      <c r="GZP25" s="230">
        <f t="shared" si="98"/>
        <v>26502.788920143375</v>
      </c>
      <c r="GZQ25" s="230">
        <f t="shared" si="98"/>
        <v>26502.788920143375</v>
      </c>
      <c r="GZR25" s="230">
        <f t="shared" si="98"/>
        <v>26502.788920143375</v>
      </c>
      <c r="GZS25" s="230">
        <f t="shared" si="98"/>
        <v>26502.788920143375</v>
      </c>
      <c r="GZT25" s="230">
        <f t="shared" si="98"/>
        <v>26502.788920143375</v>
      </c>
      <c r="GZU25" s="230">
        <f t="shared" si="98"/>
        <v>26502.788920143375</v>
      </c>
      <c r="GZV25" s="230">
        <f t="shared" si="98"/>
        <v>26502.788920143375</v>
      </c>
      <c r="GZW25" s="230">
        <f t="shared" si="98"/>
        <v>26502.788920143375</v>
      </c>
      <c r="GZX25" s="230">
        <f t="shared" si="98"/>
        <v>26502.788920143375</v>
      </c>
      <c r="GZY25" s="230">
        <f t="shared" si="98"/>
        <v>26502.788920143375</v>
      </c>
      <c r="GZZ25" s="230">
        <f t="shared" si="98"/>
        <v>26502.788920143375</v>
      </c>
      <c r="HAA25" s="230">
        <f t="shared" si="98"/>
        <v>26502.788920143375</v>
      </c>
      <c r="HAB25" s="230">
        <f t="shared" si="98"/>
        <v>26502.788920143375</v>
      </c>
      <c r="HAC25" s="230">
        <f t="shared" si="98"/>
        <v>26502.788920143375</v>
      </c>
      <c r="HAD25" s="230">
        <f t="shared" si="98"/>
        <v>26502.788920143375</v>
      </c>
      <c r="HAE25" s="230">
        <f t="shared" si="98"/>
        <v>26502.788920143375</v>
      </c>
      <c r="HAF25" s="230">
        <f t="shared" si="98"/>
        <v>26502.788920143375</v>
      </c>
      <c r="HAG25" s="230">
        <f t="shared" si="98"/>
        <v>26502.788920143375</v>
      </c>
      <c r="HAH25" s="230">
        <f t="shared" si="98"/>
        <v>26502.788920143375</v>
      </c>
      <c r="HAI25" s="230">
        <f t="shared" si="98"/>
        <v>26502.788920143375</v>
      </c>
      <c r="HAJ25" s="230">
        <f t="shared" si="98"/>
        <v>26502.788920143375</v>
      </c>
      <c r="HAK25" s="230">
        <f t="shared" si="98"/>
        <v>26502.788920143375</v>
      </c>
      <c r="HAL25" s="230">
        <f t="shared" si="98"/>
        <v>26502.788920143375</v>
      </c>
      <c r="HAM25" s="230">
        <f t="shared" si="98"/>
        <v>26502.788920143375</v>
      </c>
      <c r="HAN25" s="230">
        <f t="shared" si="98"/>
        <v>26502.788920143375</v>
      </c>
      <c r="HAO25" s="230">
        <f t="shared" si="98"/>
        <v>26502.788920143375</v>
      </c>
      <c r="HAP25" s="230">
        <f t="shared" si="98"/>
        <v>26502.788920143375</v>
      </c>
      <c r="HAQ25" s="230">
        <f t="shared" ref="HAQ25:HDB25" si="99">MIN(_xlfn.IFS(HAQ21=0,HAP25,HAQ21&gt;0,HAP25+(HAQ21/5)),HAQ22)</f>
        <v>26502.788920143375</v>
      </c>
      <c r="HAR25" s="230">
        <f t="shared" si="99"/>
        <v>26502.788920143375</v>
      </c>
      <c r="HAS25" s="230">
        <f t="shared" si="99"/>
        <v>26502.788920143375</v>
      </c>
      <c r="HAT25" s="230">
        <f t="shared" si="99"/>
        <v>26502.788920143375</v>
      </c>
      <c r="HAU25" s="230">
        <f t="shared" si="99"/>
        <v>26502.788920143375</v>
      </c>
      <c r="HAV25" s="230">
        <f t="shared" si="99"/>
        <v>26502.788920143375</v>
      </c>
      <c r="HAW25" s="230">
        <f t="shared" si="99"/>
        <v>26502.788920143375</v>
      </c>
      <c r="HAX25" s="230">
        <f t="shared" si="99"/>
        <v>26502.788920143375</v>
      </c>
      <c r="HAY25" s="230">
        <f t="shared" si="99"/>
        <v>26502.788920143375</v>
      </c>
      <c r="HAZ25" s="230">
        <f t="shared" si="99"/>
        <v>26502.788920143375</v>
      </c>
      <c r="HBA25" s="230">
        <f t="shared" si="99"/>
        <v>26502.788920143375</v>
      </c>
      <c r="HBB25" s="230">
        <f t="shared" si="99"/>
        <v>26502.788920143375</v>
      </c>
      <c r="HBC25" s="230">
        <f t="shared" si="99"/>
        <v>26502.788920143375</v>
      </c>
      <c r="HBD25" s="230">
        <f t="shared" si="99"/>
        <v>26502.788920143375</v>
      </c>
      <c r="HBE25" s="230">
        <f t="shared" si="99"/>
        <v>26502.788920143375</v>
      </c>
      <c r="HBF25" s="230">
        <f t="shared" si="99"/>
        <v>26502.788920143375</v>
      </c>
      <c r="HBG25" s="230">
        <f t="shared" si="99"/>
        <v>26502.788920143375</v>
      </c>
      <c r="HBH25" s="230">
        <f t="shared" si="99"/>
        <v>26502.788920143375</v>
      </c>
      <c r="HBI25" s="230">
        <f t="shared" si="99"/>
        <v>26502.788920143375</v>
      </c>
      <c r="HBJ25" s="230">
        <f t="shared" si="99"/>
        <v>26502.788920143375</v>
      </c>
      <c r="HBK25" s="230">
        <f t="shared" si="99"/>
        <v>26502.788920143375</v>
      </c>
      <c r="HBL25" s="230">
        <f t="shared" si="99"/>
        <v>26502.788920143375</v>
      </c>
      <c r="HBM25" s="230">
        <f t="shared" si="99"/>
        <v>26502.788920143375</v>
      </c>
      <c r="HBN25" s="230">
        <f t="shared" si="99"/>
        <v>26502.788920143375</v>
      </c>
      <c r="HBO25" s="230">
        <f t="shared" si="99"/>
        <v>26502.788920143375</v>
      </c>
      <c r="HBP25" s="230">
        <f t="shared" si="99"/>
        <v>26502.788920143375</v>
      </c>
      <c r="HBQ25" s="230">
        <f t="shared" si="99"/>
        <v>26502.788920143375</v>
      </c>
      <c r="HBR25" s="230">
        <f t="shared" si="99"/>
        <v>26502.788920143375</v>
      </c>
      <c r="HBS25" s="230">
        <f t="shared" si="99"/>
        <v>26502.788920143375</v>
      </c>
      <c r="HBT25" s="230">
        <f t="shared" si="99"/>
        <v>26502.788920143375</v>
      </c>
      <c r="HBU25" s="230">
        <f t="shared" si="99"/>
        <v>26502.788920143375</v>
      </c>
      <c r="HBV25" s="230">
        <f t="shared" si="99"/>
        <v>26502.788920143375</v>
      </c>
      <c r="HBW25" s="230">
        <f t="shared" si="99"/>
        <v>26502.788920143375</v>
      </c>
      <c r="HBX25" s="230">
        <f t="shared" si="99"/>
        <v>26502.788920143375</v>
      </c>
      <c r="HBY25" s="230">
        <f t="shared" si="99"/>
        <v>26502.788920143375</v>
      </c>
      <c r="HBZ25" s="230">
        <f t="shared" si="99"/>
        <v>26502.788920143375</v>
      </c>
      <c r="HCA25" s="230">
        <f t="shared" si="99"/>
        <v>26502.788920143375</v>
      </c>
      <c r="HCB25" s="230">
        <f t="shared" si="99"/>
        <v>26502.788920143375</v>
      </c>
      <c r="HCC25" s="230">
        <f t="shared" si="99"/>
        <v>26502.788920143375</v>
      </c>
      <c r="HCD25" s="230">
        <f t="shared" si="99"/>
        <v>26502.788920143375</v>
      </c>
      <c r="HCE25" s="230">
        <f t="shared" si="99"/>
        <v>26502.788920143375</v>
      </c>
      <c r="HCF25" s="230">
        <f t="shared" si="99"/>
        <v>26502.788920143375</v>
      </c>
      <c r="HCG25" s="230">
        <f t="shared" si="99"/>
        <v>26502.788920143375</v>
      </c>
      <c r="HCH25" s="230">
        <f t="shared" si="99"/>
        <v>26502.788920143375</v>
      </c>
      <c r="HCI25" s="230">
        <f t="shared" si="99"/>
        <v>26502.788920143375</v>
      </c>
      <c r="HCJ25" s="230">
        <f t="shared" si="99"/>
        <v>26502.788920143375</v>
      </c>
      <c r="HCK25" s="230">
        <f t="shared" si="99"/>
        <v>26502.788920143375</v>
      </c>
      <c r="HCL25" s="230">
        <f t="shared" si="99"/>
        <v>26502.788920143375</v>
      </c>
      <c r="HCM25" s="230">
        <f t="shared" si="99"/>
        <v>26502.788920143375</v>
      </c>
      <c r="HCN25" s="230">
        <f t="shared" si="99"/>
        <v>26502.788920143375</v>
      </c>
      <c r="HCO25" s="230">
        <f t="shared" si="99"/>
        <v>26502.788920143375</v>
      </c>
      <c r="HCP25" s="230">
        <f t="shared" si="99"/>
        <v>26502.788920143375</v>
      </c>
      <c r="HCQ25" s="230">
        <f t="shared" si="99"/>
        <v>26502.788920143375</v>
      </c>
      <c r="HCR25" s="230">
        <f t="shared" si="99"/>
        <v>26502.788920143375</v>
      </c>
      <c r="HCS25" s="230">
        <f t="shared" si="99"/>
        <v>26502.788920143375</v>
      </c>
      <c r="HCT25" s="230">
        <f t="shared" si="99"/>
        <v>26502.788920143375</v>
      </c>
      <c r="HCU25" s="230">
        <f t="shared" si="99"/>
        <v>26502.788920143375</v>
      </c>
      <c r="HCV25" s="230">
        <f t="shared" si="99"/>
        <v>26502.788920143375</v>
      </c>
      <c r="HCW25" s="230">
        <f t="shared" si="99"/>
        <v>26502.788920143375</v>
      </c>
      <c r="HCX25" s="230">
        <f t="shared" si="99"/>
        <v>26502.788920143375</v>
      </c>
      <c r="HCY25" s="230">
        <f t="shared" si="99"/>
        <v>26502.788920143375</v>
      </c>
      <c r="HCZ25" s="230">
        <f t="shared" si="99"/>
        <v>26502.788920143375</v>
      </c>
      <c r="HDA25" s="230">
        <f t="shared" si="99"/>
        <v>26502.788920143375</v>
      </c>
      <c r="HDB25" s="230">
        <f t="shared" si="99"/>
        <v>26502.788920143375</v>
      </c>
      <c r="HDC25" s="230">
        <f t="shared" ref="HDC25:HFN25" si="100">MIN(_xlfn.IFS(HDC21=0,HDB25,HDC21&gt;0,HDB25+(HDC21/5)),HDC22)</f>
        <v>26502.788920143375</v>
      </c>
      <c r="HDD25" s="230">
        <f t="shared" si="100"/>
        <v>26502.788920143375</v>
      </c>
      <c r="HDE25" s="230">
        <f t="shared" si="100"/>
        <v>26502.788920143375</v>
      </c>
      <c r="HDF25" s="230">
        <f t="shared" si="100"/>
        <v>26502.788920143375</v>
      </c>
      <c r="HDG25" s="230">
        <f t="shared" si="100"/>
        <v>26502.788920143375</v>
      </c>
      <c r="HDH25" s="230">
        <f t="shared" si="100"/>
        <v>26502.788920143375</v>
      </c>
      <c r="HDI25" s="230">
        <f t="shared" si="100"/>
        <v>26502.788920143375</v>
      </c>
      <c r="HDJ25" s="230">
        <f t="shared" si="100"/>
        <v>26502.788920143375</v>
      </c>
      <c r="HDK25" s="230">
        <f t="shared" si="100"/>
        <v>26502.788920143375</v>
      </c>
      <c r="HDL25" s="230">
        <f t="shared" si="100"/>
        <v>26502.788920143375</v>
      </c>
      <c r="HDM25" s="230">
        <f t="shared" si="100"/>
        <v>26502.788920143375</v>
      </c>
      <c r="HDN25" s="230">
        <f t="shared" si="100"/>
        <v>26502.788920143375</v>
      </c>
      <c r="HDO25" s="230">
        <f t="shared" si="100"/>
        <v>26502.788920143375</v>
      </c>
      <c r="HDP25" s="230">
        <f t="shared" si="100"/>
        <v>26502.788920143375</v>
      </c>
      <c r="HDQ25" s="230">
        <f t="shared" si="100"/>
        <v>26502.788920143375</v>
      </c>
      <c r="HDR25" s="230">
        <f t="shared" si="100"/>
        <v>26502.788920143375</v>
      </c>
      <c r="HDS25" s="230">
        <f t="shared" si="100"/>
        <v>26502.788920143375</v>
      </c>
      <c r="HDT25" s="230">
        <f t="shared" si="100"/>
        <v>26502.788920143375</v>
      </c>
      <c r="HDU25" s="230">
        <f t="shared" si="100"/>
        <v>26502.788920143375</v>
      </c>
      <c r="HDV25" s="230">
        <f t="shared" si="100"/>
        <v>26502.788920143375</v>
      </c>
      <c r="HDW25" s="230">
        <f t="shared" si="100"/>
        <v>26502.788920143375</v>
      </c>
      <c r="HDX25" s="230">
        <f t="shared" si="100"/>
        <v>26502.788920143375</v>
      </c>
      <c r="HDY25" s="230">
        <f t="shared" si="100"/>
        <v>26502.788920143375</v>
      </c>
      <c r="HDZ25" s="230">
        <f t="shared" si="100"/>
        <v>26502.788920143375</v>
      </c>
      <c r="HEA25" s="230">
        <f t="shared" si="100"/>
        <v>26502.788920143375</v>
      </c>
      <c r="HEB25" s="230">
        <f t="shared" si="100"/>
        <v>26502.788920143375</v>
      </c>
      <c r="HEC25" s="230">
        <f t="shared" si="100"/>
        <v>26502.788920143375</v>
      </c>
      <c r="HED25" s="230">
        <f t="shared" si="100"/>
        <v>26502.788920143375</v>
      </c>
      <c r="HEE25" s="230">
        <f t="shared" si="100"/>
        <v>26502.788920143375</v>
      </c>
      <c r="HEF25" s="230">
        <f t="shared" si="100"/>
        <v>26502.788920143375</v>
      </c>
      <c r="HEG25" s="230">
        <f t="shared" si="100"/>
        <v>26502.788920143375</v>
      </c>
      <c r="HEH25" s="230">
        <f t="shared" si="100"/>
        <v>26502.788920143375</v>
      </c>
      <c r="HEI25" s="230">
        <f t="shared" si="100"/>
        <v>26502.788920143375</v>
      </c>
      <c r="HEJ25" s="230">
        <f t="shared" si="100"/>
        <v>26502.788920143375</v>
      </c>
      <c r="HEK25" s="230">
        <f t="shared" si="100"/>
        <v>26502.788920143375</v>
      </c>
      <c r="HEL25" s="230">
        <f t="shared" si="100"/>
        <v>26502.788920143375</v>
      </c>
      <c r="HEM25" s="230">
        <f t="shared" si="100"/>
        <v>26502.788920143375</v>
      </c>
      <c r="HEN25" s="230">
        <f t="shared" si="100"/>
        <v>26502.788920143375</v>
      </c>
      <c r="HEO25" s="230">
        <f t="shared" si="100"/>
        <v>26502.788920143375</v>
      </c>
      <c r="HEP25" s="230">
        <f t="shared" si="100"/>
        <v>26502.788920143375</v>
      </c>
      <c r="HEQ25" s="230">
        <f t="shared" si="100"/>
        <v>26502.788920143375</v>
      </c>
      <c r="HER25" s="230">
        <f t="shared" si="100"/>
        <v>26502.788920143375</v>
      </c>
      <c r="HES25" s="230">
        <f t="shared" si="100"/>
        <v>26502.788920143375</v>
      </c>
      <c r="HET25" s="230">
        <f t="shared" si="100"/>
        <v>26502.788920143375</v>
      </c>
      <c r="HEU25" s="230">
        <f t="shared" si="100"/>
        <v>26502.788920143375</v>
      </c>
      <c r="HEV25" s="230">
        <f t="shared" si="100"/>
        <v>26502.788920143375</v>
      </c>
      <c r="HEW25" s="230">
        <f t="shared" si="100"/>
        <v>26502.788920143375</v>
      </c>
      <c r="HEX25" s="230">
        <f t="shared" si="100"/>
        <v>26502.788920143375</v>
      </c>
      <c r="HEY25" s="230">
        <f t="shared" si="100"/>
        <v>26502.788920143375</v>
      </c>
      <c r="HEZ25" s="230">
        <f t="shared" si="100"/>
        <v>26502.788920143375</v>
      </c>
      <c r="HFA25" s="230">
        <f t="shared" si="100"/>
        <v>26502.788920143375</v>
      </c>
      <c r="HFB25" s="230">
        <f t="shared" si="100"/>
        <v>26502.788920143375</v>
      </c>
      <c r="HFC25" s="230">
        <f t="shared" si="100"/>
        <v>26502.788920143375</v>
      </c>
      <c r="HFD25" s="230">
        <f t="shared" si="100"/>
        <v>26502.788920143375</v>
      </c>
      <c r="HFE25" s="230">
        <f t="shared" si="100"/>
        <v>26502.788920143375</v>
      </c>
      <c r="HFF25" s="230">
        <f t="shared" si="100"/>
        <v>26502.788920143375</v>
      </c>
      <c r="HFG25" s="230">
        <f t="shared" si="100"/>
        <v>26502.788920143375</v>
      </c>
      <c r="HFH25" s="230">
        <f t="shared" si="100"/>
        <v>26502.788920143375</v>
      </c>
      <c r="HFI25" s="230">
        <f t="shared" si="100"/>
        <v>26502.788920143375</v>
      </c>
      <c r="HFJ25" s="230">
        <f t="shared" si="100"/>
        <v>26502.788920143375</v>
      </c>
      <c r="HFK25" s="230">
        <f t="shared" si="100"/>
        <v>26502.788920143375</v>
      </c>
      <c r="HFL25" s="230">
        <f t="shared" si="100"/>
        <v>26502.788920143375</v>
      </c>
      <c r="HFM25" s="230">
        <f t="shared" si="100"/>
        <v>26502.788920143375</v>
      </c>
      <c r="HFN25" s="230">
        <f t="shared" si="100"/>
        <v>26502.788920143375</v>
      </c>
      <c r="HFO25" s="230">
        <f t="shared" ref="HFO25:HHZ25" si="101">MIN(_xlfn.IFS(HFO21=0,HFN25,HFO21&gt;0,HFN25+(HFO21/5)),HFO22)</f>
        <v>26502.788920143375</v>
      </c>
      <c r="HFP25" s="230">
        <f t="shared" si="101"/>
        <v>26502.788920143375</v>
      </c>
      <c r="HFQ25" s="230">
        <f t="shared" si="101"/>
        <v>26502.788920143375</v>
      </c>
      <c r="HFR25" s="230">
        <f t="shared" si="101"/>
        <v>26502.788920143375</v>
      </c>
      <c r="HFS25" s="230">
        <f t="shared" si="101"/>
        <v>26502.788920143375</v>
      </c>
      <c r="HFT25" s="230">
        <f t="shared" si="101"/>
        <v>26502.788920143375</v>
      </c>
      <c r="HFU25" s="230">
        <f t="shared" si="101"/>
        <v>26502.788920143375</v>
      </c>
      <c r="HFV25" s="230">
        <f t="shared" si="101"/>
        <v>26502.788920143375</v>
      </c>
      <c r="HFW25" s="230">
        <f t="shared" si="101"/>
        <v>26502.788920143375</v>
      </c>
      <c r="HFX25" s="230">
        <f t="shared" si="101"/>
        <v>26502.788920143375</v>
      </c>
      <c r="HFY25" s="230">
        <f t="shared" si="101"/>
        <v>26502.788920143375</v>
      </c>
      <c r="HFZ25" s="230">
        <f t="shared" si="101"/>
        <v>26502.788920143375</v>
      </c>
      <c r="HGA25" s="230">
        <f t="shared" si="101"/>
        <v>26502.788920143375</v>
      </c>
      <c r="HGB25" s="230">
        <f t="shared" si="101"/>
        <v>26502.788920143375</v>
      </c>
      <c r="HGC25" s="230">
        <f t="shared" si="101"/>
        <v>26502.788920143375</v>
      </c>
      <c r="HGD25" s="230">
        <f t="shared" si="101"/>
        <v>26502.788920143375</v>
      </c>
      <c r="HGE25" s="230">
        <f t="shared" si="101"/>
        <v>26502.788920143375</v>
      </c>
      <c r="HGF25" s="230">
        <f t="shared" si="101"/>
        <v>26502.788920143375</v>
      </c>
      <c r="HGG25" s="230">
        <f t="shared" si="101"/>
        <v>26502.788920143375</v>
      </c>
      <c r="HGH25" s="230">
        <f t="shared" si="101"/>
        <v>26502.788920143375</v>
      </c>
      <c r="HGI25" s="230">
        <f t="shared" si="101"/>
        <v>26502.788920143375</v>
      </c>
      <c r="HGJ25" s="230">
        <f t="shared" si="101"/>
        <v>26502.788920143375</v>
      </c>
      <c r="HGK25" s="230">
        <f t="shared" si="101"/>
        <v>26502.788920143375</v>
      </c>
      <c r="HGL25" s="230">
        <f t="shared" si="101"/>
        <v>26502.788920143375</v>
      </c>
      <c r="HGM25" s="230">
        <f t="shared" si="101"/>
        <v>26502.788920143375</v>
      </c>
      <c r="HGN25" s="230">
        <f t="shared" si="101"/>
        <v>26502.788920143375</v>
      </c>
      <c r="HGO25" s="230">
        <f t="shared" si="101"/>
        <v>26502.788920143375</v>
      </c>
      <c r="HGP25" s="230">
        <f t="shared" si="101"/>
        <v>26502.788920143375</v>
      </c>
      <c r="HGQ25" s="230">
        <f t="shared" si="101"/>
        <v>26502.788920143375</v>
      </c>
      <c r="HGR25" s="230">
        <f t="shared" si="101"/>
        <v>26502.788920143375</v>
      </c>
      <c r="HGS25" s="230">
        <f t="shared" si="101"/>
        <v>26502.788920143375</v>
      </c>
      <c r="HGT25" s="230">
        <f t="shared" si="101"/>
        <v>26502.788920143375</v>
      </c>
      <c r="HGU25" s="230">
        <f t="shared" si="101"/>
        <v>26502.788920143375</v>
      </c>
      <c r="HGV25" s="230">
        <f t="shared" si="101"/>
        <v>26502.788920143375</v>
      </c>
      <c r="HGW25" s="230">
        <f t="shared" si="101"/>
        <v>26502.788920143375</v>
      </c>
      <c r="HGX25" s="230">
        <f t="shared" si="101"/>
        <v>26502.788920143375</v>
      </c>
      <c r="HGY25" s="230">
        <f t="shared" si="101"/>
        <v>26502.788920143375</v>
      </c>
      <c r="HGZ25" s="230">
        <f t="shared" si="101"/>
        <v>26502.788920143375</v>
      </c>
      <c r="HHA25" s="230">
        <f t="shared" si="101"/>
        <v>26502.788920143375</v>
      </c>
      <c r="HHB25" s="230">
        <f t="shared" si="101"/>
        <v>26502.788920143375</v>
      </c>
      <c r="HHC25" s="230">
        <f t="shared" si="101"/>
        <v>26502.788920143375</v>
      </c>
      <c r="HHD25" s="230">
        <f t="shared" si="101"/>
        <v>26502.788920143375</v>
      </c>
      <c r="HHE25" s="230">
        <f t="shared" si="101"/>
        <v>26502.788920143375</v>
      </c>
      <c r="HHF25" s="230">
        <f t="shared" si="101"/>
        <v>26502.788920143375</v>
      </c>
      <c r="HHG25" s="230">
        <f t="shared" si="101"/>
        <v>26502.788920143375</v>
      </c>
      <c r="HHH25" s="230">
        <f t="shared" si="101"/>
        <v>26502.788920143375</v>
      </c>
      <c r="HHI25" s="230">
        <f t="shared" si="101"/>
        <v>26502.788920143375</v>
      </c>
      <c r="HHJ25" s="230">
        <f t="shared" si="101"/>
        <v>26502.788920143375</v>
      </c>
      <c r="HHK25" s="230">
        <f t="shared" si="101"/>
        <v>26502.788920143375</v>
      </c>
      <c r="HHL25" s="230">
        <f t="shared" si="101"/>
        <v>26502.788920143375</v>
      </c>
      <c r="HHM25" s="230">
        <f t="shared" si="101"/>
        <v>26502.788920143375</v>
      </c>
      <c r="HHN25" s="230">
        <f t="shared" si="101"/>
        <v>26502.788920143375</v>
      </c>
      <c r="HHO25" s="230">
        <f t="shared" si="101"/>
        <v>26502.788920143375</v>
      </c>
      <c r="HHP25" s="230">
        <f t="shared" si="101"/>
        <v>26502.788920143375</v>
      </c>
      <c r="HHQ25" s="230">
        <f t="shared" si="101"/>
        <v>26502.788920143375</v>
      </c>
      <c r="HHR25" s="230">
        <f t="shared" si="101"/>
        <v>26502.788920143375</v>
      </c>
      <c r="HHS25" s="230">
        <f t="shared" si="101"/>
        <v>26502.788920143375</v>
      </c>
      <c r="HHT25" s="230">
        <f t="shared" si="101"/>
        <v>26502.788920143375</v>
      </c>
      <c r="HHU25" s="230">
        <f t="shared" si="101"/>
        <v>26502.788920143375</v>
      </c>
      <c r="HHV25" s="230">
        <f t="shared" si="101"/>
        <v>26502.788920143375</v>
      </c>
      <c r="HHW25" s="230">
        <f t="shared" si="101"/>
        <v>26502.788920143375</v>
      </c>
      <c r="HHX25" s="230">
        <f t="shared" si="101"/>
        <v>26502.788920143375</v>
      </c>
      <c r="HHY25" s="230">
        <f t="shared" si="101"/>
        <v>26502.788920143375</v>
      </c>
      <c r="HHZ25" s="230">
        <f t="shared" si="101"/>
        <v>26502.788920143375</v>
      </c>
      <c r="HIA25" s="230">
        <f t="shared" ref="HIA25:HKL25" si="102">MIN(_xlfn.IFS(HIA21=0,HHZ25,HIA21&gt;0,HHZ25+(HIA21/5)),HIA22)</f>
        <v>26502.788920143375</v>
      </c>
      <c r="HIB25" s="230">
        <f t="shared" si="102"/>
        <v>26502.788920143375</v>
      </c>
      <c r="HIC25" s="230">
        <f t="shared" si="102"/>
        <v>26502.788920143375</v>
      </c>
      <c r="HID25" s="230">
        <f t="shared" si="102"/>
        <v>26502.788920143375</v>
      </c>
      <c r="HIE25" s="230">
        <f t="shared" si="102"/>
        <v>26502.788920143375</v>
      </c>
      <c r="HIF25" s="230">
        <f t="shared" si="102"/>
        <v>26502.788920143375</v>
      </c>
      <c r="HIG25" s="230">
        <f t="shared" si="102"/>
        <v>26502.788920143375</v>
      </c>
      <c r="HIH25" s="230">
        <f t="shared" si="102"/>
        <v>26502.788920143375</v>
      </c>
      <c r="HII25" s="230">
        <f t="shared" si="102"/>
        <v>26502.788920143375</v>
      </c>
      <c r="HIJ25" s="230">
        <f t="shared" si="102"/>
        <v>26502.788920143375</v>
      </c>
      <c r="HIK25" s="230">
        <f t="shared" si="102"/>
        <v>26502.788920143375</v>
      </c>
      <c r="HIL25" s="230">
        <f t="shared" si="102"/>
        <v>26502.788920143375</v>
      </c>
      <c r="HIM25" s="230">
        <f t="shared" si="102"/>
        <v>26502.788920143375</v>
      </c>
      <c r="HIN25" s="230">
        <f t="shared" si="102"/>
        <v>26502.788920143375</v>
      </c>
      <c r="HIO25" s="230">
        <f t="shared" si="102"/>
        <v>26502.788920143375</v>
      </c>
      <c r="HIP25" s="230">
        <f t="shared" si="102"/>
        <v>26502.788920143375</v>
      </c>
      <c r="HIQ25" s="230">
        <f t="shared" si="102"/>
        <v>26502.788920143375</v>
      </c>
      <c r="HIR25" s="230">
        <f t="shared" si="102"/>
        <v>26502.788920143375</v>
      </c>
      <c r="HIS25" s="230">
        <f t="shared" si="102"/>
        <v>26502.788920143375</v>
      </c>
      <c r="HIT25" s="230">
        <f t="shared" si="102"/>
        <v>26502.788920143375</v>
      </c>
      <c r="HIU25" s="230">
        <f t="shared" si="102"/>
        <v>26502.788920143375</v>
      </c>
      <c r="HIV25" s="230">
        <f t="shared" si="102"/>
        <v>26502.788920143375</v>
      </c>
      <c r="HIW25" s="230">
        <f t="shared" si="102"/>
        <v>26502.788920143375</v>
      </c>
      <c r="HIX25" s="230">
        <f t="shared" si="102"/>
        <v>26502.788920143375</v>
      </c>
      <c r="HIY25" s="230">
        <f t="shared" si="102"/>
        <v>26502.788920143375</v>
      </c>
      <c r="HIZ25" s="230">
        <f t="shared" si="102"/>
        <v>26502.788920143375</v>
      </c>
      <c r="HJA25" s="230">
        <f t="shared" si="102"/>
        <v>26502.788920143375</v>
      </c>
      <c r="HJB25" s="230">
        <f t="shared" si="102"/>
        <v>26502.788920143375</v>
      </c>
      <c r="HJC25" s="230">
        <f t="shared" si="102"/>
        <v>26502.788920143375</v>
      </c>
      <c r="HJD25" s="230">
        <f t="shared" si="102"/>
        <v>26502.788920143375</v>
      </c>
      <c r="HJE25" s="230">
        <f t="shared" si="102"/>
        <v>26502.788920143375</v>
      </c>
      <c r="HJF25" s="230">
        <f t="shared" si="102"/>
        <v>26502.788920143375</v>
      </c>
      <c r="HJG25" s="230">
        <f t="shared" si="102"/>
        <v>26502.788920143375</v>
      </c>
      <c r="HJH25" s="230">
        <f t="shared" si="102"/>
        <v>26502.788920143375</v>
      </c>
      <c r="HJI25" s="230">
        <f t="shared" si="102"/>
        <v>26502.788920143375</v>
      </c>
      <c r="HJJ25" s="230">
        <f t="shared" si="102"/>
        <v>26502.788920143375</v>
      </c>
      <c r="HJK25" s="230">
        <f t="shared" si="102"/>
        <v>26502.788920143375</v>
      </c>
      <c r="HJL25" s="230">
        <f t="shared" si="102"/>
        <v>26502.788920143375</v>
      </c>
      <c r="HJM25" s="230">
        <f t="shared" si="102"/>
        <v>26502.788920143375</v>
      </c>
      <c r="HJN25" s="230">
        <f t="shared" si="102"/>
        <v>26502.788920143375</v>
      </c>
      <c r="HJO25" s="230">
        <f t="shared" si="102"/>
        <v>26502.788920143375</v>
      </c>
      <c r="HJP25" s="230">
        <f t="shared" si="102"/>
        <v>26502.788920143375</v>
      </c>
      <c r="HJQ25" s="230">
        <f t="shared" si="102"/>
        <v>26502.788920143375</v>
      </c>
      <c r="HJR25" s="230">
        <f t="shared" si="102"/>
        <v>26502.788920143375</v>
      </c>
      <c r="HJS25" s="230">
        <f t="shared" si="102"/>
        <v>26502.788920143375</v>
      </c>
      <c r="HJT25" s="230">
        <f t="shared" si="102"/>
        <v>26502.788920143375</v>
      </c>
      <c r="HJU25" s="230">
        <f t="shared" si="102"/>
        <v>26502.788920143375</v>
      </c>
      <c r="HJV25" s="230">
        <f t="shared" si="102"/>
        <v>26502.788920143375</v>
      </c>
      <c r="HJW25" s="230">
        <f t="shared" si="102"/>
        <v>26502.788920143375</v>
      </c>
      <c r="HJX25" s="230">
        <f t="shared" si="102"/>
        <v>26502.788920143375</v>
      </c>
      <c r="HJY25" s="230">
        <f t="shared" si="102"/>
        <v>26502.788920143375</v>
      </c>
      <c r="HJZ25" s="230">
        <f t="shared" si="102"/>
        <v>26502.788920143375</v>
      </c>
      <c r="HKA25" s="230">
        <f t="shared" si="102"/>
        <v>26502.788920143375</v>
      </c>
      <c r="HKB25" s="230">
        <f t="shared" si="102"/>
        <v>26502.788920143375</v>
      </c>
      <c r="HKC25" s="230">
        <f t="shared" si="102"/>
        <v>26502.788920143375</v>
      </c>
      <c r="HKD25" s="230">
        <f t="shared" si="102"/>
        <v>26502.788920143375</v>
      </c>
      <c r="HKE25" s="230">
        <f t="shared" si="102"/>
        <v>26502.788920143375</v>
      </c>
      <c r="HKF25" s="230">
        <f t="shared" si="102"/>
        <v>26502.788920143375</v>
      </c>
      <c r="HKG25" s="230">
        <f t="shared" si="102"/>
        <v>26502.788920143375</v>
      </c>
      <c r="HKH25" s="230">
        <f t="shared" si="102"/>
        <v>26502.788920143375</v>
      </c>
      <c r="HKI25" s="230">
        <f t="shared" si="102"/>
        <v>26502.788920143375</v>
      </c>
      <c r="HKJ25" s="230">
        <f t="shared" si="102"/>
        <v>26502.788920143375</v>
      </c>
      <c r="HKK25" s="230">
        <f t="shared" si="102"/>
        <v>26502.788920143375</v>
      </c>
      <c r="HKL25" s="230">
        <f t="shared" si="102"/>
        <v>26502.788920143375</v>
      </c>
      <c r="HKM25" s="230">
        <f t="shared" ref="HKM25:HMX25" si="103">MIN(_xlfn.IFS(HKM21=0,HKL25,HKM21&gt;0,HKL25+(HKM21/5)),HKM22)</f>
        <v>26502.788920143375</v>
      </c>
      <c r="HKN25" s="230">
        <f t="shared" si="103"/>
        <v>26502.788920143375</v>
      </c>
      <c r="HKO25" s="230">
        <f t="shared" si="103"/>
        <v>26502.788920143375</v>
      </c>
      <c r="HKP25" s="230">
        <f t="shared" si="103"/>
        <v>26502.788920143375</v>
      </c>
      <c r="HKQ25" s="230">
        <f t="shared" si="103"/>
        <v>26502.788920143375</v>
      </c>
      <c r="HKR25" s="230">
        <f t="shared" si="103"/>
        <v>26502.788920143375</v>
      </c>
      <c r="HKS25" s="230">
        <f t="shared" si="103"/>
        <v>26502.788920143375</v>
      </c>
      <c r="HKT25" s="230">
        <f t="shared" si="103"/>
        <v>26502.788920143375</v>
      </c>
      <c r="HKU25" s="230">
        <f t="shared" si="103"/>
        <v>26502.788920143375</v>
      </c>
      <c r="HKV25" s="230">
        <f t="shared" si="103"/>
        <v>26502.788920143375</v>
      </c>
      <c r="HKW25" s="230">
        <f t="shared" si="103"/>
        <v>26502.788920143375</v>
      </c>
      <c r="HKX25" s="230">
        <f t="shared" si="103"/>
        <v>26502.788920143375</v>
      </c>
      <c r="HKY25" s="230">
        <f t="shared" si="103"/>
        <v>26502.788920143375</v>
      </c>
      <c r="HKZ25" s="230">
        <f t="shared" si="103"/>
        <v>26502.788920143375</v>
      </c>
      <c r="HLA25" s="230">
        <f t="shared" si="103"/>
        <v>26502.788920143375</v>
      </c>
      <c r="HLB25" s="230">
        <f t="shared" si="103"/>
        <v>26502.788920143375</v>
      </c>
      <c r="HLC25" s="230">
        <f t="shared" si="103"/>
        <v>26502.788920143375</v>
      </c>
      <c r="HLD25" s="230">
        <f t="shared" si="103"/>
        <v>26502.788920143375</v>
      </c>
      <c r="HLE25" s="230">
        <f t="shared" si="103"/>
        <v>26502.788920143375</v>
      </c>
      <c r="HLF25" s="230">
        <f t="shared" si="103"/>
        <v>26502.788920143375</v>
      </c>
      <c r="HLG25" s="230">
        <f t="shared" si="103"/>
        <v>26502.788920143375</v>
      </c>
      <c r="HLH25" s="230">
        <f t="shared" si="103"/>
        <v>26502.788920143375</v>
      </c>
      <c r="HLI25" s="230">
        <f t="shared" si="103"/>
        <v>26502.788920143375</v>
      </c>
      <c r="HLJ25" s="230">
        <f t="shared" si="103"/>
        <v>26502.788920143375</v>
      </c>
      <c r="HLK25" s="230">
        <f t="shared" si="103"/>
        <v>26502.788920143375</v>
      </c>
      <c r="HLL25" s="230">
        <f t="shared" si="103"/>
        <v>26502.788920143375</v>
      </c>
      <c r="HLM25" s="230">
        <f t="shared" si="103"/>
        <v>26502.788920143375</v>
      </c>
      <c r="HLN25" s="230">
        <f t="shared" si="103"/>
        <v>26502.788920143375</v>
      </c>
      <c r="HLO25" s="230">
        <f t="shared" si="103"/>
        <v>26502.788920143375</v>
      </c>
      <c r="HLP25" s="230">
        <f t="shared" si="103"/>
        <v>26502.788920143375</v>
      </c>
      <c r="HLQ25" s="230">
        <f t="shared" si="103"/>
        <v>26502.788920143375</v>
      </c>
      <c r="HLR25" s="230">
        <f t="shared" si="103"/>
        <v>26502.788920143375</v>
      </c>
      <c r="HLS25" s="230">
        <f t="shared" si="103"/>
        <v>26502.788920143375</v>
      </c>
      <c r="HLT25" s="230">
        <f t="shared" si="103"/>
        <v>26502.788920143375</v>
      </c>
      <c r="HLU25" s="230">
        <f t="shared" si="103"/>
        <v>26502.788920143375</v>
      </c>
      <c r="HLV25" s="230">
        <f t="shared" si="103"/>
        <v>26502.788920143375</v>
      </c>
      <c r="HLW25" s="230">
        <f t="shared" si="103"/>
        <v>26502.788920143375</v>
      </c>
      <c r="HLX25" s="230">
        <f t="shared" si="103"/>
        <v>26502.788920143375</v>
      </c>
      <c r="HLY25" s="230">
        <f t="shared" si="103"/>
        <v>26502.788920143375</v>
      </c>
      <c r="HLZ25" s="230">
        <f t="shared" si="103"/>
        <v>26502.788920143375</v>
      </c>
      <c r="HMA25" s="230">
        <f t="shared" si="103"/>
        <v>26502.788920143375</v>
      </c>
      <c r="HMB25" s="230">
        <f t="shared" si="103"/>
        <v>26502.788920143375</v>
      </c>
      <c r="HMC25" s="230">
        <f t="shared" si="103"/>
        <v>26502.788920143375</v>
      </c>
      <c r="HMD25" s="230">
        <f t="shared" si="103"/>
        <v>26502.788920143375</v>
      </c>
      <c r="HME25" s="230">
        <f t="shared" si="103"/>
        <v>26502.788920143375</v>
      </c>
      <c r="HMF25" s="230">
        <f t="shared" si="103"/>
        <v>26502.788920143375</v>
      </c>
      <c r="HMG25" s="230">
        <f t="shared" si="103"/>
        <v>26502.788920143375</v>
      </c>
      <c r="HMH25" s="230">
        <f t="shared" si="103"/>
        <v>26502.788920143375</v>
      </c>
      <c r="HMI25" s="230">
        <f t="shared" si="103"/>
        <v>26502.788920143375</v>
      </c>
      <c r="HMJ25" s="230">
        <f t="shared" si="103"/>
        <v>26502.788920143375</v>
      </c>
      <c r="HMK25" s="230">
        <f t="shared" si="103"/>
        <v>26502.788920143375</v>
      </c>
      <c r="HML25" s="230">
        <f t="shared" si="103"/>
        <v>26502.788920143375</v>
      </c>
      <c r="HMM25" s="230">
        <f t="shared" si="103"/>
        <v>26502.788920143375</v>
      </c>
      <c r="HMN25" s="230">
        <f t="shared" si="103"/>
        <v>26502.788920143375</v>
      </c>
      <c r="HMO25" s="230">
        <f t="shared" si="103"/>
        <v>26502.788920143375</v>
      </c>
      <c r="HMP25" s="230">
        <f t="shared" si="103"/>
        <v>26502.788920143375</v>
      </c>
      <c r="HMQ25" s="230">
        <f t="shared" si="103"/>
        <v>26502.788920143375</v>
      </c>
      <c r="HMR25" s="230">
        <f t="shared" si="103"/>
        <v>26502.788920143375</v>
      </c>
      <c r="HMS25" s="230">
        <f t="shared" si="103"/>
        <v>26502.788920143375</v>
      </c>
      <c r="HMT25" s="230">
        <f t="shared" si="103"/>
        <v>26502.788920143375</v>
      </c>
      <c r="HMU25" s="230">
        <f t="shared" si="103"/>
        <v>26502.788920143375</v>
      </c>
      <c r="HMV25" s="230">
        <f t="shared" si="103"/>
        <v>26502.788920143375</v>
      </c>
      <c r="HMW25" s="230">
        <f t="shared" si="103"/>
        <v>26502.788920143375</v>
      </c>
      <c r="HMX25" s="230">
        <f t="shared" si="103"/>
        <v>26502.788920143375</v>
      </c>
      <c r="HMY25" s="230">
        <f t="shared" ref="HMY25:HPJ25" si="104">MIN(_xlfn.IFS(HMY21=0,HMX25,HMY21&gt;0,HMX25+(HMY21/5)),HMY22)</f>
        <v>26502.788920143375</v>
      </c>
      <c r="HMZ25" s="230">
        <f t="shared" si="104"/>
        <v>26502.788920143375</v>
      </c>
      <c r="HNA25" s="230">
        <f t="shared" si="104"/>
        <v>26502.788920143375</v>
      </c>
      <c r="HNB25" s="230">
        <f t="shared" si="104"/>
        <v>26502.788920143375</v>
      </c>
      <c r="HNC25" s="230">
        <f t="shared" si="104"/>
        <v>26502.788920143375</v>
      </c>
      <c r="HND25" s="230">
        <f t="shared" si="104"/>
        <v>26502.788920143375</v>
      </c>
      <c r="HNE25" s="230">
        <f t="shared" si="104"/>
        <v>26502.788920143375</v>
      </c>
      <c r="HNF25" s="230">
        <f t="shared" si="104"/>
        <v>26502.788920143375</v>
      </c>
      <c r="HNG25" s="230">
        <f t="shared" si="104"/>
        <v>26502.788920143375</v>
      </c>
      <c r="HNH25" s="230">
        <f t="shared" si="104"/>
        <v>26502.788920143375</v>
      </c>
      <c r="HNI25" s="230">
        <f t="shared" si="104"/>
        <v>26502.788920143375</v>
      </c>
      <c r="HNJ25" s="230">
        <f t="shared" si="104"/>
        <v>26502.788920143375</v>
      </c>
      <c r="HNK25" s="230">
        <f t="shared" si="104"/>
        <v>26502.788920143375</v>
      </c>
      <c r="HNL25" s="230">
        <f t="shared" si="104"/>
        <v>26502.788920143375</v>
      </c>
      <c r="HNM25" s="230">
        <f t="shared" si="104"/>
        <v>26502.788920143375</v>
      </c>
      <c r="HNN25" s="230">
        <f t="shared" si="104"/>
        <v>26502.788920143375</v>
      </c>
      <c r="HNO25" s="230">
        <f t="shared" si="104"/>
        <v>26502.788920143375</v>
      </c>
      <c r="HNP25" s="230">
        <f t="shared" si="104"/>
        <v>26502.788920143375</v>
      </c>
      <c r="HNQ25" s="230">
        <f t="shared" si="104"/>
        <v>26502.788920143375</v>
      </c>
      <c r="HNR25" s="230">
        <f t="shared" si="104"/>
        <v>26502.788920143375</v>
      </c>
      <c r="HNS25" s="230">
        <f t="shared" si="104"/>
        <v>26502.788920143375</v>
      </c>
      <c r="HNT25" s="230">
        <f t="shared" si="104"/>
        <v>26502.788920143375</v>
      </c>
      <c r="HNU25" s="230">
        <f t="shared" si="104"/>
        <v>26502.788920143375</v>
      </c>
      <c r="HNV25" s="230">
        <f t="shared" si="104"/>
        <v>26502.788920143375</v>
      </c>
      <c r="HNW25" s="230">
        <f t="shared" si="104"/>
        <v>26502.788920143375</v>
      </c>
      <c r="HNX25" s="230">
        <f t="shared" si="104"/>
        <v>26502.788920143375</v>
      </c>
      <c r="HNY25" s="230">
        <f t="shared" si="104"/>
        <v>26502.788920143375</v>
      </c>
      <c r="HNZ25" s="230">
        <f t="shared" si="104"/>
        <v>26502.788920143375</v>
      </c>
      <c r="HOA25" s="230">
        <f t="shared" si="104"/>
        <v>26502.788920143375</v>
      </c>
      <c r="HOB25" s="230">
        <f t="shared" si="104"/>
        <v>26502.788920143375</v>
      </c>
      <c r="HOC25" s="230">
        <f t="shared" si="104"/>
        <v>26502.788920143375</v>
      </c>
      <c r="HOD25" s="230">
        <f t="shared" si="104"/>
        <v>26502.788920143375</v>
      </c>
      <c r="HOE25" s="230">
        <f t="shared" si="104"/>
        <v>26502.788920143375</v>
      </c>
      <c r="HOF25" s="230">
        <f t="shared" si="104"/>
        <v>26502.788920143375</v>
      </c>
      <c r="HOG25" s="230">
        <f t="shared" si="104"/>
        <v>26502.788920143375</v>
      </c>
      <c r="HOH25" s="230">
        <f t="shared" si="104"/>
        <v>26502.788920143375</v>
      </c>
      <c r="HOI25" s="230">
        <f t="shared" si="104"/>
        <v>26502.788920143375</v>
      </c>
      <c r="HOJ25" s="230">
        <f t="shared" si="104"/>
        <v>26502.788920143375</v>
      </c>
      <c r="HOK25" s="230">
        <f t="shared" si="104"/>
        <v>26502.788920143375</v>
      </c>
      <c r="HOL25" s="230">
        <f t="shared" si="104"/>
        <v>26502.788920143375</v>
      </c>
      <c r="HOM25" s="230">
        <f t="shared" si="104"/>
        <v>26502.788920143375</v>
      </c>
      <c r="HON25" s="230">
        <f t="shared" si="104"/>
        <v>26502.788920143375</v>
      </c>
      <c r="HOO25" s="230">
        <f t="shared" si="104"/>
        <v>26502.788920143375</v>
      </c>
      <c r="HOP25" s="230">
        <f t="shared" si="104"/>
        <v>26502.788920143375</v>
      </c>
      <c r="HOQ25" s="230">
        <f t="shared" si="104"/>
        <v>26502.788920143375</v>
      </c>
      <c r="HOR25" s="230">
        <f t="shared" si="104"/>
        <v>26502.788920143375</v>
      </c>
      <c r="HOS25" s="230">
        <f t="shared" si="104"/>
        <v>26502.788920143375</v>
      </c>
      <c r="HOT25" s="230">
        <f t="shared" si="104"/>
        <v>26502.788920143375</v>
      </c>
      <c r="HOU25" s="230">
        <f t="shared" si="104"/>
        <v>26502.788920143375</v>
      </c>
      <c r="HOV25" s="230">
        <f t="shared" si="104"/>
        <v>26502.788920143375</v>
      </c>
      <c r="HOW25" s="230">
        <f t="shared" si="104"/>
        <v>26502.788920143375</v>
      </c>
      <c r="HOX25" s="230">
        <f t="shared" si="104"/>
        <v>26502.788920143375</v>
      </c>
      <c r="HOY25" s="230">
        <f t="shared" si="104"/>
        <v>26502.788920143375</v>
      </c>
      <c r="HOZ25" s="230">
        <f t="shared" si="104"/>
        <v>26502.788920143375</v>
      </c>
      <c r="HPA25" s="230">
        <f t="shared" si="104"/>
        <v>26502.788920143375</v>
      </c>
      <c r="HPB25" s="230">
        <f t="shared" si="104"/>
        <v>26502.788920143375</v>
      </c>
      <c r="HPC25" s="230">
        <f t="shared" si="104"/>
        <v>26502.788920143375</v>
      </c>
      <c r="HPD25" s="230">
        <f t="shared" si="104"/>
        <v>26502.788920143375</v>
      </c>
      <c r="HPE25" s="230">
        <f t="shared" si="104"/>
        <v>26502.788920143375</v>
      </c>
      <c r="HPF25" s="230">
        <f t="shared" si="104"/>
        <v>26502.788920143375</v>
      </c>
      <c r="HPG25" s="230">
        <f t="shared" si="104"/>
        <v>26502.788920143375</v>
      </c>
      <c r="HPH25" s="230">
        <f t="shared" si="104"/>
        <v>26502.788920143375</v>
      </c>
      <c r="HPI25" s="230">
        <f t="shared" si="104"/>
        <v>26502.788920143375</v>
      </c>
      <c r="HPJ25" s="230">
        <f t="shared" si="104"/>
        <v>26502.788920143375</v>
      </c>
      <c r="HPK25" s="230">
        <f t="shared" ref="HPK25:HRV25" si="105">MIN(_xlfn.IFS(HPK21=0,HPJ25,HPK21&gt;0,HPJ25+(HPK21/5)),HPK22)</f>
        <v>26502.788920143375</v>
      </c>
      <c r="HPL25" s="230">
        <f t="shared" si="105"/>
        <v>26502.788920143375</v>
      </c>
      <c r="HPM25" s="230">
        <f t="shared" si="105"/>
        <v>26502.788920143375</v>
      </c>
      <c r="HPN25" s="230">
        <f t="shared" si="105"/>
        <v>26502.788920143375</v>
      </c>
      <c r="HPO25" s="230">
        <f t="shared" si="105"/>
        <v>26502.788920143375</v>
      </c>
      <c r="HPP25" s="230">
        <f t="shared" si="105"/>
        <v>26502.788920143375</v>
      </c>
      <c r="HPQ25" s="230">
        <f t="shared" si="105"/>
        <v>26502.788920143375</v>
      </c>
      <c r="HPR25" s="230">
        <f t="shared" si="105"/>
        <v>26502.788920143375</v>
      </c>
      <c r="HPS25" s="230">
        <f t="shared" si="105"/>
        <v>26502.788920143375</v>
      </c>
      <c r="HPT25" s="230">
        <f t="shared" si="105"/>
        <v>26502.788920143375</v>
      </c>
      <c r="HPU25" s="230">
        <f t="shared" si="105"/>
        <v>26502.788920143375</v>
      </c>
      <c r="HPV25" s="230">
        <f t="shared" si="105"/>
        <v>26502.788920143375</v>
      </c>
      <c r="HPW25" s="230">
        <f t="shared" si="105"/>
        <v>26502.788920143375</v>
      </c>
      <c r="HPX25" s="230">
        <f t="shared" si="105"/>
        <v>26502.788920143375</v>
      </c>
      <c r="HPY25" s="230">
        <f t="shared" si="105"/>
        <v>26502.788920143375</v>
      </c>
      <c r="HPZ25" s="230">
        <f t="shared" si="105"/>
        <v>26502.788920143375</v>
      </c>
      <c r="HQA25" s="230">
        <f t="shared" si="105"/>
        <v>26502.788920143375</v>
      </c>
      <c r="HQB25" s="230">
        <f t="shared" si="105"/>
        <v>26502.788920143375</v>
      </c>
      <c r="HQC25" s="230">
        <f t="shared" si="105"/>
        <v>26502.788920143375</v>
      </c>
      <c r="HQD25" s="230">
        <f t="shared" si="105"/>
        <v>26502.788920143375</v>
      </c>
      <c r="HQE25" s="230">
        <f t="shared" si="105"/>
        <v>26502.788920143375</v>
      </c>
      <c r="HQF25" s="230">
        <f t="shared" si="105"/>
        <v>26502.788920143375</v>
      </c>
      <c r="HQG25" s="230">
        <f t="shared" si="105"/>
        <v>26502.788920143375</v>
      </c>
      <c r="HQH25" s="230">
        <f t="shared" si="105"/>
        <v>26502.788920143375</v>
      </c>
      <c r="HQI25" s="230">
        <f t="shared" si="105"/>
        <v>26502.788920143375</v>
      </c>
      <c r="HQJ25" s="230">
        <f t="shared" si="105"/>
        <v>26502.788920143375</v>
      </c>
      <c r="HQK25" s="230">
        <f t="shared" si="105"/>
        <v>26502.788920143375</v>
      </c>
      <c r="HQL25" s="230">
        <f t="shared" si="105"/>
        <v>26502.788920143375</v>
      </c>
      <c r="HQM25" s="230">
        <f t="shared" si="105"/>
        <v>26502.788920143375</v>
      </c>
      <c r="HQN25" s="230">
        <f t="shared" si="105"/>
        <v>26502.788920143375</v>
      </c>
      <c r="HQO25" s="230">
        <f t="shared" si="105"/>
        <v>26502.788920143375</v>
      </c>
      <c r="HQP25" s="230">
        <f t="shared" si="105"/>
        <v>26502.788920143375</v>
      </c>
      <c r="HQQ25" s="230">
        <f t="shared" si="105"/>
        <v>26502.788920143375</v>
      </c>
      <c r="HQR25" s="230">
        <f t="shared" si="105"/>
        <v>26502.788920143375</v>
      </c>
      <c r="HQS25" s="230">
        <f t="shared" si="105"/>
        <v>26502.788920143375</v>
      </c>
      <c r="HQT25" s="230">
        <f t="shared" si="105"/>
        <v>26502.788920143375</v>
      </c>
      <c r="HQU25" s="230">
        <f t="shared" si="105"/>
        <v>26502.788920143375</v>
      </c>
      <c r="HQV25" s="230">
        <f t="shared" si="105"/>
        <v>26502.788920143375</v>
      </c>
      <c r="HQW25" s="230">
        <f t="shared" si="105"/>
        <v>26502.788920143375</v>
      </c>
      <c r="HQX25" s="230">
        <f t="shared" si="105"/>
        <v>26502.788920143375</v>
      </c>
      <c r="HQY25" s="230">
        <f t="shared" si="105"/>
        <v>26502.788920143375</v>
      </c>
      <c r="HQZ25" s="230">
        <f t="shared" si="105"/>
        <v>26502.788920143375</v>
      </c>
      <c r="HRA25" s="230">
        <f t="shared" si="105"/>
        <v>26502.788920143375</v>
      </c>
      <c r="HRB25" s="230">
        <f t="shared" si="105"/>
        <v>26502.788920143375</v>
      </c>
      <c r="HRC25" s="230">
        <f t="shared" si="105"/>
        <v>26502.788920143375</v>
      </c>
      <c r="HRD25" s="230">
        <f t="shared" si="105"/>
        <v>26502.788920143375</v>
      </c>
      <c r="HRE25" s="230">
        <f t="shared" si="105"/>
        <v>26502.788920143375</v>
      </c>
      <c r="HRF25" s="230">
        <f t="shared" si="105"/>
        <v>26502.788920143375</v>
      </c>
      <c r="HRG25" s="230">
        <f t="shared" si="105"/>
        <v>26502.788920143375</v>
      </c>
      <c r="HRH25" s="230">
        <f t="shared" si="105"/>
        <v>26502.788920143375</v>
      </c>
      <c r="HRI25" s="230">
        <f t="shared" si="105"/>
        <v>26502.788920143375</v>
      </c>
      <c r="HRJ25" s="230">
        <f t="shared" si="105"/>
        <v>26502.788920143375</v>
      </c>
      <c r="HRK25" s="230">
        <f t="shared" si="105"/>
        <v>26502.788920143375</v>
      </c>
      <c r="HRL25" s="230">
        <f t="shared" si="105"/>
        <v>26502.788920143375</v>
      </c>
      <c r="HRM25" s="230">
        <f t="shared" si="105"/>
        <v>26502.788920143375</v>
      </c>
      <c r="HRN25" s="230">
        <f t="shared" si="105"/>
        <v>26502.788920143375</v>
      </c>
      <c r="HRO25" s="230">
        <f t="shared" si="105"/>
        <v>26502.788920143375</v>
      </c>
      <c r="HRP25" s="230">
        <f t="shared" si="105"/>
        <v>26502.788920143375</v>
      </c>
      <c r="HRQ25" s="230">
        <f t="shared" si="105"/>
        <v>26502.788920143375</v>
      </c>
      <c r="HRR25" s="230">
        <f t="shared" si="105"/>
        <v>26502.788920143375</v>
      </c>
      <c r="HRS25" s="230">
        <f t="shared" si="105"/>
        <v>26502.788920143375</v>
      </c>
      <c r="HRT25" s="230">
        <f t="shared" si="105"/>
        <v>26502.788920143375</v>
      </c>
      <c r="HRU25" s="230">
        <f t="shared" si="105"/>
        <v>26502.788920143375</v>
      </c>
      <c r="HRV25" s="230">
        <f t="shared" si="105"/>
        <v>26502.788920143375</v>
      </c>
      <c r="HRW25" s="230">
        <f t="shared" ref="HRW25:HUH25" si="106">MIN(_xlfn.IFS(HRW21=0,HRV25,HRW21&gt;0,HRV25+(HRW21/5)),HRW22)</f>
        <v>26502.788920143375</v>
      </c>
      <c r="HRX25" s="230">
        <f t="shared" si="106"/>
        <v>26502.788920143375</v>
      </c>
      <c r="HRY25" s="230">
        <f t="shared" si="106"/>
        <v>26502.788920143375</v>
      </c>
      <c r="HRZ25" s="230">
        <f t="shared" si="106"/>
        <v>26502.788920143375</v>
      </c>
      <c r="HSA25" s="230">
        <f t="shared" si="106"/>
        <v>26502.788920143375</v>
      </c>
      <c r="HSB25" s="230">
        <f t="shared" si="106"/>
        <v>26502.788920143375</v>
      </c>
      <c r="HSC25" s="230">
        <f t="shared" si="106"/>
        <v>26502.788920143375</v>
      </c>
      <c r="HSD25" s="230">
        <f t="shared" si="106"/>
        <v>26502.788920143375</v>
      </c>
      <c r="HSE25" s="230">
        <f t="shared" si="106"/>
        <v>26502.788920143375</v>
      </c>
      <c r="HSF25" s="230">
        <f t="shared" si="106"/>
        <v>26502.788920143375</v>
      </c>
      <c r="HSG25" s="230">
        <f t="shared" si="106"/>
        <v>26502.788920143375</v>
      </c>
      <c r="HSH25" s="230">
        <f t="shared" si="106"/>
        <v>26502.788920143375</v>
      </c>
      <c r="HSI25" s="230">
        <f t="shared" si="106"/>
        <v>26502.788920143375</v>
      </c>
      <c r="HSJ25" s="230">
        <f t="shared" si="106"/>
        <v>26502.788920143375</v>
      </c>
      <c r="HSK25" s="230">
        <f t="shared" si="106"/>
        <v>26502.788920143375</v>
      </c>
      <c r="HSL25" s="230">
        <f t="shared" si="106"/>
        <v>26502.788920143375</v>
      </c>
      <c r="HSM25" s="230">
        <f t="shared" si="106"/>
        <v>26502.788920143375</v>
      </c>
      <c r="HSN25" s="230">
        <f t="shared" si="106"/>
        <v>26502.788920143375</v>
      </c>
      <c r="HSO25" s="230">
        <f t="shared" si="106"/>
        <v>26502.788920143375</v>
      </c>
      <c r="HSP25" s="230">
        <f t="shared" si="106"/>
        <v>26502.788920143375</v>
      </c>
      <c r="HSQ25" s="230">
        <f t="shared" si="106"/>
        <v>26502.788920143375</v>
      </c>
      <c r="HSR25" s="230">
        <f t="shared" si="106"/>
        <v>26502.788920143375</v>
      </c>
      <c r="HSS25" s="230">
        <f t="shared" si="106"/>
        <v>26502.788920143375</v>
      </c>
      <c r="HST25" s="230">
        <f t="shared" si="106"/>
        <v>26502.788920143375</v>
      </c>
      <c r="HSU25" s="230">
        <f t="shared" si="106"/>
        <v>26502.788920143375</v>
      </c>
      <c r="HSV25" s="230">
        <f t="shared" si="106"/>
        <v>26502.788920143375</v>
      </c>
      <c r="HSW25" s="230">
        <f t="shared" si="106"/>
        <v>26502.788920143375</v>
      </c>
      <c r="HSX25" s="230">
        <f t="shared" si="106"/>
        <v>26502.788920143375</v>
      </c>
      <c r="HSY25" s="230">
        <f t="shared" si="106"/>
        <v>26502.788920143375</v>
      </c>
      <c r="HSZ25" s="230">
        <f t="shared" si="106"/>
        <v>26502.788920143375</v>
      </c>
      <c r="HTA25" s="230">
        <f t="shared" si="106"/>
        <v>26502.788920143375</v>
      </c>
      <c r="HTB25" s="230">
        <f t="shared" si="106"/>
        <v>26502.788920143375</v>
      </c>
      <c r="HTC25" s="230">
        <f t="shared" si="106"/>
        <v>26502.788920143375</v>
      </c>
      <c r="HTD25" s="230">
        <f t="shared" si="106"/>
        <v>26502.788920143375</v>
      </c>
      <c r="HTE25" s="230">
        <f t="shared" si="106"/>
        <v>26502.788920143375</v>
      </c>
      <c r="HTF25" s="230">
        <f t="shared" si="106"/>
        <v>26502.788920143375</v>
      </c>
      <c r="HTG25" s="230">
        <f t="shared" si="106"/>
        <v>26502.788920143375</v>
      </c>
      <c r="HTH25" s="230">
        <f t="shared" si="106"/>
        <v>26502.788920143375</v>
      </c>
      <c r="HTI25" s="230">
        <f t="shared" si="106"/>
        <v>26502.788920143375</v>
      </c>
      <c r="HTJ25" s="230">
        <f t="shared" si="106"/>
        <v>26502.788920143375</v>
      </c>
      <c r="HTK25" s="230">
        <f t="shared" si="106"/>
        <v>26502.788920143375</v>
      </c>
      <c r="HTL25" s="230">
        <f t="shared" si="106"/>
        <v>26502.788920143375</v>
      </c>
      <c r="HTM25" s="230">
        <f t="shared" si="106"/>
        <v>26502.788920143375</v>
      </c>
      <c r="HTN25" s="230">
        <f t="shared" si="106"/>
        <v>26502.788920143375</v>
      </c>
      <c r="HTO25" s="230">
        <f t="shared" si="106"/>
        <v>26502.788920143375</v>
      </c>
      <c r="HTP25" s="230">
        <f t="shared" si="106"/>
        <v>26502.788920143375</v>
      </c>
      <c r="HTQ25" s="230">
        <f t="shared" si="106"/>
        <v>26502.788920143375</v>
      </c>
      <c r="HTR25" s="230">
        <f t="shared" si="106"/>
        <v>26502.788920143375</v>
      </c>
      <c r="HTS25" s="230">
        <f t="shared" si="106"/>
        <v>26502.788920143375</v>
      </c>
      <c r="HTT25" s="230">
        <f t="shared" si="106"/>
        <v>26502.788920143375</v>
      </c>
      <c r="HTU25" s="230">
        <f t="shared" si="106"/>
        <v>26502.788920143375</v>
      </c>
      <c r="HTV25" s="230">
        <f t="shared" si="106"/>
        <v>26502.788920143375</v>
      </c>
      <c r="HTW25" s="230">
        <f t="shared" si="106"/>
        <v>26502.788920143375</v>
      </c>
      <c r="HTX25" s="230">
        <f t="shared" si="106"/>
        <v>26502.788920143375</v>
      </c>
      <c r="HTY25" s="230">
        <f t="shared" si="106"/>
        <v>26502.788920143375</v>
      </c>
      <c r="HTZ25" s="230">
        <f t="shared" si="106"/>
        <v>26502.788920143375</v>
      </c>
      <c r="HUA25" s="230">
        <f t="shared" si="106"/>
        <v>26502.788920143375</v>
      </c>
      <c r="HUB25" s="230">
        <f t="shared" si="106"/>
        <v>26502.788920143375</v>
      </c>
      <c r="HUC25" s="230">
        <f t="shared" si="106"/>
        <v>26502.788920143375</v>
      </c>
      <c r="HUD25" s="230">
        <f t="shared" si="106"/>
        <v>26502.788920143375</v>
      </c>
      <c r="HUE25" s="230">
        <f t="shared" si="106"/>
        <v>26502.788920143375</v>
      </c>
      <c r="HUF25" s="230">
        <f t="shared" si="106"/>
        <v>26502.788920143375</v>
      </c>
      <c r="HUG25" s="230">
        <f t="shared" si="106"/>
        <v>26502.788920143375</v>
      </c>
      <c r="HUH25" s="230">
        <f t="shared" si="106"/>
        <v>26502.788920143375</v>
      </c>
      <c r="HUI25" s="230">
        <f t="shared" ref="HUI25:HWT25" si="107">MIN(_xlfn.IFS(HUI21=0,HUH25,HUI21&gt;0,HUH25+(HUI21/5)),HUI22)</f>
        <v>26502.788920143375</v>
      </c>
      <c r="HUJ25" s="230">
        <f t="shared" si="107"/>
        <v>26502.788920143375</v>
      </c>
      <c r="HUK25" s="230">
        <f t="shared" si="107"/>
        <v>26502.788920143375</v>
      </c>
      <c r="HUL25" s="230">
        <f t="shared" si="107"/>
        <v>26502.788920143375</v>
      </c>
      <c r="HUM25" s="230">
        <f t="shared" si="107"/>
        <v>26502.788920143375</v>
      </c>
      <c r="HUN25" s="230">
        <f t="shared" si="107"/>
        <v>26502.788920143375</v>
      </c>
      <c r="HUO25" s="230">
        <f t="shared" si="107"/>
        <v>26502.788920143375</v>
      </c>
      <c r="HUP25" s="230">
        <f t="shared" si="107"/>
        <v>26502.788920143375</v>
      </c>
      <c r="HUQ25" s="230">
        <f t="shared" si="107"/>
        <v>26502.788920143375</v>
      </c>
      <c r="HUR25" s="230">
        <f t="shared" si="107"/>
        <v>26502.788920143375</v>
      </c>
      <c r="HUS25" s="230">
        <f t="shared" si="107"/>
        <v>26502.788920143375</v>
      </c>
      <c r="HUT25" s="230">
        <f t="shared" si="107"/>
        <v>26502.788920143375</v>
      </c>
      <c r="HUU25" s="230">
        <f t="shared" si="107"/>
        <v>26502.788920143375</v>
      </c>
      <c r="HUV25" s="230">
        <f t="shared" si="107"/>
        <v>26502.788920143375</v>
      </c>
      <c r="HUW25" s="230">
        <f t="shared" si="107"/>
        <v>26502.788920143375</v>
      </c>
      <c r="HUX25" s="230">
        <f t="shared" si="107"/>
        <v>26502.788920143375</v>
      </c>
      <c r="HUY25" s="230">
        <f t="shared" si="107"/>
        <v>26502.788920143375</v>
      </c>
      <c r="HUZ25" s="230">
        <f t="shared" si="107"/>
        <v>26502.788920143375</v>
      </c>
      <c r="HVA25" s="230">
        <f t="shared" si="107"/>
        <v>26502.788920143375</v>
      </c>
      <c r="HVB25" s="230">
        <f t="shared" si="107"/>
        <v>26502.788920143375</v>
      </c>
      <c r="HVC25" s="230">
        <f t="shared" si="107"/>
        <v>26502.788920143375</v>
      </c>
      <c r="HVD25" s="230">
        <f t="shared" si="107"/>
        <v>26502.788920143375</v>
      </c>
      <c r="HVE25" s="230">
        <f t="shared" si="107"/>
        <v>26502.788920143375</v>
      </c>
      <c r="HVF25" s="230">
        <f t="shared" si="107"/>
        <v>26502.788920143375</v>
      </c>
      <c r="HVG25" s="230">
        <f t="shared" si="107"/>
        <v>26502.788920143375</v>
      </c>
      <c r="HVH25" s="230">
        <f t="shared" si="107"/>
        <v>26502.788920143375</v>
      </c>
      <c r="HVI25" s="230">
        <f t="shared" si="107"/>
        <v>26502.788920143375</v>
      </c>
      <c r="HVJ25" s="230">
        <f t="shared" si="107"/>
        <v>26502.788920143375</v>
      </c>
      <c r="HVK25" s="230">
        <f t="shared" si="107"/>
        <v>26502.788920143375</v>
      </c>
      <c r="HVL25" s="230">
        <f t="shared" si="107"/>
        <v>26502.788920143375</v>
      </c>
      <c r="HVM25" s="230">
        <f t="shared" si="107"/>
        <v>26502.788920143375</v>
      </c>
      <c r="HVN25" s="230">
        <f t="shared" si="107"/>
        <v>26502.788920143375</v>
      </c>
      <c r="HVO25" s="230">
        <f t="shared" si="107"/>
        <v>26502.788920143375</v>
      </c>
      <c r="HVP25" s="230">
        <f t="shared" si="107"/>
        <v>26502.788920143375</v>
      </c>
      <c r="HVQ25" s="230">
        <f t="shared" si="107"/>
        <v>26502.788920143375</v>
      </c>
      <c r="HVR25" s="230">
        <f t="shared" si="107"/>
        <v>26502.788920143375</v>
      </c>
      <c r="HVS25" s="230">
        <f t="shared" si="107"/>
        <v>26502.788920143375</v>
      </c>
      <c r="HVT25" s="230">
        <f t="shared" si="107"/>
        <v>26502.788920143375</v>
      </c>
      <c r="HVU25" s="230">
        <f t="shared" si="107"/>
        <v>26502.788920143375</v>
      </c>
      <c r="HVV25" s="230">
        <f t="shared" si="107"/>
        <v>26502.788920143375</v>
      </c>
      <c r="HVW25" s="230">
        <f t="shared" si="107"/>
        <v>26502.788920143375</v>
      </c>
      <c r="HVX25" s="230">
        <f t="shared" si="107"/>
        <v>26502.788920143375</v>
      </c>
      <c r="HVY25" s="230">
        <f t="shared" si="107"/>
        <v>26502.788920143375</v>
      </c>
      <c r="HVZ25" s="230">
        <f t="shared" si="107"/>
        <v>26502.788920143375</v>
      </c>
      <c r="HWA25" s="230">
        <f t="shared" si="107"/>
        <v>26502.788920143375</v>
      </c>
      <c r="HWB25" s="230">
        <f t="shared" si="107"/>
        <v>26502.788920143375</v>
      </c>
      <c r="HWC25" s="230">
        <f t="shared" si="107"/>
        <v>26502.788920143375</v>
      </c>
      <c r="HWD25" s="230">
        <f t="shared" si="107"/>
        <v>26502.788920143375</v>
      </c>
      <c r="HWE25" s="230">
        <f t="shared" si="107"/>
        <v>26502.788920143375</v>
      </c>
      <c r="HWF25" s="230">
        <f t="shared" si="107"/>
        <v>26502.788920143375</v>
      </c>
      <c r="HWG25" s="230">
        <f t="shared" si="107"/>
        <v>26502.788920143375</v>
      </c>
      <c r="HWH25" s="230">
        <f t="shared" si="107"/>
        <v>26502.788920143375</v>
      </c>
      <c r="HWI25" s="230">
        <f t="shared" si="107"/>
        <v>26502.788920143375</v>
      </c>
      <c r="HWJ25" s="230">
        <f t="shared" si="107"/>
        <v>26502.788920143375</v>
      </c>
      <c r="HWK25" s="230">
        <f t="shared" si="107"/>
        <v>26502.788920143375</v>
      </c>
      <c r="HWL25" s="230">
        <f t="shared" si="107"/>
        <v>26502.788920143375</v>
      </c>
      <c r="HWM25" s="230">
        <f t="shared" si="107"/>
        <v>26502.788920143375</v>
      </c>
      <c r="HWN25" s="230">
        <f t="shared" si="107"/>
        <v>26502.788920143375</v>
      </c>
      <c r="HWO25" s="230">
        <f t="shared" si="107"/>
        <v>26502.788920143375</v>
      </c>
      <c r="HWP25" s="230">
        <f t="shared" si="107"/>
        <v>26502.788920143375</v>
      </c>
      <c r="HWQ25" s="230">
        <f t="shared" si="107"/>
        <v>26502.788920143375</v>
      </c>
      <c r="HWR25" s="230">
        <f t="shared" si="107"/>
        <v>26502.788920143375</v>
      </c>
      <c r="HWS25" s="230">
        <f t="shared" si="107"/>
        <v>26502.788920143375</v>
      </c>
      <c r="HWT25" s="230">
        <f t="shared" si="107"/>
        <v>26502.788920143375</v>
      </c>
      <c r="HWU25" s="230">
        <f t="shared" ref="HWU25:HZF25" si="108">MIN(_xlfn.IFS(HWU21=0,HWT25,HWU21&gt;0,HWT25+(HWU21/5)),HWU22)</f>
        <v>26502.788920143375</v>
      </c>
      <c r="HWV25" s="230">
        <f t="shared" si="108"/>
        <v>26502.788920143375</v>
      </c>
      <c r="HWW25" s="230">
        <f t="shared" si="108"/>
        <v>26502.788920143375</v>
      </c>
      <c r="HWX25" s="230">
        <f t="shared" si="108"/>
        <v>26502.788920143375</v>
      </c>
      <c r="HWY25" s="230">
        <f t="shared" si="108"/>
        <v>26502.788920143375</v>
      </c>
      <c r="HWZ25" s="230">
        <f t="shared" si="108"/>
        <v>26502.788920143375</v>
      </c>
      <c r="HXA25" s="230">
        <f t="shared" si="108"/>
        <v>26502.788920143375</v>
      </c>
      <c r="HXB25" s="230">
        <f t="shared" si="108"/>
        <v>26502.788920143375</v>
      </c>
      <c r="HXC25" s="230">
        <f t="shared" si="108"/>
        <v>26502.788920143375</v>
      </c>
      <c r="HXD25" s="230">
        <f t="shared" si="108"/>
        <v>26502.788920143375</v>
      </c>
      <c r="HXE25" s="230">
        <f t="shared" si="108"/>
        <v>26502.788920143375</v>
      </c>
      <c r="HXF25" s="230">
        <f t="shared" si="108"/>
        <v>26502.788920143375</v>
      </c>
      <c r="HXG25" s="230">
        <f t="shared" si="108"/>
        <v>26502.788920143375</v>
      </c>
      <c r="HXH25" s="230">
        <f t="shared" si="108"/>
        <v>26502.788920143375</v>
      </c>
      <c r="HXI25" s="230">
        <f t="shared" si="108"/>
        <v>26502.788920143375</v>
      </c>
      <c r="HXJ25" s="230">
        <f t="shared" si="108"/>
        <v>26502.788920143375</v>
      </c>
      <c r="HXK25" s="230">
        <f t="shared" si="108"/>
        <v>26502.788920143375</v>
      </c>
      <c r="HXL25" s="230">
        <f t="shared" si="108"/>
        <v>26502.788920143375</v>
      </c>
      <c r="HXM25" s="230">
        <f t="shared" si="108"/>
        <v>26502.788920143375</v>
      </c>
      <c r="HXN25" s="230">
        <f t="shared" si="108"/>
        <v>26502.788920143375</v>
      </c>
      <c r="HXO25" s="230">
        <f t="shared" si="108"/>
        <v>26502.788920143375</v>
      </c>
      <c r="HXP25" s="230">
        <f t="shared" si="108"/>
        <v>26502.788920143375</v>
      </c>
      <c r="HXQ25" s="230">
        <f t="shared" si="108"/>
        <v>26502.788920143375</v>
      </c>
      <c r="HXR25" s="230">
        <f t="shared" si="108"/>
        <v>26502.788920143375</v>
      </c>
      <c r="HXS25" s="230">
        <f t="shared" si="108"/>
        <v>26502.788920143375</v>
      </c>
      <c r="HXT25" s="230">
        <f t="shared" si="108"/>
        <v>26502.788920143375</v>
      </c>
      <c r="HXU25" s="230">
        <f t="shared" si="108"/>
        <v>26502.788920143375</v>
      </c>
      <c r="HXV25" s="230">
        <f t="shared" si="108"/>
        <v>26502.788920143375</v>
      </c>
      <c r="HXW25" s="230">
        <f t="shared" si="108"/>
        <v>26502.788920143375</v>
      </c>
      <c r="HXX25" s="230">
        <f t="shared" si="108"/>
        <v>26502.788920143375</v>
      </c>
      <c r="HXY25" s="230">
        <f t="shared" si="108"/>
        <v>26502.788920143375</v>
      </c>
      <c r="HXZ25" s="230">
        <f t="shared" si="108"/>
        <v>26502.788920143375</v>
      </c>
      <c r="HYA25" s="230">
        <f t="shared" si="108"/>
        <v>26502.788920143375</v>
      </c>
      <c r="HYB25" s="230">
        <f t="shared" si="108"/>
        <v>26502.788920143375</v>
      </c>
      <c r="HYC25" s="230">
        <f t="shared" si="108"/>
        <v>26502.788920143375</v>
      </c>
      <c r="HYD25" s="230">
        <f t="shared" si="108"/>
        <v>26502.788920143375</v>
      </c>
      <c r="HYE25" s="230">
        <f t="shared" si="108"/>
        <v>26502.788920143375</v>
      </c>
      <c r="HYF25" s="230">
        <f t="shared" si="108"/>
        <v>26502.788920143375</v>
      </c>
      <c r="HYG25" s="230">
        <f t="shared" si="108"/>
        <v>26502.788920143375</v>
      </c>
      <c r="HYH25" s="230">
        <f t="shared" si="108"/>
        <v>26502.788920143375</v>
      </c>
      <c r="HYI25" s="230">
        <f t="shared" si="108"/>
        <v>26502.788920143375</v>
      </c>
      <c r="HYJ25" s="230">
        <f t="shared" si="108"/>
        <v>26502.788920143375</v>
      </c>
      <c r="HYK25" s="230">
        <f t="shared" si="108"/>
        <v>26502.788920143375</v>
      </c>
      <c r="HYL25" s="230">
        <f t="shared" si="108"/>
        <v>26502.788920143375</v>
      </c>
      <c r="HYM25" s="230">
        <f t="shared" si="108"/>
        <v>26502.788920143375</v>
      </c>
      <c r="HYN25" s="230">
        <f t="shared" si="108"/>
        <v>26502.788920143375</v>
      </c>
      <c r="HYO25" s="230">
        <f t="shared" si="108"/>
        <v>26502.788920143375</v>
      </c>
      <c r="HYP25" s="230">
        <f t="shared" si="108"/>
        <v>26502.788920143375</v>
      </c>
      <c r="HYQ25" s="230">
        <f t="shared" si="108"/>
        <v>26502.788920143375</v>
      </c>
      <c r="HYR25" s="230">
        <f t="shared" si="108"/>
        <v>26502.788920143375</v>
      </c>
      <c r="HYS25" s="230">
        <f t="shared" si="108"/>
        <v>26502.788920143375</v>
      </c>
      <c r="HYT25" s="230">
        <f t="shared" si="108"/>
        <v>26502.788920143375</v>
      </c>
      <c r="HYU25" s="230">
        <f t="shared" si="108"/>
        <v>26502.788920143375</v>
      </c>
      <c r="HYV25" s="230">
        <f t="shared" si="108"/>
        <v>26502.788920143375</v>
      </c>
      <c r="HYW25" s="230">
        <f t="shared" si="108"/>
        <v>26502.788920143375</v>
      </c>
      <c r="HYX25" s="230">
        <f t="shared" si="108"/>
        <v>26502.788920143375</v>
      </c>
      <c r="HYY25" s="230">
        <f t="shared" si="108"/>
        <v>26502.788920143375</v>
      </c>
      <c r="HYZ25" s="230">
        <f t="shared" si="108"/>
        <v>26502.788920143375</v>
      </c>
      <c r="HZA25" s="230">
        <f t="shared" si="108"/>
        <v>26502.788920143375</v>
      </c>
      <c r="HZB25" s="230">
        <f t="shared" si="108"/>
        <v>26502.788920143375</v>
      </c>
      <c r="HZC25" s="230">
        <f t="shared" si="108"/>
        <v>26502.788920143375</v>
      </c>
      <c r="HZD25" s="230">
        <f t="shared" si="108"/>
        <v>26502.788920143375</v>
      </c>
      <c r="HZE25" s="230">
        <f t="shared" si="108"/>
        <v>26502.788920143375</v>
      </c>
      <c r="HZF25" s="230">
        <f t="shared" si="108"/>
        <v>26502.788920143375</v>
      </c>
      <c r="HZG25" s="230">
        <f t="shared" ref="HZG25:IBR25" si="109">MIN(_xlfn.IFS(HZG21=0,HZF25,HZG21&gt;0,HZF25+(HZG21/5)),HZG22)</f>
        <v>26502.788920143375</v>
      </c>
      <c r="HZH25" s="230">
        <f t="shared" si="109"/>
        <v>26502.788920143375</v>
      </c>
      <c r="HZI25" s="230">
        <f t="shared" si="109"/>
        <v>26502.788920143375</v>
      </c>
      <c r="HZJ25" s="230">
        <f t="shared" si="109"/>
        <v>26502.788920143375</v>
      </c>
      <c r="HZK25" s="230">
        <f t="shared" si="109"/>
        <v>26502.788920143375</v>
      </c>
      <c r="HZL25" s="230">
        <f t="shared" si="109"/>
        <v>26502.788920143375</v>
      </c>
      <c r="HZM25" s="230">
        <f t="shared" si="109"/>
        <v>26502.788920143375</v>
      </c>
      <c r="HZN25" s="230">
        <f t="shared" si="109"/>
        <v>26502.788920143375</v>
      </c>
      <c r="HZO25" s="230">
        <f t="shared" si="109"/>
        <v>26502.788920143375</v>
      </c>
      <c r="HZP25" s="230">
        <f t="shared" si="109"/>
        <v>26502.788920143375</v>
      </c>
      <c r="HZQ25" s="230">
        <f t="shared" si="109"/>
        <v>26502.788920143375</v>
      </c>
      <c r="HZR25" s="230">
        <f t="shared" si="109"/>
        <v>26502.788920143375</v>
      </c>
      <c r="HZS25" s="230">
        <f t="shared" si="109"/>
        <v>26502.788920143375</v>
      </c>
      <c r="HZT25" s="230">
        <f t="shared" si="109"/>
        <v>26502.788920143375</v>
      </c>
      <c r="HZU25" s="230">
        <f t="shared" si="109"/>
        <v>26502.788920143375</v>
      </c>
      <c r="HZV25" s="230">
        <f t="shared" si="109"/>
        <v>26502.788920143375</v>
      </c>
      <c r="HZW25" s="230">
        <f t="shared" si="109"/>
        <v>26502.788920143375</v>
      </c>
      <c r="HZX25" s="230">
        <f t="shared" si="109"/>
        <v>26502.788920143375</v>
      </c>
      <c r="HZY25" s="230">
        <f t="shared" si="109"/>
        <v>26502.788920143375</v>
      </c>
      <c r="HZZ25" s="230">
        <f t="shared" si="109"/>
        <v>26502.788920143375</v>
      </c>
      <c r="IAA25" s="230">
        <f t="shared" si="109"/>
        <v>26502.788920143375</v>
      </c>
      <c r="IAB25" s="230">
        <f t="shared" si="109"/>
        <v>26502.788920143375</v>
      </c>
      <c r="IAC25" s="230">
        <f t="shared" si="109"/>
        <v>26502.788920143375</v>
      </c>
      <c r="IAD25" s="230">
        <f t="shared" si="109"/>
        <v>26502.788920143375</v>
      </c>
      <c r="IAE25" s="230">
        <f t="shared" si="109"/>
        <v>26502.788920143375</v>
      </c>
      <c r="IAF25" s="230">
        <f t="shared" si="109"/>
        <v>26502.788920143375</v>
      </c>
      <c r="IAG25" s="230">
        <f t="shared" si="109"/>
        <v>26502.788920143375</v>
      </c>
      <c r="IAH25" s="230">
        <f t="shared" si="109"/>
        <v>26502.788920143375</v>
      </c>
      <c r="IAI25" s="230">
        <f t="shared" si="109"/>
        <v>26502.788920143375</v>
      </c>
      <c r="IAJ25" s="230">
        <f t="shared" si="109"/>
        <v>26502.788920143375</v>
      </c>
      <c r="IAK25" s="230">
        <f t="shared" si="109"/>
        <v>26502.788920143375</v>
      </c>
      <c r="IAL25" s="230">
        <f t="shared" si="109"/>
        <v>26502.788920143375</v>
      </c>
      <c r="IAM25" s="230">
        <f t="shared" si="109"/>
        <v>26502.788920143375</v>
      </c>
      <c r="IAN25" s="230">
        <f t="shared" si="109"/>
        <v>26502.788920143375</v>
      </c>
      <c r="IAO25" s="230">
        <f t="shared" si="109"/>
        <v>26502.788920143375</v>
      </c>
      <c r="IAP25" s="230">
        <f t="shared" si="109"/>
        <v>26502.788920143375</v>
      </c>
      <c r="IAQ25" s="230">
        <f t="shared" si="109"/>
        <v>26502.788920143375</v>
      </c>
      <c r="IAR25" s="230">
        <f t="shared" si="109"/>
        <v>26502.788920143375</v>
      </c>
      <c r="IAS25" s="230">
        <f t="shared" si="109"/>
        <v>26502.788920143375</v>
      </c>
      <c r="IAT25" s="230">
        <f t="shared" si="109"/>
        <v>26502.788920143375</v>
      </c>
      <c r="IAU25" s="230">
        <f t="shared" si="109"/>
        <v>26502.788920143375</v>
      </c>
      <c r="IAV25" s="230">
        <f t="shared" si="109"/>
        <v>26502.788920143375</v>
      </c>
      <c r="IAW25" s="230">
        <f t="shared" si="109"/>
        <v>26502.788920143375</v>
      </c>
      <c r="IAX25" s="230">
        <f t="shared" si="109"/>
        <v>26502.788920143375</v>
      </c>
      <c r="IAY25" s="230">
        <f t="shared" si="109"/>
        <v>26502.788920143375</v>
      </c>
      <c r="IAZ25" s="230">
        <f t="shared" si="109"/>
        <v>26502.788920143375</v>
      </c>
      <c r="IBA25" s="230">
        <f t="shared" si="109"/>
        <v>26502.788920143375</v>
      </c>
      <c r="IBB25" s="230">
        <f t="shared" si="109"/>
        <v>26502.788920143375</v>
      </c>
      <c r="IBC25" s="230">
        <f t="shared" si="109"/>
        <v>26502.788920143375</v>
      </c>
      <c r="IBD25" s="230">
        <f t="shared" si="109"/>
        <v>26502.788920143375</v>
      </c>
      <c r="IBE25" s="230">
        <f t="shared" si="109"/>
        <v>26502.788920143375</v>
      </c>
      <c r="IBF25" s="230">
        <f t="shared" si="109"/>
        <v>26502.788920143375</v>
      </c>
      <c r="IBG25" s="230">
        <f t="shared" si="109"/>
        <v>26502.788920143375</v>
      </c>
      <c r="IBH25" s="230">
        <f t="shared" si="109"/>
        <v>26502.788920143375</v>
      </c>
      <c r="IBI25" s="230">
        <f t="shared" si="109"/>
        <v>26502.788920143375</v>
      </c>
      <c r="IBJ25" s="230">
        <f t="shared" si="109"/>
        <v>26502.788920143375</v>
      </c>
      <c r="IBK25" s="230">
        <f t="shared" si="109"/>
        <v>26502.788920143375</v>
      </c>
      <c r="IBL25" s="230">
        <f t="shared" si="109"/>
        <v>26502.788920143375</v>
      </c>
      <c r="IBM25" s="230">
        <f t="shared" si="109"/>
        <v>26502.788920143375</v>
      </c>
      <c r="IBN25" s="230">
        <f t="shared" si="109"/>
        <v>26502.788920143375</v>
      </c>
      <c r="IBO25" s="230">
        <f t="shared" si="109"/>
        <v>26502.788920143375</v>
      </c>
      <c r="IBP25" s="230">
        <f t="shared" si="109"/>
        <v>26502.788920143375</v>
      </c>
      <c r="IBQ25" s="230">
        <f t="shared" si="109"/>
        <v>26502.788920143375</v>
      </c>
      <c r="IBR25" s="230">
        <f t="shared" si="109"/>
        <v>26502.788920143375</v>
      </c>
      <c r="IBS25" s="230">
        <f t="shared" ref="IBS25:IED25" si="110">MIN(_xlfn.IFS(IBS21=0,IBR25,IBS21&gt;0,IBR25+(IBS21/5)),IBS22)</f>
        <v>26502.788920143375</v>
      </c>
      <c r="IBT25" s="230">
        <f t="shared" si="110"/>
        <v>26502.788920143375</v>
      </c>
      <c r="IBU25" s="230">
        <f t="shared" si="110"/>
        <v>26502.788920143375</v>
      </c>
      <c r="IBV25" s="230">
        <f t="shared" si="110"/>
        <v>26502.788920143375</v>
      </c>
      <c r="IBW25" s="230">
        <f t="shared" si="110"/>
        <v>26502.788920143375</v>
      </c>
      <c r="IBX25" s="230">
        <f t="shared" si="110"/>
        <v>26502.788920143375</v>
      </c>
      <c r="IBY25" s="230">
        <f t="shared" si="110"/>
        <v>26502.788920143375</v>
      </c>
      <c r="IBZ25" s="230">
        <f t="shared" si="110"/>
        <v>26502.788920143375</v>
      </c>
      <c r="ICA25" s="230">
        <f t="shared" si="110"/>
        <v>26502.788920143375</v>
      </c>
      <c r="ICB25" s="230">
        <f t="shared" si="110"/>
        <v>26502.788920143375</v>
      </c>
      <c r="ICC25" s="230">
        <f t="shared" si="110"/>
        <v>26502.788920143375</v>
      </c>
      <c r="ICD25" s="230">
        <f t="shared" si="110"/>
        <v>26502.788920143375</v>
      </c>
      <c r="ICE25" s="230">
        <f t="shared" si="110"/>
        <v>26502.788920143375</v>
      </c>
      <c r="ICF25" s="230">
        <f t="shared" si="110"/>
        <v>26502.788920143375</v>
      </c>
      <c r="ICG25" s="230">
        <f t="shared" si="110"/>
        <v>26502.788920143375</v>
      </c>
      <c r="ICH25" s="230">
        <f t="shared" si="110"/>
        <v>26502.788920143375</v>
      </c>
      <c r="ICI25" s="230">
        <f t="shared" si="110"/>
        <v>26502.788920143375</v>
      </c>
      <c r="ICJ25" s="230">
        <f t="shared" si="110"/>
        <v>26502.788920143375</v>
      </c>
      <c r="ICK25" s="230">
        <f t="shared" si="110"/>
        <v>26502.788920143375</v>
      </c>
      <c r="ICL25" s="230">
        <f t="shared" si="110"/>
        <v>26502.788920143375</v>
      </c>
      <c r="ICM25" s="230">
        <f t="shared" si="110"/>
        <v>26502.788920143375</v>
      </c>
      <c r="ICN25" s="230">
        <f t="shared" si="110"/>
        <v>26502.788920143375</v>
      </c>
      <c r="ICO25" s="230">
        <f t="shared" si="110"/>
        <v>26502.788920143375</v>
      </c>
      <c r="ICP25" s="230">
        <f t="shared" si="110"/>
        <v>26502.788920143375</v>
      </c>
      <c r="ICQ25" s="230">
        <f t="shared" si="110"/>
        <v>26502.788920143375</v>
      </c>
      <c r="ICR25" s="230">
        <f t="shared" si="110"/>
        <v>26502.788920143375</v>
      </c>
      <c r="ICS25" s="230">
        <f t="shared" si="110"/>
        <v>26502.788920143375</v>
      </c>
      <c r="ICT25" s="230">
        <f t="shared" si="110"/>
        <v>26502.788920143375</v>
      </c>
      <c r="ICU25" s="230">
        <f t="shared" si="110"/>
        <v>26502.788920143375</v>
      </c>
      <c r="ICV25" s="230">
        <f t="shared" si="110"/>
        <v>26502.788920143375</v>
      </c>
      <c r="ICW25" s="230">
        <f t="shared" si="110"/>
        <v>26502.788920143375</v>
      </c>
      <c r="ICX25" s="230">
        <f t="shared" si="110"/>
        <v>26502.788920143375</v>
      </c>
      <c r="ICY25" s="230">
        <f t="shared" si="110"/>
        <v>26502.788920143375</v>
      </c>
      <c r="ICZ25" s="230">
        <f t="shared" si="110"/>
        <v>26502.788920143375</v>
      </c>
      <c r="IDA25" s="230">
        <f t="shared" si="110"/>
        <v>26502.788920143375</v>
      </c>
      <c r="IDB25" s="230">
        <f t="shared" si="110"/>
        <v>26502.788920143375</v>
      </c>
      <c r="IDC25" s="230">
        <f t="shared" si="110"/>
        <v>26502.788920143375</v>
      </c>
      <c r="IDD25" s="230">
        <f t="shared" si="110"/>
        <v>26502.788920143375</v>
      </c>
      <c r="IDE25" s="230">
        <f t="shared" si="110"/>
        <v>26502.788920143375</v>
      </c>
      <c r="IDF25" s="230">
        <f t="shared" si="110"/>
        <v>26502.788920143375</v>
      </c>
      <c r="IDG25" s="230">
        <f t="shared" si="110"/>
        <v>26502.788920143375</v>
      </c>
      <c r="IDH25" s="230">
        <f t="shared" si="110"/>
        <v>26502.788920143375</v>
      </c>
      <c r="IDI25" s="230">
        <f t="shared" si="110"/>
        <v>26502.788920143375</v>
      </c>
      <c r="IDJ25" s="230">
        <f t="shared" si="110"/>
        <v>26502.788920143375</v>
      </c>
      <c r="IDK25" s="230">
        <f t="shared" si="110"/>
        <v>26502.788920143375</v>
      </c>
      <c r="IDL25" s="230">
        <f t="shared" si="110"/>
        <v>26502.788920143375</v>
      </c>
      <c r="IDM25" s="230">
        <f t="shared" si="110"/>
        <v>26502.788920143375</v>
      </c>
      <c r="IDN25" s="230">
        <f t="shared" si="110"/>
        <v>26502.788920143375</v>
      </c>
      <c r="IDO25" s="230">
        <f t="shared" si="110"/>
        <v>26502.788920143375</v>
      </c>
      <c r="IDP25" s="230">
        <f t="shared" si="110"/>
        <v>26502.788920143375</v>
      </c>
      <c r="IDQ25" s="230">
        <f t="shared" si="110"/>
        <v>26502.788920143375</v>
      </c>
      <c r="IDR25" s="230">
        <f t="shared" si="110"/>
        <v>26502.788920143375</v>
      </c>
      <c r="IDS25" s="230">
        <f t="shared" si="110"/>
        <v>26502.788920143375</v>
      </c>
      <c r="IDT25" s="230">
        <f t="shared" si="110"/>
        <v>26502.788920143375</v>
      </c>
      <c r="IDU25" s="230">
        <f t="shared" si="110"/>
        <v>26502.788920143375</v>
      </c>
      <c r="IDV25" s="230">
        <f t="shared" si="110"/>
        <v>26502.788920143375</v>
      </c>
      <c r="IDW25" s="230">
        <f t="shared" si="110"/>
        <v>26502.788920143375</v>
      </c>
      <c r="IDX25" s="230">
        <f t="shared" si="110"/>
        <v>26502.788920143375</v>
      </c>
      <c r="IDY25" s="230">
        <f t="shared" si="110"/>
        <v>26502.788920143375</v>
      </c>
      <c r="IDZ25" s="230">
        <f t="shared" si="110"/>
        <v>26502.788920143375</v>
      </c>
      <c r="IEA25" s="230">
        <f t="shared" si="110"/>
        <v>26502.788920143375</v>
      </c>
      <c r="IEB25" s="230">
        <f t="shared" si="110"/>
        <v>26502.788920143375</v>
      </c>
      <c r="IEC25" s="230">
        <f t="shared" si="110"/>
        <v>26502.788920143375</v>
      </c>
      <c r="IED25" s="230">
        <f t="shared" si="110"/>
        <v>26502.788920143375</v>
      </c>
      <c r="IEE25" s="230">
        <f t="shared" ref="IEE25:IGP25" si="111">MIN(_xlfn.IFS(IEE21=0,IED25,IEE21&gt;0,IED25+(IEE21/5)),IEE22)</f>
        <v>26502.788920143375</v>
      </c>
      <c r="IEF25" s="230">
        <f t="shared" si="111"/>
        <v>26502.788920143375</v>
      </c>
      <c r="IEG25" s="230">
        <f t="shared" si="111"/>
        <v>26502.788920143375</v>
      </c>
      <c r="IEH25" s="230">
        <f t="shared" si="111"/>
        <v>26502.788920143375</v>
      </c>
      <c r="IEI25" s="230">
        <f t="shared" si="111"/>
        <v>26502.788920143375</v>
      </c>
      <c r="IEJ25" s="230">
        <f t="shared" si="111"/>
        <v>26502.788920143375</v>
      </c>
      <c r="IEK25" s="230">
        <f t="shared" si="111"/>
        <v>26502.788920143375</v>
      </c>
      <c r="IEL25" s="230">
        <f t="shared" si="111"/>
        <v>26502.788920143375</v>
      </c>
      <c r="IEM25" s="230">
        <f t="shared" si="111"/>
        <v>26502.788920143375</v>
      </c>
      <c r="IEN25" s="230">
        <f t="shared" si="111"/>
        <v>26502.788920143375</v>
      </c>
      <c r="IEO25" s="230">
        <f t="shared" si="111"/>
        <v>26502.788920143375</v>
      </c>
      <c r="IEP25" s="230">
        <f t="shared" si="111"/>
        <v>26502.788920143375</v>
      </c>
      <c r="IEQ25" s="230">
        <f t="shared" si="111"/>
        <v>26502.788920143375</v>
      </c>
      <c r="IER25" s="230">
        <f t="shared" si="111"/>
        <v>26502.788920143375</v>
      </c>
      <c r="IES25" s="230">
        <f t="shared" si="111"/>
        <v>26502.788920143375</v>
      </c>
      <c r="IET25" s="230">
        <f t="shared" si="111"/>
        <v>26502.788920143375</v>
      </c>
      <c r="IEU25" s="230">
        <f t="shared" si="111"/>
        <v>26502.788920143375</v>
      </c>
      <c r="IEV25" s="230">
        <f t="shared" si="111"/>
        <v>26502.788920143375</v>
      </c>
      <c r="IEW25" s="230">
        <f t="shared" si="111"/>
        <v>26502.788920143375</v>
      </c>
      <c r="IEX25" s="230">
        <f t="shared" si="111"/>
        <v>26502.788920143375</v>
      </c>
      <c r="IEY25" s="230">
        <f t="shared" si="111"/>
        <v>26502.788920143375</v>
      </c>
      <c r="IEZ25" s="230">
        <f t="shared" si="111"/>
        <v>26502.788920143375</v>
      </c>
      <c r="IFA25" s="230">
        <f t="shared" si="111"/>
        <v>26502.788920143375</v>
      </c>
      <c r="IFB25" s="230">
        <f t="shared" si="111"/>
        <v>26502.788920143375</v>
      </c>
      <c r="IFC25" s="230">
        <f t="shared" si="111"/>
        <v>26502.788920143375</v>
      </c>
      <c r="IFD25" s="230">
        <f t="shared" si="111"/>
        <v>26502.788920143375</v>
      </c>
      <c r="IFE25" s="230">
        <f t="shared" si="111"/>
        <v>26502.788920143375</v>
      </c>
      <c r="IFF25" s="230">
        <f t="shared" si="111"/>
        <v>26502.788920143375</v>
      </c>
      <c r="IFG25" s="230">
        <f t="shared" si="111"/>
        <v>26502.788920143375</v>
      </c>
      <c r="IFH25" s="230">
        <f t="shared" si="111"/>
        <v>26502.788920143375</v>
      </c>
      <c r="IFI25" s="230">
        <f t="shared" si="111"/>
        <v>26502.788920143375</v>
      </c>
      <c r="IFJ25" s="230">
        <f t="shared" si="111"/>
        <v>26502.788920143375</v>
      </c>
      <c r="IFK25" s="230">
        <f t="shared" si="111"/>
        <v>26502.788920143375</v>
      </c>
      <c r="IFL25" s="230">
        <f t="shared" si="111"/>
        <v>26502.788920143375</v>
      </c>
      <c r="IFM25" s="230">
        <f t="shared" si="111"/>
        <v>26502.788920143375</v>
      </c>
      <c r="IFN25" s="230">
        <f t="shared" si="111"/>
        <v>26502.788920143375</v>
      </c>
      <c r="IFO25" s="230">
        <f t="shared" si="111"/>
        <v>26502.788920143375</v>
      </c>
      <c r="IFP25" s="230">
        <f t="shared" si="111"/>
        <v>26502.788920143375</v>
      </c>
      <c r="IFQ25" s="230">
        <f t="shared" si="111"/>
        <v>26502.788920143375</v>
      </c>
      <c r="IFR25" s="230">
        <f t="shared" si="111"/>
        <v>26502.788920143375</v>
      </c>
      <c r="IFS25" s="230">
        <f t="shared" si="111"/>
        <v>26502.788920143375</v>
      </c>
      <c r="IFT25" s="230">
        <f t="shared" si="111"/>
        <v>26502.788920143375</v>
      </c>
      <c r="IFU25" s="230">
        <f t="shared" si="111"/>
        <v>26502.788920143375</v>
      </c>
      <c r="IFV25" s="230">
        <f t="shared" si="111"/>
        <v>26502.788920143375</v>
      </c>
      <c r="IFW25" s="230">
        <f t="shared" si="111"/>
        <v>26502.788920143375</v>
      </c>
      <c r="IFX25" s="230">
        <f t="shared" si="111"/>
        <v>26502.788920143375</v>
      </c>
      <c r="IFY25" s="230">
        <f t="shared" si="111"/>
        <v>26502.788920143375</v>
      </c>
      <c r="IFZ25" s="230">
        <f t="shared" si="111"/>
        <v>26502.788920143375</v>
      </c>
      <c r="IGA25" s="230">
        <f t="shared" si="111"/>
        <v>26502.788920143375</v>
      </c>
      <c r="IGB25" s="230">
        <f t="shared" si="111"/>
        <v>26502.788920143375</v>
      </c>
      <c r="IGC25" s="230">
        <f t="shared" si="111"/>
        <v>26502.788920143375</v>
      </c>
      <c r="IGD25" s="230">
        <f t="shared" si="111"/>
        <v>26502.788920143375</v>
      </c>
      <c r="IGE25" s="230">
        <f t="shared" si="111"/>
        <v>26502.788920143375</v>
      </c>
      <c r="IGF25" s="230">
        <f t="shared" si="111"/>
        <v>26502.788920143375</v>
      </c>
      <c r="IGG25" s="230">
        <f t="shared" si="111"/>
        <v>26502.788920143375</v>
      </c>
      <c r="IGH25" s="230">
        <f t="shared" si="111"/>
        <v>26502.788920143375</v>
      </c>
      <c r="IGI25" s="230">
        <f t="shared" si="111"/>
        <v>26502.788920143375</v>
      </c>
      <c r="IGJ25" s="230">
        <f t="shared" si="111"/>
        <v>26502.788920143375</v>
      </c>
      <c r="IGK25" s="230">
        <f t="shared" si="111"/>
        <v>26502.788920143375</v>
      </c>
      <c r="IGL25" s="230">
        <f t="shared" si="111"/>
        <v>26502.788920143375</v>
      </c>
      <c r="IGM25" s="230">
        <f t="shared" si="111"/>
        <v>26502.788920143375</v>
      </c>
      <c r="IGN25" s="230">
        <f t="shared" si="111"/>
        <v>26502.788920143375</v>
      </c>
      <c r="IGO25" s="230">
        <f t="shared" si="111"/>
        <v>26502.788920143375</v>
      </c>
      <c r="IGP25" s="230">
        <f t="shared" si="111"/>
        <v>26502.788920143375</v>
      </c>
      <c r="IGQ25" s="230">
        <f t="shared" ref="IGQ25:IJB25" si="112">MIN(_xlfn.IFS(IGQ21=0,IGP25,IGQ21&gt;0,IGP25+(IGQ21/5)),IGQ22)</f>
        <v>26502.788920143375</v>
      </c>
      <c r="IGR25" s="230">
        <f t="shared" si="112"/>
        <v>26502.788920143375</v>
      </c>
      <c r="IGS25" s="230">
        <f t="shared" si="112"/>
        <v>26502.788920143375</v>
      </c>
      <c r="IGT25" s="230">
        <f t="shared" si="112"/>
        <v>26502.788920143375</v>
      </c>
      <c r="IGU25" s="230">
        <f t="shared" si="112"/>
        <v>26502.788920143375</v>
      </c>
      <c r="IGV25" s="230">
        <f t="shared" si="112"/>
        <v>26502.788920143375</v>
      </c>
      <c r="IGW25" s="230">
        <f t="shared" si="112"/>
        <v>26502.788920143375</v>
      </c>
      <c r="IGX25" s="230">
        <f t="shared" si="112"/>
        <v>26502.788920143375</v>
      </c>
      <c r="IGY25" s="230">
        <f t="shared" si="112"/>
        <v>26502.788920143375</v>
      </c>
      <c r="IGZ25" s="230">
        <f t="shared" si="112"/>
        <v>26502.788920143375</v>
      </c>
      <c r="IHA25" s="230">
        <f t="shared" si="112"/>
        <v>26502.788920143375</v>
      </c>
      <c r="IHB25" s="230">
        <f t="shared" si="112"/>
        <v>26502.788920143375</v>
      </c>
      <c r="IHC25" s="230">
        <f t="shared" si="112"/>
        <v>26502.788920143375</v>
      </c>
      <c r="IHD25" s="230">
        <f t="shared" si="112"/>
        <v>26502.788920143375</v>
      </c>
      <c r="IHE25" s="230">
        <f t="shared" si="112"/>
        <v>26502.788920143375</v>
      </c>
      <c r="IHF25" s="230">
        <f t="shared" si="112"/>
        <v>26502.788920143375</v>
      </c>
      <c r="IHG25" s="230">
        <f t="shared" si="112"/>
        <v>26502.788920143375</v>
      </c>
      <c r="IHH25" s="230">
        <f t="shared" si="112"/>
        <v>26502.788920143375</v>
      </c>
      <c r="IHI25" s="230">
        <f t="shared" si="112"/>
        <v>26502.788920143375</v>
      </c>
      <c r="IHJ25" s="230">
        <f t="shared" si="112"/>
        <v>26502.788920143375</v>
      </c>
      <c r="IHK25" s="230">
        <f t="shared" si="112"/>
        <v>26502.788920143375</v>
      </c>
      <c r="IHL25" s="230">
        <f t="shared" si="112"/>
        <v>26502.788920143375</v>
      </c>
      <c r="IHM25" s="230">
        <f t="shared" si="112"/>
        <v>26502.788920143375</v>
      </c>
      <c r="IHN25" s="230">
        <f t="shared" si="112"/>
        <v>26502.788920143375</v>
      </c>
      <c r="IHO25" s="230">
        <f t="shared" si="112"/>
        <v>26502.788920143375</v>
      </c>
      <c r="IHP25" s="230">
        <f t="shared" si="112"/>
        <v>26502.788920143375</v>
      </c>
      <c r="IHQ25" s="230">
        <f t="shared" si="112"/>
        <v>26502.788920143375</v>
      </c>
      <c r="IHR25" s="230">
        <f t="shared" si="112"/>
        <v>26502.788920143375</v>
      </c>
      <c r="IHS25" s="230">
        <f t="shared" si="112"/>
        <v>26502.788920143375</v>
      </c>
      <c r="IHT25" s="230">
        <f t="shared" si="112"/>
        <v>26502.788920143375</v>
      </c>
      <c r="IHU25" s="230">
        <f t="shared" si="112"/>
        <v>26502.788920143375</v>
      </c>
      <c r="IHV25" s="230">
        <f t="shared" si="112"/>
        <v>26502.788920143375</v>
      </c>
      <c r="IHW25" s="230">
        <f t="shared" si="112"/>
        <v>26502.788920143375</v>
      </c>
      <c r="IHX25" s="230">
        <f t="shared" si="112"/>
        <v>26502.788920143375</v>
      </c>
      <c r="IHY25" s="230">
        <f t="shared" si="112"/>
        <v>26502.788920143375</v>
      </c>
      <c r="IHZ25" s="230">
        <f t="shared" si="112"/>
        <v>26502.788920143375</v>
      </c>
      <c r="IIA25" s="230">
        <f t="shared" si="112"/>
        <v>26502.788920143375</v>
      </c>
      <c r="IIB25" s="230">
        <f t="shared" si="112"/>
        <v>26502.788920143375</v>
      </c>
      <c r="IIC25" s="230">
        <f t="shared" si="112"/>
        <v>26502.788920143375</v>
      </c>
      <c r="IID25" s="230">
        <f t="shared" si="112"/>
        <v>26502.788920143375</v>
      </c>
      <c r="IIE25" s="230">
        <f t="shared" si="112"/>
        <v>26502.788920143375</v>
      </c>
      <c r="IIF25" s="230">
        <f t="shared" si="112"/>
        <v>26502.788920143375</v>
      </c>
      <c r="IIG25" s="230">
        <f t="shared" si="112"/>
        <v>26502.788920143375</v>
      </c>
      <c r="IIH25" s="230">
        <f t="shared" si="112"/>
        <v>26502.788920143375</v>
      </c>
      <c r="III25" s="230">
        <f t="shared" si="112"/>
        <v>26502.788920143375</v>
      </c>
      <c r="IIJ25" s="230">
        <f t="shared" si="112"/>
        <v>26502.788920143375</v>
      </c>
      <c r="IIK25" s="230">
        <f t="shared" si="112"/>
        <v>26502.788920143375</v>
      </c>
      <c r="IIL25" s="230">
        <f t="shared" si="112"/>
        <v>26502.788920143375</v>
      </c>
      <c r="IIM25" s="230">
        <f t="shared" si="112"/>
        <v>26502.788920143375</v>
      </c>
      <c r="IIN25" s="230">
        <f t="shared" si="112"/>
        <v>26502.788920143375</v>
      </c>
      <c r="IIO25" s="230">
        <f t="shared" si="112"/>
        <v>26502.788920143375</v>
      </c>
      <c r="IIP25" s="230">
        <f t="shared" si="112"/>
        <v>26502.788920143375</v>
      </c>
      <c r="IIQ25" s="230">
        <f t="shared" si="112"/>
        <v>26502.788920143375</v>
      </c>
      <c r="IIR25" s="230">
        <f t="shared" si="112"/>
        <v>26502.788920143375</v>
      </c>
      <c r="IIS25" s="230">
        <f t="shared" si="112"/>
        <v>26502.788920143375</v>
      </c>
      <c r="IIT25" s="230">
        <f t="shared" si="112"/>
        <v>26502.788920143375</v>
      </c>
      <c r="IIU25" s="230">
        <f t="shared" si="112"/>
        <v>26502.788920143375</v>
      </c>
      <c r="IIV25" s="230">
        <f t="shared" si="112"/>
        <v>26502.788920143375</v>
      </c>
      <c r="IIW25" s="230">
        <f t="shared" si="112"/>
        <v>26502.788920143375</v>
      </c>
      <c r="IIX25" s="230">
        <f t="shared" si="112"/>
        <v>26502.788920143375</v>
      </c>
      <c r="IIY25" s="230">
        <f t="shared" si="112"/>
        <v>26502.788920143375</v>
      </c>
      <c r="IIZ25" s="230">
        <f t="shared" si="112"/>
        <v>26502.788920143375</v>
      </c>
      <c r="IJA25" s="230">
        <f t="shared" si="112"/>
        <v>26502.788920143375</v>
      </c>
      <c r="IJB25" s="230">
        <f t="shared" si="112"/>
        <v>26502.788920143375</v>
      </c>
      <c r="IJC25" s="230">
        <f t="shared" ref="IJC25:ILN25" si="113">MIN(_xlfn.IFS(IJC21=0,IJB25,IJC21&gt;0,IJB25+(IJC21/5)),IJC22)</f>
        <v>26502.788920143375</v>
      </c>
      <c r="IJD25" s="230">
        <f t="shared" si="113"/>
        <v>26502.788920143375</v>
      </c>
      <c r="IJE25" s="230">
        <f t="shared" si="113"/>
        <v>26502.788920143375</v>
      </c>
      <c r="IJF25" s="230">
        <f t="shared" si="113"/>
        <v>26502.788920143375</v>
      </c>
      <c r="IJG25" s="230">
        <f t="shared" si="113"/>
        <v>26502.788920143375</v>
      </c>
      <c r="IJH25" s="230">
        <f t="shared" si="113"/>
        <v>26502.788920143375</v>
      </c>
      <c r="IJI25" s="230">
        <f t="shared" si="113"/>
        <v>26502.788920143375</v>
      </c>
      <c r="IJJ25" s="230">
        <f t="shared" si="113"/>
        <v>26502.788920143375</v>
      </c>
      <c r="IJK25" s="230">
        <f t="shared" si="113"/>
        <v>26502.788920143375</v>
      </c>
      <c r="IJL25" s="230">
        <f t="shared" si="113"/>
        <v>26502.788920143375</v>
      </c>
      <c r="IJM25" s="230">
        <f t="shared" si="113"/>
        <v>26502.788920143375</v>
      </c>
      <c r="IJN25" s="230">
        <f t="shared" si="113"/>
        <v>26502.788920143375</v>
      </c>
      <c r="IJO25" s="230">
        <f t="shared" si="113"/>
        <v>26502.788920143375</v>
      </c>
      <c r="IJP25" s="230">
        <f t="shared" si="113"/>
        <v>26502.788920143375</v>
      </c>
      <c r="IJQ25" s="230">
        <f t="shared" si="113"/>
        <v>26502.788920143375</v>
      </c>
      <c r="IJR25" s="230">
        <f t="shared" si="113"/>
        <v>26502.788920143375</v>
      </c>
      <c r="IJS25" s="230">
        <f t="shared" si="113"/>
        <v>26502.788920143375</v>
      </c>
      <c r="IJT25" s="230">
        <f t="shared" si="113"/>
        <v>26502.788920143375</v>
      </c>
      <c r="IJU25" s="230">
        <f t="shared" si="113"/>
        <v>26502.788920143375</v>
      </c>
      <c r="IJV25" s="230">
        <f t="shared" si="113"/>
        <v>26502.788920143375</v>
      </c>
      <c r="IJW25" s="230">
        <f t="shared" si="113"/>
        <v>26502.788920143375</v>
      </c>
      <c r="IJX25" s="230">
        <f t="shared" si="113"/>
        <v>26502.788920143375</v>
      </c>
      <c r="IJY25" s="230">
        <f t="shared" si="113"/>
        <v>26502.788920143375</v>
      </c>
      <c r="IJZ25" s="230">
        <f t="shared" si="113"/>
        <v>26502.788920143375</v>
      </c>
      <c r="IKA25" s="230">
        <f t="shared" si="113"/>
        <v>26502.788920143375</v>
      </c>
      <c r="IKB25" s="230">
        <f t="shared" si="113"/>
        <v>26502.788920143375</v>
      </c>
      <c r="IKC25" s="230">
        <f t="shared" si="113"/>
        <v>26502.788920143375</v>
      </c>
      <c r="IKD25" s="230">
        <f t="shared" si="113"/>
        <v>26502.788920143375</v>
      </c>
      <c r="IKE25" s="230">
        <f t="shared" si="113"/>
        <v>26502.788920143375</v>
      </c>
      <c r="IKF25" s="230">
        <f t="shared" si="113"/>
        <v>26502.788920143375</v>
      </c>
      <c r="IKG25" s="230">
        <f t="shared" si="113"/>
        <v>26502.788920143375</v>
      </c>
      <c r="IKH25" s="230">
        <f t="shared" si="113"/>
        <v>26502.788920143375</v>
      </c>
      <c r="IKI25" s="230">
        <f t="shared" si="113"/>
        <v>26502.788920143375</v>
      </c>
      <c r="IKJ25" s="230">
        <f t="shared" si="113"/>
        <v>26502.788920143375</v>
      </c>
      <c r="IKK25" s="230">
        <f t="shared" si="113"/>
        <v>26502.788920143375</v>
      </c>
      <c r="IKL25" s="230">
        <f t="shared" si="113"/>
        <v>26502.788920143375</v>
      </c>
      <c r="IKM25" s="230">
        <f t="shared" si="113"/>
        <v>26502.788920143375</v>
      </c>
      <c r="IKN25" s="230">
        <f t="shared" si="113"/>
        <v>26502.788920143375</v>
      </c>
      <c r="IKO25" s="230">
        <f t="shared" si="113"/>
        <v>26502.788920143375</v>
      </c>
      <c r="IKP25" s="230">
        <f t="shared" si="113"/>
        <v>26502.788920143375</v>
      </c>
      <c r="IKQ25" s="230">
        <f t="shared" si="113"/>
        <v>26502.788920143375</v>
      </c>
      <c r="IKR25" s="230">
        <f t="shared" si="113"/>
        <v>26502.788920143375</v>
      </c>
      <c r="IKS25" s="230">
        <f t="shared" si="113"/>
        <v>26502.788920143375</v>
      </c>
      <c r="IKT25" s="230">
        <f t="shared" si="113"/>
        <v>26502.788920143375</v>
      </c>
      <c r="IKU25" s="230">
        <f t="shared" si="113"/>
        <v>26502.788920143375</v>
      </c>
      <c r="IKV25" s="230">
        <f t="shared" si="113"/>
        <v>26502.788920143375</v>
      </c>
      <c r="IKW25" s="230">
        <f t="shared" si="113"/>
        <v>26502.788920143375</v>
      </c>
      <c r="IKX25" s="230">
        <f t="shared" si="113"/>
        <v>26502.788920143375</v>
      </c>
      <c r="IKY25" s="230">
        <f t="shared" si="113"/>
        <v>26502.788920143375</v>
      </c>
      <c r="IKZ25" s="230">
        <f t="shared" si="113"/>
        <v>26502.788920143375</v>
      </c>
      <c r="ILA25" s="230">
        <f t="shared" si="113"/>
        <v>26502.788920143375</v>
      </c>
      <c r="ILB25" s="230">
        <f t="shared" si="113"/>
        <v>26502.788920143375</v>
      </c>
      <c r="ILC25" s="230">
        <f t="shared" si="113"/>
        <v>26502.788920143375</v>
      </c>
      <c r="ILD25" s="230">
        <f t="shared" si="113"/>
        <v>26502.788920143375</v>
      </c>
      <c r="ILE25" s="230">
        <f t="shared" si="113"/>
        <v>26502.788920143375</v>
      </c>
      <c r="ILF25" s="230">
        <f t="shared" si="113"/>
        <v>26502.788920143375</v>
      </c>
      <c r="ILG25" s="230">
        <f t="shared" si="113"/>
        <v>26502.788920143375</v>
      </c>
      <c r="ILH25" s="230">
        <f t="shared" si="113"/>
        <v>26502.788920143375</v>
      </c>
      <c r="ILI25" s="230">
        <f t="shared" si="113"/>
        <v>26502.788920143375</v>
      </c>
      <c r="ILJ25" s="230">
        <f t="shared" si="113"/>
        <v>26502.788920143375</v>
      </c>
      <c r="ILK25" s="230">
        <f t="shared" si="113"/>
        <v>26502.788920143375</v>
      </c>
      <c r="ILL25" s="230">
        <f t="shared" si="113"/>
        <v>26502.788920143375</v>
      </c>
      <c r="ILM25" s="230">
        <f t="shared" si="113"/>
        <v>26502.788920143375</v>
      </c>
      <c r="ILN25" s="230">
        <f t="shared" si="113"/>
        <v>26502.788920143375</v>
      </c>
      <c r="ILO25" s="230">
        <f t="shared" ref="ILO25:INZ25" si="114">MIN(_xlfn.IFS(ILO21=0,ILN25,ILO21&gt;0,ILN25+(ILO21/5)),ILO22)</f>
        <v>26502.788920143375</v>
      </c>
      <c r="ILP25" s="230">
        <f t="shared" si="114"/>
        <v>26502.788920143375</v>
      </c>
      <c r="ILQ25" s="230">
        <f t="shared" si="114"/>
        <v>26502.788920143375</v>
      </c>
      <c r="ILR25" s="230">
        <f t="shared" si="114"/>
        <v>26502.788920143375</v>
      </c>
      <c r="ILS25" s="230">
        <f t="shared" si="114"/>
        <v>26502.788920143375</v>
      </c>
      <c r="ILT25" s="230">
        <f t="shared" si="114"/>
        <v>26502.788920143375</v>
      </c>
      <c r="ILU25" s="230">
        <f t="shared" si="114"/>
        <v>26502.788920143375</v>
      </c>
      <c r="ILV25" s="230">
        <f t="shared" si="114"/>
        <v>26502.788920143375</v>
      </c>
      <c r="ILW25" s="230">
        <f t="shared" si="114"/>
        <v>26502.788920143375</v>
      </c>
      <c r="ILX25" s="230">
        <f t="shared" si="114"/>
        <v>26502.788920143375</v>
      </c>
      <c r="ILY25" s="230">
        <f t="shared" si="114"/>
        <v>26502.788920143375</v>
      </c>
      <c r="ILZ25" s="230">
        <f t="shared" si="114"/>
        <v>26502.788920143375</v>
      </c>
      <c r="IMA25" s="230">
        <f t="shared" si="114"/>
        <v>26502.788920143375</v>
      </c>
      <c r="IMB25" s="230">
        <f t="shared" si="114"/>
        <v>26502.788920143375</v>
      </c>
      <c r="IMC25" s="230">
        <f t="shared" si="114"/>
        <v>26502.788920143375</v>
      </c>
      <c r="IMD25" s="230">
        <f t="shared" si="114"/>
        <v>26502.788920143375</v>
      </c>
      <c r="IME25" s="230">
        <f t="shared" si="114"/>
        <v>26502.788920143375</v>
      </c>
      <c r="IMF25" s="230">
        <f t="shared" si="114"/>
        <v>26502.788920143375</v>
      </c>
      <c r="IMG25" s="230">
        <f t="shared" si="114"/>
        <v>26502.788920143375</v>
      </c>
      <c r="IMH25" s="230">
        <f t="shared" si="114"/>
        <v>26502.788920143375</v>
      </c>
      <c r="IMI25" s="230">
        <f t="shared" si="114"/>
        <v>26502.788920143375</v>
      </c>
      <c r="IMJ25" s="230">
        <f t="shared" si="114"/>
        <v>26502.788920143375</v>
      </c>
      <c r="IMK25" s="230">
        <f t="shared" si="114"/>
        <v>26502.788920143375</v>
      </c>
      <c r="IML25" s="230">
        <f t="shared" si="114"/>
        <v>26502.788920143375</v>
      </c>
      <c r="IMM25" s="230">
        <f t="shared" si="114"/>
        <v>26502.788920143375</v>
      </c>
      <c r="IMN25" s="230">
        <f t="shared" si="114"/>
        <v>26502.788920143375</v>
      </c>
      <c r="IMO25" s="230">
        <f t="shared" si="114"/>
        <v>26502.788920143375</v>
      </c>
      <c r="IMP25" s="230">
        <f t="shared" si="114"/>
        <v>26502.788920143375</v>
      </c>
      <c r="IMQ25" s="230">
        <f t="shared" si="114"/>
        <v>26502.788920143375</v>
      </c>
      <c r="IMR25" s="230">
        <f t="shared" si="114"/>
        <v>26502.788920143375</v>
      </c>
      <c r="IMS25" s="230">
        <f t="shared" si="114"/>
        <v>26502.788920143375</v>
      </c>
      <c r="IMT25" s="230">
        <f t="shared" si="114"/>
        <v>26502.788920143375</v>
      </c>
      <c r="IMU25" s="230">
        <f t="shared" si="114"/>
        <v>26502.788920143375</v>
      </c>
      <c r="IMV25" s="230">
        <f t="shared" si="114"/>
        <v>26502.788920143375</v>
      </c>
      <c r="IMW25" s="230">
        <f t="shared" si="114"/>
        <v>26502.788920143375</v>
      </c>
      <c r="IMX25" s="230">
        <f t="shared" si="114"/>
        <v>26502.788920143375</v>
      </c>
      <c r="IMY25" s="230">
        <f t="shared" si="114"/>
        <v>26502.788920143375</v>
      </c>
      <c r="IMZ25" s="230">
        <f t="shared" si="114"/>
        <v>26502.788920143375</v>
      </c>
      <c r="INA25" s="230">
        <f t="shared" si="114"/>
        <v>26502.788920143375</v>
      </c>
      <c r="INB25" s="230">
        <f t="shared" si="114"/>
        <v>26502.788920143375</v>
      </c>
      <c r="INC25" s="230">
        <f t="shared" si="114"/>
        <v>26502.788920143375</v>
      </c>
      <c r="IND25" s="230">
        <f t="shared" si="114"/>
        <v>26502.788920143375</v>
      </c>
      <c r="INE25" s="230">
        <f t="shared" si="114"/>
        <v>26502.788920143375</v>
      </c>
      <c r="INF25" s="230">
        <f t="shared" si="114"/>
        <v>26502.788920143375</v>
      </c>
      <c r="ING25" s="230">
        <f t="shared" si="114"/>
        <v>26502.788920143375</v>
      </c>
      <c r="INH25" s="230">
        <f t="shared" si="114"/>
        <v>26502.788920143375</v>
      </c>
      <c r="INI25" s="230">
        <f t="shared" si="114"/>
        <v>26502.788920143375</v>
      </c>
      <c r="INJ25" s="230">
        <f t="shared" si="114"/>
        <v>26502.788920143375</v>
      </c>
      <c r="INK25" s="230">
        <f t="shared" si="114"/>
        <v>26502.788920143375</v>
      </c>
      <c r="INL25" s="230">
        <f t="shared" si="114"/>
        <v>26502.788920143375</v>
      </c>
      <c r="INM25" s="230">
        <f t="shared" si="114"/>
        <v>26502.788920143375</v>
      </c>
      <c r="INN25" s="230">
        <f t="shared" si="114"/>
        <v>26502.788920143375</v>
      </c>
      <c r="INO25" s="230">
        <f t="shared" si="114"/>
        <v>26502.788920143375</v>
      </c>
      <c r="INP25" s="230">
        <f t="shared" si="114"/>
        <v>26502.788920143375</v>
      </c>
      <c r="INQ25" s="230">
        <f t="shared" si="114"/>
        <v>26502.788920143375</v>
      </c>
      <c r="INR25" s="230">
        <f t="shared" si="114"/>
        <v>26502.788920143375</v>
      </c>
      <c r="INS25" s="230">
        <f t="shared" si="114"/>
        <v>26502.788920143375</v>
      </c>
      <c r="INT25" s="230">
        <f t="shared" si="114"/>
        <v>26502.788920143375</v>
      </c>
      <c r="INU25" s="230">
        <f t="shared" si="114"/>
        <v>26502.788920143375</v>
      </c>
      <c r="INV25" s="230">
        <f t="shared" si="114"/>
        <v>26502.788920143375</v>
      </c>
      <c r="INW25" s="230">
        <f t="shared" si="114"/>
        <v>26502.788920143375</v>
      </c>
      <c r="INX25" s="230">
        <f t="shared" si="114"/>
        <v>26502.788920143375</v>
      </c>
      <c r="INY25" s="230">
        <f t="shared" si="114"/>
        <v>26502.788920143375</v>
      </c>
      <c r="INZ25" s="230">
        <f t="shared" si="114"/>
        <v>26502.788920143375</v>
      </c>
      <c r="IOA25" s="230">
        <f t="shared" ref="IOA25:IQL25" si="115">MIN(_xlfn.IFS(IOA21=0,INZ25,IOA21&gt;0,INZ25+(IOA21/5)),IOA22)</f>
        <v>26502.788920143375</v>
      </c>
      <c r="IOB25" s="230">
        <f t="shared" si="115"/>
        <v>26502.788920143375</v>
      </c>
      <c r="IOC25" s="230">
        <f t="shared" si="115"/>
        <v>26502.788920143375</v>
      </c>
      <c r="IOD25" s="230">
        <f t="shared" si="115"/>
        <v>26502.788920143375</v>
      </c>
      <c r="IOE25" s="230">
        <f t="shared" si="115"/>
        <v>26502.788920143375</v>
      </c>
      <c r="IOF25" s="230">
        <f t="shared" si="115"/>
        <v>26502.788920143375</v>
      </c>
      <c r="IOG25" s="230">
        <f t="shared" si="115"/>
        <v>26502.788920143375</v>
      </c>
      <c r="IOH25" s="230">
        <f t="shared" si="115"/>
        <v>26502.788920143375</v>
      </c>
      <c r="IOI25" s="230">
        <f t="shared" si="115"/>
        <v>26502.788920143375</v>
      </c>
      <c r="IOJ25" s="230">
        <f t="shared" si="115"/>
        <v>26502.788920143375</v>
      </c>
      <c r="IOK25" s="230">
        <f t="shared" si="115"/>
        <v>26502.788920143375</v>
      </c>
      <c r="IOL25" s="230">
        <f t="shared" si="115"/>
        <v>26502.788920143375</v>
      </c>
      <c r="IOM25" s="230">
        <f t="shared" si="115"/>
        <v>26502.788920143375</v>
      </c>
      <c r="ION25" s="230">
        <f t="shared" si="115"/>
        <v>26502.788920143375</v>
      </c>
      <c r="IOO25" s="230">
        <f t="shared" si="115"/>
        <v>26502.788920143375</v>
      </c>
      <c r="IOP25" s="230">
        <f t="shared" si="115"/>
        <v>26502.788920143375</v>
      </c>
      <c r="IOQ25" s="230">
        <f t="shared" si="115"/>
        <v>26502.788920143375</v>
      </c>
      <c r="IOR25" s="230">
        <f t="shared" si="115"/>
        <v>26502.788920143375</v>
      </c>
      <c r="IOS25" s="230">
        <f t="shared" si="115"/>
        <v>26502.788920143375</v>
      </c>
      <c r="IOT25" s="230">
        <f t="shared" si="115"/>
        <v>26502.788920143375</v>
      </c>
      <c r="IOU25" s="230">
        <f t="shared" si="115"/>
        <v>26502.788920143375</v>
      </c>
      <c r="IOV25" s="230">
        <f t="shared" si="115"/>
        <v>26502.788920143375</v>
      </c>
      <c r="IOW25" s="230">
        <f t="shared" si="115"/>
        <v>26502.788920143375</v>
      </c>
      <c r="IOX25" s="230">
        <f t="shared" si="115"/>
        <v>26502.788920143375</v>
      </c>
      <c r="IOY25" s="230">
        <f t="shared" si="115"/>
        <v>26502.788920143375</v>
      </c>
      <c r="IOZ25" s="230">
        <f t="shared" si="115"/>
        <v>26502.788920143375</v>
      </c>
      <c r="IPA25" s="230">
        <f t="shared" si="115"/>
        <v>26502.788920143375</v>
      </c>
      <c r="IPB25" s="230">
        <f t="shared" si="115"/>
        <v>26502.788920143375</v>
      </c>
      <c r="IPC25" s="230">
        <f t="shared" si="115"/>
        <v>26502.788920143375</v>
      </c>
      <c r="IPD25" s="230">
        <f t="shared" si="115"/>
        <v>26502.788920143375</v>
      </c>
      <c r="IPE25" s="230">
        <f t="shared" si="115"/>
        <v>26502.788920143375</v>
      </c>
      <c r="IPF25" s="230">
        <f t="shared" si="115"/>
        <v>26502.788920143375</v>
      </c>
      <c r="IPG25" s="230">
        <f t="shared" si="115"/>
        <v>26502.788920143375</v>
      </c>
      <c r="IPH25" s="230">
        <f t="shared" si="115"/>
        <v>26502.788920143375</v>
      </c>
      <c r="IPI25" s="230">
        <f t="shared" si="115"/>
        <v>26502.788920143375</v>
      </c>
      <c r="IPJ25" s="230">
        <f t="shared" si="115"/>
        <v>26502.788920143375</v>
      </c>
      <c r="IPK25" s="230">
        <f t="shared" si="115"/>
        <v>26502.788920143375</v>
      </c>
      <c r="IPL25" s="230">
        <f t="shared" si="115"/>
        <v>26502.788920143375</v>
      </c>
      <c r="IPM25" s="230">
        <f t="shared" si="115"/>
        <v>26502.788920143375</v>
      </c>
      <c r="IPN25" s="230">
        <f t="shared" si="115"/>
        <v>26502.788920143375</v>
      </c>
      <c r="IPO25" s="230">
        <f t="shared" si="115"/>
        <v>26502.788920143375</v>
      </c>
      <c r="IPP25" s="230">
        <f t="shared" si="115"/>
        <v>26502.788920143375</v>
      </c>
      <c r="IPQ25" s="230">
        <f t="shared" si="115"/>
        <v>26502.788920143375</v>
      </c>
      <c r="IPR25" s="230">
        <f t="shared" si="115"/>
        <v>26502.788920143375</v>
      </c>
      <c r="IPS25" s="230">
        <f t="shared" si="115"/>
        <v>26502.788920143375</v>
      </c>
      <c r="IPT25" s="230">
        <f t="shared" si="115"/>
        <v>26502.788920143375</v>
      </c>
      <c r="IPU25" s="230">
        <f t="shared" si="115"/>
        <v>26502.788920143375</v>
      </c>
      <c r="IPV25" s="230">
        <f t="shared" si="115"/>
        <v>26502.788920143375</v>
      </c>
      <c r="IPW25" s="230">
        <f t="shared" si="115"/>
        <v>26502.788920143375</v>
      </c>
      <c r="IPX25" s="230">
        <f t="shared" si="115"/>
        <v>26502.788920143375</v>
      </c>
      <c r="IPY25" s="230">
        <f t="shared" si="115"/>
        <v>26502.788920143375</v>
      </c>
      <c r="IPZ25" s="230">
        <f t="shared" si="115"/>
        <v>26502.788920143375</v>
      </c>
      <c r="IQA25" s="230">
        <f t="shared" si="115"/>
        <v>26502.788920143375</v>
      </c>
      <c r="IQB25" s="230">
        <f t="shared" si="115"/>
        <v>26502.788920143375</v>
      </c>
      <c r="IQC25" s="230">
        <f t="shared" si="115"/>
        <v>26502.788920143375</v>
      </c>
      <c r="IQD25" s="230">
        <f t="shared" si="115"/>
        <v>26502.788920143375</v>
      </c>
      <c r="IQE25" s="230">
        <f t="shared" si="115"/>
        <v>26502.788920143375</v>
      </c>
      <c r="IQF25" s="230">
        <f t="shared" si="115"/>
        <v>26502.788920143375</v>
      </c>
      <c r="IQG25" s="230">
        <f t="shared" si="115"/>
        <v>26502.788920143375</v>
      </c>
      <c r="IQH25" s="230">
        <f t="shared" si="115"/>
        <v>26502.788920143375</v>
      </c>
      <c r="IQI25" s="230">
        <f t="shared" si="115"/>
        <v>26502.788920143375</v>
      </c>
      <c r="IQJ25" s="230">
        <f t="shared" si="115"/>
        <v>26502.788920143375</v>
      </c>
      <c r="IQK25" s="230">
        <f t="shared" si="115"/>
        <v>26502.788920143375</v>
      </c>
      <c r="IQL25" s="230">
        <f t="shared" si="115"/>
        <v>26502.788920143375</v>
      </c>
      <c r="IQM25" s="230">
        <f t="shared" ref="IQM25:ISX25" si="116">MIN(_xlfn.IFS(IQM21=0,IQL25,IQM21&gt;0,IQL25+(IQM21/5)),IQM22)</f>
        <v>26502.788920143375</v>
      </c>
      <c r="IQN25" s="230">
        <f t="shared" si="116"/>
        <v>26502.788920143375</v>
      </c>
      <c r="IQO25" s="230">
        <f t="shared" si="116"/>
        <v>26502.788920143375</v>
      </c>
      <c r="IQP25" s="230">
        <f t="shared" si="116"/>
        <v>26502.788920143375</v>
      </c>
      <c r="IQQ25" s="230">
        <f t="shared" si="116"/>
        <v>26502.788920143375</v>
      </c>
      <c r="IQR25" s="230">
        <f t="shared" si="116"/>
        <v>26502.788920143375</v>
      </c>
      <c r="IQS25" s="230">
        <f t="shared" si="116"/>
        <v>26502.788920143375</v>
      </c>
      <c r="IQT25" s="230">
        <f t="shared" si="116"/>
        <v>26502.788920143375</v>
      </c>
      <c r="IQU25" s="230">
        <f t="shared" si="116"/>
        <v>26502.788920143375</v>
      </c>
      <c r="IQV25" s="230">
        <f t="shared" si="116"/>
        <v>26502.788920143375</v>
      </c>
      <c r="IQW25" s="230">
        <f t="shared" si="116"/>
        <v>26502.788920143375</v>
      </c>
      <c r="IQX25" s="230">
        <f t="shared" si="116"/>
        <v>26502.788920143375</v>
      </c>
      <c r="IQY25" s="230">
        <f t="shared" si="116"/>
        <v>26502.788920143375</v>
      </c>
      <c r="IQZ25" s="230">
        <f t="shared" si="116"/>
        <v>26502.788920143375</v>
      </c>
      <c r="IRA25" s="230">
        <f t="shared" si="116"/>
        <v>26502.788920143375</v>
      </c>
      <c r="IRB25" s="230">
        <f t="shared" si="116"/>
        <v>26502.788920143375</v>
      </c>
      <c r="IRC25" s="230">
        <f t="shared" si="116"/>
        <v>26502.788920143375</v>
      </c>
      <c r="IRD25" s="230">
        <f t="shared" si="116"/>
        <v>26502.788920143375</v>
      </c>
      <c r="IRE25" s="230">
        <f t="shared" si="116"/>
        <v>26502.788920143375</v>
      </c>
      <c r="IRF25" s="230">
        <f t="shared" si="116"/>
        <v>26502.788920143375</v>
      </c>
      <c r="IRG25" s="230">
        <f t="shared" si="116"/>
        <v>26502.788920143375</v>
      </c>
      <c r="IRH25" s="230">
        <f t="shared" si="116"/>
        <v>26502.788920143375</v>
      </c>
      <c r="IRI25" s="230">
        <f t="shared" si="116"/>
        <v>26502.788920143375</v>
      </c>
      <c r="IRJ25" s="230">
        <f t="shared" si="116"/>
        <v>26502.788920143375</v>
      </c>
      <c r="IRK25" s="230">
        <f t="shared" si="116"/>
        <v>26502.788920143375</v>
      </c>
      <c r="IRL25" s="230">
        <f t="shared" si="116"/>
        <v>26502.788920143375</v>
      </c>
      <c r="IRM25" s="230">
        <f t="shared" si="116"/>
        <v>26502.788920143375</v>
      </c>
      <c r="IRN25" s="230">
        <f t="shared" si="116"/>
        <v>26502.788920143375</v>
      </c>
      <c r="IRO25" s="230">
        <f t="shared" si="116"/>
        <v>26502.788920143375</v>
      </c>
      <c r="IRP25" s="230">
        <f t="shared" si="116"/>
        <v>26502.788920143375</v>
      </c>
      <c r="IRQ25" s="230">
        <f t="shared" si="116"/>
        <v>26502.788920143375</v>
      </c>
      <c r="IRR25" s="230">
        <f t="shared" si="116"/>
        <v>26502.788920143375</v>
      </c>
      <c r="IRS25" s="230">
        <f t="shared" si="116"/>
        <v>26502.788920143375</v>
      </c>
      <c r="IRT25" s="230">
        <f t="shared" si="116"/>
        <v>26502.788920143375</v>
      </c>
      <c r="IRU25" s="230">
        <f t="shared" si="116"/>
        <v>26502.788920143375</v>
      </c>
      <c r="IRV25" s="230">
        <f t="shared" si="116"/>
        <v>26502.788920143375</v>
      </c>
      <c r="IRW25" s="230">
        <f t="shared" si="116"/>
        <v>26502.788920143375</v>
      </c>
      <c r="IRX25" s="230">
        <f t="shared" si="116"/>
        <v>26502.788920143375</v>
      </c>
      <c r="IRY25" s="230">
        <f t="shared" si="116"/>
        <v>26502.788920143375</v>
      </c>
      <c r="IRZ25" s="230">
        <f t="shared" si="116"/>
        <v>26502.788920143375</v>
      </c>
      <c r="ISA25" s="230">
        <f t="shared" si="116"/>
        <v>26502.788920143375</v>
      </c>
      <c r="ISB25" s="230">
        <f t="shared" si="116"/>
        <v>26502.788920143375</v>
      </c>
      <c r="ISC25" s="230">
        <f t="shared" si="116"/>
        <v>26502.788920143375</v>
      </c>
      <c r="ISD25" s="230">
        <f t="shared" si="116"/>
        <v>26502.788920143375</v>
      </c>
      <c r="ISE25" s="230">
        <f t="shared" si="116"/>
        <v>26502.788920143375</v>
      </c>
      <c r="ISF25" s="230">
        <f t="shared" si="116"/>
        <v>26502.788920143375</v>
      </c>
      <c r="ISG25" s="230">
        <f t="shared" si="116"/>
        <v>26502.788920143375</v>
      </c>
      <c r="ISH25" s="230">
        <f t="shared" si="116"/>
        <v>26502.788920143375</v>
      </c>
      <c r="ISI25" s="230">
        <f t="shared" si="116"/>
        <v>26502.788920143375</v>
      </c>
      <c r="ISJ25" s="230">
        <f t="shared" si="116"/>
        <v>26502.788920143375</v>
      </c>
      <c r="ISK25" s="230">
        <f t="shared" si="116"/>
        <v>26502.788920143375</v>
      </c>
      <c r="ISL25" s="230">
        <f t="shared" si="116"/>
        <v>26502.788920143375</v>
      </c>
      <c r="ISM25" s="230">
        <f t="shared" si="116"/>
        <v>26502.788920143375</v>
      </c>
      <c r="ISN25" s="230">
        <f t="shared" si="116"/>
        <v>26502.788920143375</v>
      </c>
      <c r="ISO25" s="230">
        <f t="shared" si="116"/>
        <v>26502.788920143375</v>
      </c>
      <c r="ISP25" s="230">
        <f t="shared" si="116"/>
        <v>26502.788920143375</v>
      </c>
      <c r="ISQ25" s="230">
        <f t="shared" si="116"/>
        <v>26502.788920143375</v>
      </c>
      <c r="ISR25" s="230">
        <f t="shared" si="116"/>
        <v>26502.788920143375</v>
      </c>
      <c r="ISS25" s="230">
        <f t="shared" si="116"/>
        <v>26502.788920143375</v>
      </c>
      <c r="IST25" s="230">
        <f t="shared" si="116"/>
        <v>26502.788920143375</v>
      </c>
      <c r="ISU25" s="230">
        <f t="shared" si="116"/>
        <v>26502.788920143375</v>
      </c>
      <c r="ISV25" s="230">
        <f t="shared" si="116"/>
        <v>26502.788920143375</v>
      </c>
      <c r="ISW25" s="230">
        <f t="shared" si="116"/>
        <v>26502.788920143375</v>
      </c>
      <c r="ISX25" s="230">
        <f t="shared" si="116"/>
        <v>26502.788920143375</v>
      </c>
      <c r="ISY25" s="230">
        <f t="shared" ref="ISY25:IVJ25" si="117">MIN(_xlfn.IFS(ISY21=0,ISX25,ISY21&gt;0,ISX25+(ISY21/5)),ISY22)</f>
        <v>26502.788920143375</v>
      </c>
      <c r="ISZ25" s="230">
        <f t="shared" si="117"/>
        <v>26502.788920143375</v>
      </c>
      <c r="ITA25" s="230">
        <f t="shared" si="117"/>
        <v>26502.788920143375</v>
      </c>
      <c r="ITB25" s="230">
        <f t="shared" si="117"/>
        <v>26502.788920143375</v>
      </c>
      <c r="ITC25" s="230">
        <f t="shared" si="117"/>
        <v>26502.788920143375</v>
      </c>
      <c r="ITD25" s="230">
        <f t="shared" si="117"/>
        <v>26502.788920143375</v>
      </c>
      <c r="ITE25" s="230">
        <f t="shared" si="117"/>
        <v>26502.788920143375</v>
      </c>
      <c r="ITF25" s="230">
        <f t="shared" si="117"/>
        <v>26502.788920143375</v>
      </c>
      <c r="ITG25" s="230">
        <f t="shared" si="117"/>
        <v>26502.788920143375</v>
      </c>
      <c r="ITH25" s="230">
        <f t="shared" si="117"/>
        <v>26502.788920143375</v>
      </c>
      <c r="ITI25" s="230">
        <f t="shared" si="117"/>
        <v>26502.788920143375</v>
      </c>
      <c r="ITJ25" s="230">
        <f t="shared" si="117"/>
        <v>26502.788920143375</v>
      </c>
      <c r="ITK25" s="230">
        <f t="shared" si="117"/>
        <v>26502.788920143375</v>
      </c>
      <c r="ITL25" s="230">
        <f t="shared" si="117"/>
        <v>26502.788920143375</v>
      </c>
      <c r="ITM25" s="230">
        <f t="shared" si="117"/>
        <v>26502.788920143375</v>
      </c>
      <c r="ITN25" s="230">
        <f t="shared" si="117"/>
        <v>26502.788920143375</v>
      </c>
      <c r="ITO25" s="230">
        <f t="shared" si="117"/>
        <v>26502.788920143375</v>
      </c>
      <c r="ITP25" s="230">
        <f t="shared" si="117"/>
        <v>26502.788920143375</v>
      </c>
      <c r="ITQ25" s="230">
        <f t="shared" si="117"/>
        <v>26502.788920143375</v>
      </c>
      <c r="ITR25" s="230">
        <f t="shared" si="117"/>
        <v>26502.788920143375</v>
      </c>
      <c r="ITS25" s="230">
        <f t="shared" si="117"/>
        <v>26502.788920143375</v>
      </c>
      <c r="ITT25" s="230">
        <f t="shared" si="117"/>
        <v>26502.788920143375</v>
      </c>
      <c r="ITU25" s="230">
        <f t="shared" si="117"/>
        <v>26502.788920143375</v>
      </c>
      <c r="ITV25" s="230">
        <f t="shared" si="117"/>
        <v>26502.788920143375</v>
      </c>
      <c r="ITW25" s="230">
        <f t="shared" si="117"/>
        <v>26502.788920143375</v>
      </c>
      <c r="ITX25" s="230">
        <f t="shared" si="117"/>
        <v>26502.788920143375</v>
      </c>
      <c r="ITY25" s="230">
        <f t="shared" si="117"/>
        <v>26502.788920143375</v>
      </c>
      <c r="ITZ25" s="230">
        <f t="shared" si="117"/>
        <v>26502.788920143375</v>
      </c>
      <c r="IUA25" s="230">
        <f t="shared" si="117"/>
        <v>26502.788920143375</v>
      </c>
      <c r="IUB25" s="230">
        <f t="shared" si="117"/>
        <v>26502.788920143375</v>
      </c>
      <c r="IUC25" s="230">
        <f t="shared" si="117"/>
        <v>26502.788920143375</v>
      </c>
      <c r="IUD25" s="230">
        <f t="shared" si="117"/>
        <v>26502.788920143375</v>
      </c>
      <c r="IUE25" s="230">
        <f t="shared" si="117"/>
        <v>26502.788920143375</v>
      </c>
      <c r="IUF25" s="230">
        <f t="shared" si="117"/>
        <v>26502.788920143375</v>
      </c>
      <c r="IUG25" s="230">
        <f t="shared" si="117"/>
        <v>26502.788920143375</v>
      </c>
      <c r="IUH25" s="230">
        <f t="shared" si="117"/>
        <v>26502.788920143375</v>
      </c>
      <c r="IUI25" s="230">
        <f t="shared" si="117"/>
        <v>26502.788920143375</v>
      </c>
      <c r="IUJ25" s="230">
        <f t="shared" si="117"/>
        <v>26502.788920143375</v>
      </c>
      <c r="IUK25" s="230">
        <f t="shared" si="117"/>
        <v>26502.788920143375</v>
      </c>
      <c r="IUL25" s="230">
        <f t="shared" si="117"/>
        <v>26502.788920143375</v>
      </c>
      <c r="IUM25" s="230">
        <f t="shared" si="117"/>
        <v>26502.788920143375</v>
      </c>
      <c r="IUN25" s="230">
        <f t="shared" si="117"/>
        <v>26502.788920143375</v>
      </c>
      <c r="IUO25" s="230">
        <f t="shared" si="117"/>
        <v>26502.788920143375</v>
      </c>
      <c r="IUP25" s="230">
        <f t="shared" si="117"/>
        <v>26502.788920143375</v>
      </c>
      <c r="IUQ25" s="230">
        <f t="shared" si="117"/>
        <v>26502.788920143375</v>
      </c>
      <c r="IUR25" s="230">
        <f t="shared" si="117"/>
        <v>26502.788920143375</v>
      </c>
      <c r="IUS25" s="230">
        <f t="shared" si="117"/>
        <v>26502.788920143375</v>
      </c>
      <c r="IUT25" s="230">
        <f t="shared" si="117"/>
        <v>26502.788920143375</v>
      </c>
      <c r="IUU25" s="230">
        <f t="shared" si="117"/>
        <v>26502.788920143375</v>
      </c>
      <c r="IUV25" s="230">
        <f t="shared" si="117"/>
        <v>26502.788920143375</v>
      </c>
      <c r="IUW25" s="230">
        <f t="shared" si="117"/>
        <v>26502.788920143375</v>
      </c>
      <c r="IUX25" s="230">
        <f t="shared" si="117"/>
        <v>26502.788920143375</v>
      </c>
      <c r="IUY25" s="230">
        <f t="shared" si="117"/>
        <v>26502.788920143375</v>
      </c>
      <c r="IUZ25" s="230">
        <f t="shared" si="117"/>
        <v>26502.788920143375</v>
      </c>
      <c r="IVA25" s="230">
        <f t="shared" si="117"/>
        <v>26502.788920143375</v>
      </c>
      <c r="IVB25" s="230">
        <f t="shared" si="117"/>
        <v>26502.788920143375</v>
      </c>
      <c r="IVC25" s="230">
        <f t="shared" si="117"/>
        <v>26502.788920143375</v>
      </c>
      <c r="IVD25" s="230">
        <f t="shared" si="117"/>
        <v>26502.788920143375</v>
      </c>
      <c r="IVE25" s="230">
        <f t="shared" si="117"/>
        <v>26502.788920143375</v>
      </c>
      <c r="IVF25" s="230">
        <f t="shared" si="117"/>
        <v>26502.788920143375</v>
      </c>
      <c r="IVG25" s="230">
        <f t="shared" si="117"/>
        <v>26502.788920143375</v>
      </c>
      <c r="IVH25" s="230">
        <f t="shared" si="117"/>
        <v>26502.788920143375</v>
      </c>
      <c r="IVI25" s="230">
        <f t="shared" si="117"/>
        <v>26502.788920143375</v>
      </c>
      <c r="IVJ25" s="230">
        <f t="shared" si="117"/>
        <v>26502.788920143375</v>
      </c>
      <c r="IVK25" s="230">
        <f t="shared" ref="IVK25:IXV25" si="118">MIN(_xlfn.IFS(IVK21=0,IVJ25,IVK21&gt;0,IVJ25+(IVK21/5)),IVK22)</f>
        <v>26502.788920143375</v>
      </c>
      <c r="IVL25" s="230">
        <f t="shared" si="118"/>
        <v>26502.788920143375</v>
      </c>
      <c r="IVM25" s="230">
        <f t="shared" si="118"/>
        <v>26502.788920143375</v>
      </c>
      <c r="IVN25" s="230">
        <f t="shared" si="118"/>
        <v>26502.788920143375</v>
      </c>
      <c r="IVO25" s="230">
        <f t="shared" si="118"/>
        <v>26502.788920143375</v>
      </c>
      <c r="IVP25" s="230">
        <f t="shared" si="118"/>
        <v>26502.788920143375</v>
      </c>
      <c r="IVQ25" s="230">
        <f t="shared" si="118"/>
        <v>26502.788920143375</v>
      </c>
      <c r="IVR25" s="230">
        <f t="shared" si="118"/>
        <v>26502.788920143375</v>
      </c>
      <c r="IVS25" s="230">
        <f t="shared" si="118"/>
        <v>26502.788920143375</v>
      </c>
      <c r="IVT25" s="230">
        <f t="shared" si="118"/>
        <v>26502.788920143375</v>
      </c>
      <c r="IVU25" s="230">
        <f t="shared" si="118"/>
        <v>26502.788920143375</v>
      </c>
      <c r="IVV25" s="230">
        <f t="shared" si="118"/>
        <v>26502.788920143375</v>
      </c>
      <c r="IVW25" s="230">
        <f t="shared" si="118"/>
        <v>26502.788920143375</v>
      </c>
      <c r="IVX25" s="230">
        <f t="shared" si="118"/>
        <v>26502.788920143375</v>
      </c>
      <c r="IVY25" s="230">
        <f t="shared" si="118"/>
        <v>26502.788920143375</v>
      </c>
      <c r="IVZ25" s="230">
        <f t="shared" si="118"/>
        <v>26502.788920143375</v>
      </c>
      <c r="IWA25" s="230">
        <f t="shared" si="118"/>
        <v>26502.788920143375</v>
      </c>
      <c r="IWB25" s="230">
        <f t="shared" si="118"/>
        <v>26502.788920143375</v>
      </c>
      <c r="IWC25" s="230">
        <f t="shared" si="118"/>
        <v>26502.788920143375</v>
      </c>
      <c r="IWD25" s="230">
        <f t="shared" si="118"/>
        <v>26502.788920143375</v>
      </c>
      <c r="IWE25" s="230">
        <f t="shared" si="118"/>
        <v>26502.788920143375</v>
      </c>
      <c r="IWF25" s="230">
        <f t="shared" si="118"/>
        <v>26502.788920143375</v>
      </c>
      <c r="IWG25" s="230">
        <f t="shared" si="118"/>
        <v>26502.788920143375</v>
      </c>
      <c r="IWH25" s="230">
        <f t="shared" si="118"/>
        <v>26502.788920143375</v>
      </c>
      <c r="IWI25" s="230">
        <f t="shared" si="118"/>
        <v>26502.788920143375</v>
      </c>
      <c r="IWJ25" s="230">
        <f t="shared" si="118"/>
        <v>26502.788920143375</v>
      </c>
      <c r="IWK25" s="230">
        <f t="shared" si="118"/>
        <v>26502.788920143375</v>
      </c>
      <c r="IWL25" s="230">
        <f t="shared" si="118"/>
        <v>26502.788920143375</v>
      </c>
      <c r="IWM25" s="230">
        <f t="shared" si="118"/>
        <v>26502.788920143375</v>
      </c>
      <c r="IWN25" s="230">
        <f t="shared" si="118"/>
        <v>26502.788920143375</v>
      </c>
      <c r="IWO25" s="230">
        <f t="shared" si="118"/>
        <v>26502.788920143375</v>
      </c>
      <c r="IWP25" s="230">
        <f t="shared" si="118"/>
        <v>26502.788920143375</v>
      </c>
      <c r="IWQ25" s="230">
        <f t="shared" si="118"/>
        <v>26502.788920143375</v>
      </c>
      <c r="IWR25" s="230">
        <f t="shared" si="118"/>
        <v>26502.788920143375</v>
      </c>
      <c r="IWS25" s="230">
        <f t="shared" si="118"/>
        <v>26502.788920143375</v>
      </c>
      <c r="IWT25" s="230">
        <f t="shared" si="118"/>
        <v>26502.788920143375</v>
      </c>
      <c r="IWU25" s="230">
        <f t="shared" si="118"/>
        <v>26502.788920143375</v>
      </c>
      <c r="IWV25" s="230">
        <f t="shared" si="118"/>
        <v>26502.788920143375</v>
      </c>
      <c r="IWW25" s="230">
        <f t="shared" si="118"/>
        <v>26502.788920143375</v>
      </c>
      <c r="IWX25" s="230">
        <f t="shared" si="118"/>
        <v>26502.788920143375</v>
      </c>
      <c r="IWY25" s="230">
        <f t="shared" si="118"/>
        <v>26502.788920143375</v>
      </c>
      <c r="IWZ25" s="230">
        <f t="shared" si="118"/>
        <v>26502.788920143375</v>
      </c>
      <c r="IXA25" s="230">
        <f t="shared" si="118"/>
        <v>26502.788920143375</v>
      </c>
      <c r="IXB25" s="230">
        <f t="shared" si="118"/>
        <v>26502.788920143375</v>
      </c>
      <c r="IXC25" s="230">
        <f t="shared" si="118"/>
        <v>26502.788920143375</v>
      </c>
      <c r="IXD25" s="230">
        <f t="shared" si="118"/>
        <v>26502.788920143375</v>
      </c>
      <c r="IXE25" s="230">
        <f t="shared" si="118"/>
        <v>26502.788920143375</v>
      </c>
      <c r="IXF25" s="230">
        <f t="shared" si="118"/>
        <v>26502.788920143375</v>
      </c>
      <c r="IXG25" s="230">
        <f t="shared" si="118"/>
        <v>26502.788920143375</v>
      </c>
      <c r="IXH25" s="230">
        <f t="shared" si="118"/>
        <v>26502.788920143375</v>
      </c>
      <c r="IXI25" s="230">
        <f t="shared" si="118"/>
        <v>26502.788920143375</v>
      </c>
      <c r="IXJ25" s="230">
        <f t="shared" si="118"/>
        <v>26502.788920143375</v>
      </c>
      <c r="IXK25" s="230">
        <f t="shared" si="118"/>
        <v>26502.788920143375</v>
      </c>
      <c r="IXL25" s="230">
        <f t="shared" si="118"/>
        <v>26502.788920143375</v>
      </c>
      <c r="IXM25" s="230">
        <f t="shared" si="118"/>
        <v>26502.788920143375</v>
      </c>
      <c r="IXN25" s="230">
        <f t="shared" si="118"/>
        <v>26502.788920143375</v>
      </c>
      <c r="IXO25" s="230">
        <f t="shared" si="118"/>
        <v>26502.788920143375</v>
      </c>
      <c r="IXP25" s="230">
        <f t="shared" si="118"/>
        <v>26502.788920143375</v>
      </c>
      <c r="IXQ25" s="230">
        <f t="shared" si="118"/>
        <v>26502.788920143375</v>
      </c>
      <c r="IXR25" s="230">
        <f t="shared" si="118"/>
        <v>26502.788920143375</v>
      </c>
      <c r="IXS25" s="230">
        <f t="shared" si="118"/>
        <v>26502.788920143375</v>
      </c>
      <c r="IXT25" s="230">
        <f t="shared" si="118"/>
        <v>26502.788920143375</v>
      </c>
      <c r="IXU25" s="230">
        <f t="shared" si="118"/>
        <v>26502.788920143375</v>
      </c>
      <c r="IXV25" s="230">
        <f t="shared" si="118"/>
        <v>26502.788920143375</v>
      </c>
      <c r="IXW25" s="230">
        <f t="shared" ref="IXW25:JAH25" si="119">MIN(_xlfn.IFS(IXW21=0,IXV25,IXW21&gt;0,IXV25+(IXW21/5)),IXW22)</f>
        <v>26502.788920143375</v>
      </c>
      <c r="IXX25" s="230">
        <f t="shared" si="119"/>
        <v>26502.788920143375</v>
      </c>
      <c r="IXY25" s="230">
        <f t="shared" si="119"/>
        <v>26502.788920143375</v>
      </c>
      <c r="IXZ25" s="230">
        <f t="shared" si="119"/>
        <v>26502.788920143375</v>
      </c>
      <c r="IYA25" s="230">
        <f t="shared" si="119"/>
        <v>26502.788920143375</v>
      </c>
      <c r="IYB25" s="230">
        <f t="shared" si="119"/>
        <v>26502.788920143375</v>
      </c>
      <c r="IYC25" s="230">
        <f t="shared" si="119"/>
        <v>26502.788920143375</v>
      </c>
      <c r="IYD25" s="230">
        <f t="shared" si="119"/>
        <v>26502.788920143375</v>
      </c>
      <c r="IYE25" s="230">
        <f t="shared" si="119"/>
        <v>26502.788920143375</v>
      </c>
      <c r="IYF25" s="230">
        <f t="shared" si="119"/>
        <v>26502.788920143375</v>
      </c>
      <c r="IYG25" s="230">
        <f t="shared" si="119"/>
        <v>26502.788920143375</v>
      </c>
      <c r="IYH25" s="230">
        <f t="shared" si="119"/>
        <v>26502.788920143375</v>
      </c>
      <c r="IYI25" s="230">
        <f t="shared" si="119"/>
        <v>26502.788920143375</v>
      </c>
      <c r="IYJ25" s="230">
        <f t="shared" si="119"/>
        <v>26502.788920143375</v>
      </c>
      <c r="IYK25" s="230">
        <f t="shared" si="119"/>
        <v>26502.788920143375</v>
      </c>
      <c r="IYL25" s="230">
        <f t="shared" si="119"/>
        <v>26502.788920143375</v>
      </c>
      <c r="IYM25" s="230">
        <f t="shared" si="119"/>
        <v>26502.788920143375</v>
      </c>
      <c r="IYN25" s="230">
        <f t="shared" si="119"/>
        <v>26502.788920143375</v>
      </c>
      <c r="IYO25" s="230">
        <f t="shared" si="119"/>
        <v>26502.788920143375</v>
      </c>
      <c r="IYP25" s="230">
        <f t="shared" si="119"/>
        <v>26502.788920143375</v>
      </c>
      <c r="IYQ25" s="230">
        <f t="shared" si="119"/>
        <v>26502.788920143375</v>
      </c>
      <c r="IYR25" s="230">
        <f t="shared" si="119"/>
        <v>26502.788920143375</v>
      </c>
      <c r="IYS25" s="230">
        <f t="shared" si="119"/>
        <v>26502.788920143375</v>
      </c>
      <c r="IYT25" s="230">
        <f t="shared" si="119"/>
        <v>26502.788920143375</v>
      </c>
      <c r="IYU25" s="230">
        <f t="shared" si="119"/>
        <v>26502.788920143375</v>
      </c>
      <c r="IYV25" s="230">
        <f t="shared" si="119"/>
        <v>26502.788920143375</v>
      </c>
      <c r="IYW25" s="230">
        <f t="shared" si="119"/>
        <v>26502.788920143375</v>
      </c>
      <c r="IYX25" s="230">
        <f t="shared" si="119"/>
        <v>26502.788920143375</v>
      </c>
      <c r="IYY25" s="230">
        <f t="shared" si="119"/>
        <v>26502.788920143375</v>
      </c>
      <c r="IYZ25" s="230">
        <f t="shared" si="119"/>
        <v>26502.788920143375</v>
      </c>
      <c r="IZA25" s="230">
        <f t="shared" si="119"/>
        <v>26502.788920143375</v>
      </c>
      <c r="IZB25" s="230">
        <f t="shared" si="119"/>
        <v>26502.788920143375</v>
      </c>
      <c r="IZC25" s="230">
        <f t="shared" si="119"/>
        <v>26502.788920143375</v>
      </c>
      <c r="IZD25" s="230">
        <f t="shared" si="119"/>
        <v>26502.788920143375</v>
      </c>
      <c r="IZE25" s="230">
        <f t="shared" si="119"/>
        <v>26502.788920143375</v>
      </c>
      <c r="IZF25" s="230">
        <f t="shared" si="119"/>
        <v>26502.788920143375</v>
      </c>
      <c r="IZG25" s="230">
        <f t="shared" si="119"/>
        <v>26502.788920143375</v>
      </c>
      <c r="IZH25" s="230">
        <f t="shared" si="119"/>
        <v>26502.788920143375</v>
      </c>
      <c r="IZI25" s="230">
        <f t="shared" si="119"/>
        <v>26502.788920143375</v>
      </c>
      <c r="IZJ25" s="230">
        <f t="shared" si="119"/>
        <v>26502.788920143375</v>
      </c>
      <c r="IZK25" s="230">
        <f t="shared" si="119"/>
        <v>26502.788920143375</v>
      </c>
      <c r="IZL25" s="230">
        <f t="shared" si="119"/>
        <v>26502.788920143375</v>
      </c>
      <c r="IZM25" s="230">
        <f t="shared" si="119"/>
        <v>26502.788920143375</v>
      </c>
      <c r="IZN25" s="230">
        <f t="shared" si="119"/>
        <v>26502.788920143375</v>
      </c>
      <c r="IZO25" s="230">
        <f t="shared" si="119"/>
        <v>26502.788920143375</v>
      </c>
      <c r="IZP25" s="230">
        <f t="shared" si="119"/>
        <v>26502.788920143375</v>
      </c>
      <c r="IZQ25" s="230">
        <f t="shared" si="119"/>
        <v>26502.788920143375</v>
      </c>
      <c r="IZR25" s="230">
        <f t="shared" si="119"/>
        <v>26502.788920143375</v>
      </c>
      <c r="IZS25" s="230">
        <f t="shared" si="119"/>
        <v>26502.788920143375</v>
      </c>
      <c r="IZT25" s="230">
        <f t="shared" si="119"/>
        <v>26502.788920143375</v>
      </c>
      <c r="IZU25" s="230">
        <f t="shared" si="119"/>
        <v>26502.788920143375</v>
      </c>
      <c r="IZV25" s="230">
        <f t="shared" si="119"/>
        <v>26502.788920143375</v>
      </c>
      <c r="IZW25" s="230">
        <f t="shared" si="119"/>
        <v>26502.788920143375</v>
      </c>
      <c r="IZX25" s="230">
        <f t="shared" si="119"/>
        <v>26502.788920143375</v>
      </c>
      <c r="IZY25" s="230">
        <f t="shared" si="119"/>
        <v>26502.788920143375</v>
      </c>
      <c r="IZZ25" s="230">
        <f t="shared" si="119"/>
        <v>26502.788920143375</v>
      </c>
      <c r="JAA25" s="230">
        <f t="shared" si="119"/>
        <v>26502.788920143375</v>
      </c>
      <c r="JAB25" s="230">
        <f t="shared" si="119"/>
        <v>26502.788920143375</v>
      </c>
      <c r="JAC25" s="230">
        <f t="shared" si="119"/>
        <v>26502.788920143375</v>
      </c>
      <c r="JAD25" s="230">
        <f t="shared" si="119"/>
        <v>26502.788920143375</v>
      </c>
      <c r="JAE25" s="230">
        <f t="shared" si="119"/>
        <v>26502.788920143375</v>
      </c>
      <c r="JAF25" s="230">
        <f t="shared" si="119"/>
        <v>26502.788920143375</v>
      </c>
      <c r="JAG25" s="230">
        <f t="shared" si="119"/>
        <v>26502.788920143375</v>
      </c>
      <c r="JAH25" s="230">
        <f t="shared" si="119"/>
        <v>26502.788920143375</v>
      </c>
      <c r="JAI25" s="230">
        <f t="shared" ref="JAI25:JCT25" si="120">MIN(_xlfn.IFS(JAI21=0,JAH25,JAI21&gt;0,JAH25+(JAI21/5)),JAI22)</f>
        <v>26502.788920143375</v>
      </c>
      <c r="JAJ25" s="230">
        <f t="shared" si="120"/>
        <v>26502.788920143375</v>
      </c>
      <c r="JAK25" s="230">
        <f t="shared" si="120"/>
        <v>26502.788920143375</v>
      </c>
      <c r="JAL25" s="230">
        <f t="shared" si="120"/>
        <v>26502.788920143375</v>
      </c>
      <c r="JAM25" s="230">
        <f t="shared" si="120"/>
        <v>26502.788920143375</v>
      </c>
      <c r="JAN25" s="230">
        <f t="shared" si="120"/>
        <v>26502.788920143375</v>
      </c>
      <c r="JAO25" s="230">
        <f t="shared" si="120"/>
        <v>26502.788920143375</v>
      </c>
      <c r="JAP25" s="230">
        <f t="shared" si="120"/>
        <v>26502.788920143375</v>
      </c>
      <c r="JAQ25" s="230">
        <f t="shared" si="120"/>
        <v>26502.788920143375</v>
      </c>
      <c r="JAR25" s="230">
        <f t="shared" si="120"/>
        <v>26502.788920143375</v>
      </c>
      <c r="JAS25" s="230">
        <f t="shared" si="120"/>
        <v>26502.788920143375</v>
      </c>
      <c r="JAT25" s="230">
        <f t="shared" si="120"/>
        <v>26502.788920143375</v>
      </c>
      <c r="JAU25" s="230">
        <f t="shared" si="120"/>
        <v>26502.788920143375</v>
      </c>
      <c r="JAV25" s="230">
        <f t="shared" si="120"/>
        <v>26502.788920143375</v>
      </c>
      <c r="JAW25" s="230">
        <f t="shared" si="120"/>
        <v>26502.788920143375</v>
      </c>
      <c r="JAX25" s="230">
        <f t="shared" si="120"/>
        <v>26502.788920143375</v>
      </c>
      <c r="JAY25" s="230">
        <f t="shared" si="120"/>
        <v>26502.788920143375</v>
      </c>
      <c r="JAZ25" s="230">
        <f t="shared" si="120"/>
        <v>26502.788920143375</v>
      </c>
      <c r="JBA25" s="230">
        <f t="shared" si="120"/>
        <v>26502.788920143375</v>
      </c>
      <c r="JBB25" s="230">
        <f t="shared" si="120"/>
        <v>26502.788920143375</v>
      </c>
      <c r="JBC25" s="230">
        <f t="shared" si="120"/>
        <v>26502.788920143375</v>
      </c>
      <c r="JBD25" s="230">
        <f t="shared" si="120"/>
        <v>26502.788920143375</v>
      </c>
      <c r="JBE25" s="230">
        <f t="shared" si="120"/>
        <v>26502.788920143375</v>
      </c>
      <c r="JBF25" s="230">
        <f t="shared" si="120"/>
        <v>26502.788920143375</v>
      </c>
      <c r="JBG25" s="230">
        <f t="shared" si="120"/>
        <v>26502.788920143375</v>
      </c>
      <c r="JBH25" s="230">
        <f t="shared" si="120"/>
        <v>26502.788920143375</v>
      </c>
      <c r="JBI25" s="230">
        <f t="shared" si="120"/>
        <v>26502.788920143375</v>
      </c>
      <c r="JBJ25" s="230">
        <f t="shared" si="120"/>
        <v>26502.788920143375</v>
      </c>
      <c r="JBK25" s="230">
        <f t="shared" si="120"/>
        <v>26502.788920143375</v>
      </c>
      <c r="JBL25" s="230">
        <f t="shared" si="120"/>
        <v>26502.788920143375</v>
      </c>
      <c r="JBM25" s="230">
        <f t="shared" si="120"/>
        <v>26502.788920143375</v>
      </c>
      <c r="JBN25" s="230">
        <f t="shared" si="120"/>
        <v>26502.788920143375</v>
      </c>
      <c r="JBO25" s="230">
        <f t="shared" si="120"/>
        <v>26502.788920143375</v>
      </c>
      <c r="JBP25" s="230">
        <f t="shared" si="120"/>
        <v>26502.788920143375</v>
      </c>
      <c r="JBQ25" s="230">
        <f t="shared" si="120"/>
        <v>26502.788920143375</v>
      </c>
      <c r="JBR25" s="230">
        <f t="shared" si="120"/>
        <v>26502.788920143375</v>
      </c>
      <c r="JBS25" s="230">
        <f t="shared" si="120"/>
        <v>26502.788920143375</v>
      </c>
      <c r="JBT25" s="230">
        <f t="shared" si="120"/>
        <v>26502.788920143375</v>
      </c>
      <c r="JBU25" s="230">
        <f t="shared" si="120"/>
        <v>26502.788920143375</v>
      </c>
      <c r="JBV25" s="230">
        <f t="shared" si="120"/>
        <v>26502.788920143375</v>
      </c>
      <c r="JBW25" s="230">
        <f t="shared" si="120"/>
        <v>26502.788920143375</v>
      </c>
      <c r="JBX25" s="230">
        <f t="shared" si="120"/>
        <v>26502.788920143375</v>
      </c>
      <c r="JBY25" s="230">
        <f t="shared" si="120"/>
        <v>26502.788920143375</v>
      </c>
      <c r="JBZ25" s="230">
        <f t="shared" si="120"/>
        <v>26502.788920143375</v>
      </c>
      <c r="JCA25" s="230">
        <f t="shared" si="120"/>
        <v>26502.788920143375</v>
      </c>
      <c r="JCB25" s="230">
        <f t="shared" si="120"/>
        <v>26502.788920143375</v>
      </c>
      <c r="JCC25" s="230">
        <f t="shared" si="120"/>
        <v>26502.788920143375</v>
      </c>
      <c r="JCD25" s="230">
        <f t="shared" si="120"/>
        <v>26502.788920143375</v>
      </c>
      <c r="JCE25" s="230">
        <f t="shared" si="120"/>
        <v>26502.788920143375</v>
      </c>
      <c r="JCF25" s="230">
        <f t="shared" si="120"/>
        <v>26502.788920143375</v>
      </c>
      <c r="JCG25" s="230">
        <f t="shared" si="120"/>
        <v>26502.788920143375</v>
      </c>
      <c r="JCH25" s="230">
        <f t="shared" si="120"/>
        <v>26502.788920143375</v>
      </c>
      <c r="JCI25" s="230">
        <f t="shared" si="120"/>
        <v>26502.788920143375</v>
      </c>
      <c r="JCJ25" s="230">
        <f t="shared" si="120"/>
        <v>26502.788920143375</v>
      </c>
      <c r="JCK25" s="230">
        <f t="shared" si="120"/>
        <v>26502.788920143375</v>
      </c>
      <c r="JCL25" s="230">
        <f t="shared" si="120"/>
        <v>26502.788920143375</v>
      </c>
      <c r="JCM25" s="230">
        <f t="shared" si="120"/>
        <v>26502.788920143375</v>
      </c>
      <c r="JCN25" s="230">
        <f t="shared" si="120"/>
        <v>26502.788920143375</v>
      </c>
      <c r="JCO25" s="230">
        <f t="shared" si="120"/>
        <v>26502.788920143375</v>
      </c>
      <c r="JCP25" s="230">
        <f t="shared" si="120"/>
        <v>26502.788920143375</v>
      </c>
      <c r="JCQ25" s="230">
        <f t="shared" si="120"/>
        <v>26502.788920143375</v>
      </c>
      <c r="JCR25" s="230">
        <f t="shared" si="120"/>
        <v>26502.788920143375</v>
      </c>
      <c r="JCS25" s="230">
        <f t="shared" si="120"/>
        <v>26502.788920143375</v>
      </c>
      <c r="JCT25" s="230">
        <f t="shared" si="120"/>
        <v>26502.788920143375</v>
      </c>
      <c r="JCU25" s="230">
        <f t="shared" ref="JCU25:JFF25" si="121">MIN(_xlfn.IFS(JCU21=0,JCT25,JCU21&gt;0,JCT25+(JCU21/5)),JCU22)</f>
        <v>26502.788920143375</v>
      </c>
      <c r="JCV25" s="230">
        <f t="shared" si="121"/>
        <v>26502.788920143375</v>
      </c>
      <c r="JCW25" s="230">
        <f t="shared" si="121"/>
        <v>26502.788920143375</v>
      </c>
      <c r="JCX25" s="230">
        <f t="shared" si="121"/>
        <v>26502.788920143375</v>
      </c>
      <c r="JCY25" s="230">
        <f t="shared" si="121"/>
        <v>26502.788920143375</v>
      </c>
      <c r="JCZ25" s="230">
        <f t="shared" si="121"/>
        <v>26502.788920143375</v>
      </c>
      <c r="JDA25" s="230">
        <f t="shared" si="121"/>
        <v>26502.788920143375</v>
      </c>
      <c r="JDB25" s="230">
        <f t="shared" si="121"/>
        <v>26502.788920143375</v>
      </c>
      <c r="JDC25" s="230">
        <f t="shared" si="121"/>
        <v>26502.788920143375</v>
      </c>
      <c r="JDD25" s="230">
        <f t="shared" si="121"/>
        <v>26502.788920143375</v>
      </c>
      <c r="JDE25" s="230">
        <f t="shared" si="121"/>
        <v>26502.788920143375</v>
      </c>
      <c r="JDF25" s="230">
        <f t="shared" si="121"/>
        <v>26502.788920143375</v>
      </c>
      <c r="JDG25" s="230">
        <f t="shared" si="121"/>
        <v>26502.788920143375</v>
      </c>
      <c r="JDH25" s="230">
        <f t="shared" si="121"/>
        <v>26502.788920143375</v>
      </c>
      <c r="JDI25" s="230">
        <f t="shared" si="121"/>
        <v>26502.788920143375</v>
      </c>
      <c r="JDJ25" s="230">
        <f t="shared" si="121"/>
        <v>26502.788920143375</v>
      </c>
      <c r="JDK25" s="230">
        <f t="shared" si="121"/>
        <v>26502.788920143375</v>
      </c>
      <c r="JDL25" s="230">
        <f t="shared" si="121"/>
        <v>26502.788920143375</v>
      </c>
      <c r="JDM25" s="230">
        <f t="shared" si="121"/>
        <v>26502.788920143375</v>
      </c>
      <c r="JDN25" s="230">
        <f t="shared" si="121"/>
        <v>26502.788920143375</v>
      </c>
      <c r="JDO25" s="230">
        <f t="shared" si="121"/>
        <v>26502.788920143375</v>
      </c>
      <c r="JDP25" s="230">
        <f t="shared" si="121"/>
        <v>26502.788920143375</v>
      </c>
      <c r="JDQ25" s="230">
        <f t="shared" si="121"/>
        <v>26502.788920143375</v>
      </c>
      <c r="JDR25" s="230">
        <f t="shared" si="121"/>
        <v>26502.788920143375</v>
      </c>
      <c r="JDS25" s="230">
        <f t="shared" si="121"/>
        <v>26502.788920143375</v>
      </c>
      <c r="JDT25" s="230">
        <f t="shared" si="121"/>
        <v>26502.788920143375</v>
      </c>
      <c r="JDU25" s="230">
        <f t="shared" si="121"/>
        <v>26502.788920143375</v>
      </c>
      <c r="JDV25" s="230">
        <f t="shared" si="121"/>
        <v>26502.788920143375</v>
      </c>
      <c r="JDW25" s="230">
        <f t="shared" si="121"/>
        <v>26502.788920143375</v>
      </c>
      <c r="JDX25" s="230">
        <f t="shared" si="121"/>
        <v>26502.788920143375</v>
      </c>
      <c r="JDY25" s="230">
        <f t="shared" si="121"/>
        <v>26502.788920143375</v>
      </c>
      <c r="JDZ25" s="230">
        <f t="shared" si="121"/>
        <v>26502.788920143375</v>
      </c>
      <c r="JEA25" s="230">
        <f t="shared" si="121"/>
        <v>26502.788920143375</v>
      </c>
      <c r="JEB25" s="230">
        <f t="shared" si="121"/>
        <v>26502.788920143375</v>
      </c>
      <c r="JEC25" s="230">
        <f t="shared" si="121"/>
        <v>26502.788920143375</v>
      </c>
      <c r="JED25" s="230">
        <f t="shared" si="121"/>
        <v>26502.788920143375</v>
      </c>
      <c r="JEE25" s="230">
        <f t="shared" si="121"/>
        <v>26502.788920143375</v>
      </c>
      <c r="JEF25" s="230">
        <f t="shared" si="121"/>
        <v>26502.788920143375</v>
      </c>
      <c r="JEG25" s="230">
        <f t="shared" si="121"/>
        <v>26502.788920143375</v>
      </c>
      <c r="JEH25" s="230">
        <f t="shared" si="121"/>
        <v>26502.788920143375</v>
      </c>
      <c r="JEI25" s="230">
        <f t="shared" si="121"/>
        <v>26502.788920143375</v>
      </c>
      <c r="JEJ25" s="230">
        <f t="shared" si="121"/>
        <v>26502.788920143375</v>
      </c>
      <c r="JEK25" s="230">
        <f t="shared" si="121"/>
        <v>26502.788920143375</v>
      </c>
      <c r="JEL25" s="230">
        <f t="shared" si="121"/>
        <v>26502.788920143375</v>
      </c>
      <c r="JEM25" s="230">
        <f t="shared" si="121"/>
        <v>26502.788920143375</v>
      </c>
      <c r="JEN25" s="230">
        <f t="shared" si="121"/>
        <v>26502.788920143375</v>
      </c>
      <c r="JEO25" s="230">
        <f t="shared" si="121"/>
        <v>26502.788920143375</v>
      </c>
      <c r="JEP25" s="230">
        <f t="shared" si="121"/>
        <v>26502.788920143375</v>
      </c>
      <c r="JEQ25" s="230">
        <f t="shared" si="121"/>
        <v>26502.788920143375</v>
      </c>
      <c r="JER25" s="230">
        <f t="shared" si="121"/>
        <v>26502.788920143375</v>
      </c>
      <c r="JES25" s="230">
        <f t="shared" si="121"/>
        <v>26502.788920143375</v>
      </c>
      <c r="JET25" s="230">
        <f t="shared" si="121"/>
        <v>26502.788920143375</v>
      </c>
      <c r="JEU25" s="230">
        <f t="shared" si="121"/>
        <v>26502.788920143375</v>
      </c>
      <c r="JEV25" s="230">
        <f t="shared" si="121"/>
        <v>26502.788920143375</v>
      </c>
      <c r="JEW25" s="230">
        <f t="shared" si="121"/>
        <v>26502.788920143375</v>
      </c>
      <c r="JEX25" s="230">
        <f t="shared" si="121"/>
        <v>26502.788920143375</v>
      </c>
      <c r="JEY25" s="230">
        <f t="shared" si="121"/>
        <v>26502.788920143375</v>
      </c>
      <c r="JEZ25" s="230">
        <f t="shared" si="121"/>
        <v>26502.788920143375</v>
      </c>
      <c r="JFA25" s="230">
        <f t="shared" si="121"/>
        <v>26502.788920143375</v>
      </c>
      <c r="JFB25" s="230">
        <f t="shared" si="121"/>
        <v>26502.788920143375</v>
      </c>
      <c r="JFC25" s="230">
        <f t="shared" si="121"/>
        <v>26502.788920143375</v>
      </c>
      <c r="JFD25" s="230">
        <f t="shared" si="121"/>
        <v>26502.788920143375</v>
      </c>
      <c r="JFE25" s="230">
        <f t="shared" si="121"/>
        <v>26502.788920143375</v>
      </c>
      <c r="JFF25" s="230">
        <f t="shared" si="121"/>
        <v>26502.788920143375</v>
      </c>
      <c r="JFG25" s="230">
        <f t="shared" ref="JFG25:JHR25" si="122">MIN(_xlfn.IFS(JFG21=0,JFF25,JFG21&gt;0,JFF25+(JFG21/5)),JFG22)</f>
        <v>26502.788920143375</v>
      </c>
      <c r="JFH25" s="230">
        <f t="shared" si="122"/>
        <v>26502.788920143375</v>
      </c>
      <c r="JFI25" s="230">
        <f t="shared" si="122"/>
        <v>26502.788920143375</v>
      </c>
      <c r="JFJ25" s="230">
        <f t="shared" si="122"/>
        <v>26502.788920143375</v>
      </c>
      <c r="JFK25" s="230">
        <f t="shared" si="122"/>
        <v>26502.788920143375</v>
      </c>
      <c r="JFL25" s="230">
        <f t="shared" si="122"/>
        <v>26502.788920143375</v>
      </c>
      <c r="JFM25" s="230">
        <f t="shared" si="122"/>
        <v>26502.788920143375</v>
      </c>
      <c r="JFN25" s="230">
        <f t="shared" si="122"/>
        <v>26502.788920143375</v>
      </c>
      <c r="JFO25" s="230">
        <f t="shared" si="122"/>
        <v>26502.788920143375</v>
      </c>
      <c r="JFP25" s="230">
        <f t="shared" si="122"/>
        <v>26502.788920143375</v>
      </c>
      <c r="JFQ25" s="230">
        <f t="shared" si="122"/>
        <v>26502.788920143375</v>
      </c>
      <c r="JFR25" s="230">
        <f t="shared" si="122"/>
        <v>26502.788920143375</v>
      </c>
      <c r="JFS25" s="230">
        <f t="shared" si="122"/>
        <v>26502.788920143375</v>
      </c>
      <c r="JFT25" s="230">
        <f t="shared" si="122"/>
        <v>26502.788920143375</v>
      </c>
      <c r="JFU25" s="230">
        <f t="shared" si="122"/>
        <v>26502.788920143375</v>
      </c>
      <c r="JFV25" s="230">
        <f t="shared" si="122"/>
        <v>26502.788920143375</v>
      </c>
      <c r="JFW25" s="230">
        <f t="shared" si="122"/>
        <v>26502.788920143375</v>
      </c>
      <c r="JFX25" s="230">
        <f t="shared" si="122"/>
        <v>26502.788920143375</v>
      </c>
      <c r="JFY25" s="230">
        <f t="shared" si="122"/>
        <v>26502.788920143375</v>
      </c>
      <c r="JFZ25" s="230">
        <f t="shared" si="122"/>
        <v>26502.788920143375</v>
      </c>
      <c r="JGA25" s="230">
        <f t="shared" si="122"/>
        <v>26502.788920143375</v>
      </c>
      <c r="JGB25" s="230">
        <f t="shared" si="122"/>
        <v>26502.788920143375</v>
      </c>
      <c r="JGC25" s="230">
        <f t="shared" si="122"/>
        <v>26502.788920143375</v>
      </c>
      <c r="JGD25" s="230">
        <f t="shared" si="122"/>
        <v>26502.788920143375</v>
      </c>
      <c r="JGE25" s="230">
        <f t="shared" si="122"/>
        <v>26502.788920143375</v>
      </c>
      <c r="JGF25" s="230">
        <f t="shared" si="122"/>
        <v>26502.788920143375</v>
      </c>
      <c r="JGG25" s="230">
        <f t="shared" si="122"/>
        <v>26502.788920143375</v>
      </c>
      <c r="JGH25" s="230">
        <f t="shared" si="122"/>
        <v>26502.788920143375</v>
      </c>
      <c r="JGI25" s="230">
        <f t="shared" si="122"/>
        <v>26502.788920143375</v>
      </c>
      <c r="JGJ25" s="230">
        <f t="shared" si="122"/>
        <v>26502.788920143375</v>
      </c>
      <c r="JGK25" s="230">
        <f t="shared" si="122"/>
        <v>26502.788920143375</v>
      </c>
      <c r="JGL25" s="230">
        <f t="shared" si="122"/>
        <v>26502.788920143375</v>
      </c>
      <c r="JGM25" s="230">
        <f t="shared" si="122"/>
        <v>26502.788920143375</v>
      </c>
      <c r="JGN25" s="230">
        <f t="shared" si="122"/>
        <v>26502.788920143375</v>
      </c>
      <c r="JGO25" s="230">
        <f t="shared" si="122"/>
        <v>26502.788920143375</v>
      </c>
      <c r="JGP25" s="230">
        <f t="shared" si="122"/>
        <v>26502.788920143375</v>
      </c>
      <c r="JGQ25" s="230">
        <f t="shared" si="122"/>
        <v>26502.788920143375</v>
      </c>
      <c r="JGR25" s="230">
        <f t="shared" si="122"/>
        <v>26502.788920143375</v>
      </c>
      <c r="JGS25" s="230">
        <f t="shared" si="122"/>
        <v>26502.788920143375</v>
      </c>
      <c r="JGT25" s="230">
        <f t="shared" si="122"/>
        <v>26502.788920143375</v>
      </c>
      <c r="JGU25" s="230">
        <f t="shared" si="122"/>
        <v>26502.788920143375</v>
      </c>
      <c r="JGV25" s="230">
        <f t="shared" si="122"/>
        <v>26502.788920143375</v>
      </c>
      <c r="JGW25" s="230">
        <f t="shared" si="122"/>
        <v>26502.788920143375</v>
      </c>
      <c r="JGX25" s="230">
        <f t="shared" si="122"/>
        <v>26502.788920143375</v>
      </c>
      <c r="JGY25" s="230">
        <f t="shared" si="122"/>
        <v>26502.788920143375</v>
      </c>
      <c r="JGZ25" s="230">
        <f t="shared" si="122"/>
        <v>26502.788920143375</v>
      </c>
      <c r="JHA25" s="230">
        <f t="shared" si="122"/>
        <v>26502.788920143375</v>
      </c>
      <c r="JHB25" s="230">
        <f t="shared" si="122"/>
        <v>26502.788920143375</v>
      </c>
      <c r="JHC25" s="230">
        <f t="shared" si="122"/>
        <v>26502.788920143375</v>
      </c>
      <c r="JHD25" s="230">
        <f t="shared" si="122"/>
        <v>26502.788920143375</v>
      </c>
      <c r="JHE25" s="230">
        <f t="shared" si="122"/>
        <v>26502.788920143375</v>
      </c>
      <c r="JHF25" s="230">
        <f t="shared" si="122"/>
        <v>26502.788920143375</v>
      </c>
      <c r="JHG25" s="230">
        <f t="shared" si="122"/>
        <v>26502.788920143375</v>
      </c>
      <c r="JHH25" s="230">
        <f t="shared" si="122"/>
        <v>26502.788920143375</v>
      </c>
      <c r="JHI25" s="230">
        <f t="shared" si="122"/>
        <v>26502.788920143375</v>
      </c>
      <c r="JHJ25" s="230">
        <f t="shared" si="122"/>
        <v>26502.788920143375</v>
      </c>
      <c r="JHK25" s="230">
        <f t="shared" si="122"/>
        <v>26502.788920143375</v>
      </c>
      <c r="JHL25" s="230">
        <f t="shared" si="122"/>
        <v>26502.788920143375</v>
      </c>
      <c r="JHM25" s="230">
        <f t="shared" si="122"/>
        <v>26502.788920143375</v>
      </c>
      <c r="JHN25" s="230">
        <f t="shared" si="122"/>
        <v>26502.788920143375</v>
      </c>
      <c r="JHO25" s="230">
        <f t="shared" si="122"/>
        <v>26502.788920143375</v>
      </c>
      <c r="JHP25" s="230">
        <f t="shared" si="122"/>
        <v>26502.788920143375</v>
      </c>
      <c r="JHQ25" s="230">
        <f t="shared" si="122"/>
        <v>26502.788920143375</v>
      </c>
      <c r="JHR25" s="230">
        <f t="shared" si="122"/>
        <v>26502.788920143375</v>
      </c>
      <c r="JHS25" s="230">
        <f t="shared" ref="JHS25:JKD25" si="123">MIN(_xlfn.IFS(JHS21=0,JHR25,JHS21&gt;0,JHR25+(JHS21/5)),JHS22)</f>
        <v>26502.788920143375</v>
      </c>
      <c r="JHT25" s="230">
        <f t="shared" si="123"/>
        <v>26502.788920143375</v>
      </c>
      <c r="JHU25" s="230">
        <f t="shared" si="123"/>
        <v>26502.788920143375</v>
      </c>
      <c r="JHV25" s="230">
        <f t="shared" si="123"/>
        <v>26502.788920143375</v>
      </c>
      <c r="JHW25" s="230">
        <f t="shared" si="123"/>
        <v>26502.788920143375</v>
      </c>
      <c r="JHX25" s="230">
        <f t="shared" si="123"/>
        <v>26502.788920143375</v>
      </c>
      <c r="JHY25" s="230">
        <f t="shared" si="123"/>
        <v>26502.788920143375</v>
      </c>
      <c r="JHZ25" s="230">
        <f t="shared" si="123"/>
        <v>26502.788920143375</v>
      </c>
      <c r="JIA25" s="230">
        <f t="shared" si="123"/>
        <v>26502.788920143375</v>
      </c>
      <c r="JIB25" s="230">
        <f t="shared" si="123"/>
        <v>26502.788920143375</v>
      </c>
      <c r="JIC25" s="230">
        <f t="shared" si="123"/>
        <v>26502.788920143375</v>
      </c>
      <c r="JID25" s="230">
        <f t="shared" si="123"/>
        <v>26502.788920143375</v>
      </c>
      <c r="JIE25" s="230">
        <f t="shared" si="123"/>
        <v>26502.788920143375</v>
      </c>
      <c r="JIF25" s="230">
        <f t="shared" si="123"/>
        <v>26502.788920143375</v>
      </c>
      <c r="JIG25" s="230">
        <f t="shared" si="123"/>
        <v>26502.788920143375</v>
      </c>
      <c r="JIH25" s="230">
        <f t="shared" si="123"/>
        <v>26502.788920143375</v>
      </c>
      <c r="JII25" s="230">
        <f t="shared" si="123"/>
        <v>26502.788920143375</v>
      </c>
      <c r="JIJ25" s="230">
        <f t="shared" si="123"/>
        <v>26502.788920143375</v>
      </c>
      <c r="JIK25" s="230">
        <f t="shared" si="123"/>
        <v>26502.788920143375</v>
      </c>
      <c r="JIL25" s="230">
        <f t="shared" si="123"/>
        <v>26502.788920143375</v>
      </c>
      <c r="JIM25" s="230">
        <f t="shared" si="123"/>
        <v>26502.788920143375</v>
      </c>
      <c r="JIN25" s="230">
        <f t="shared" si="123"/>
        <v>26502.788920143375</v>
      </c>
      <c r="JIO25" s="230">
        <f t="shared" si="123"/>
        <v>26502.788920143375</v>
      </c>
      <c r="JIP25" s="230">
        <f t="shared" si="123"/>
        <v>26502.788920143375</v>
      </c>
      <c r="JIQ25" s="230">
        <f t="shared" si="123"/>
        <v>26502.788920143375</v>
      </c>
      <c r="JIR25" s="230">
        <f t="shared" si="123"/>
        <v>26502.788920143375</v>
      </c>
      <c r="JIS25" s="230">
        <f t="shared" si="123"/>
        <v>26502.788920143375</v>
      </c>
      <c r="JIT25" s="230">
        <f t="shared" si="123"/>
        <v>26502.788920143375</v>
      </c>
      <c r="JIU25" s="230">
        <f t="shared" si="123"/>
        <v>26502.788920143375</v>
      </c>
      <c r="JIV25" s="230">
        <f t="shared" si="123"/>
        <v>26502.788920143375</v>
      </c>
      <c r="JIW25" s="230">
        <f t="shared" si="123"/>
        <v>26502.788920143375</v>
      </c>
      <c r="JIX25" s="230">
        <f t="shared" si="123"/>
        <v>26502.788920143375</v>
      </c>
      <c r="JIY25" s="230">
        <f t="shared" si="123"/>
        <v>26502.788920143375</v>
      </c>
      <c r="JIZ25" s="230">
        <f t="shared" si="123"/>
        <v>26502.788920143375</v>
      </c>
      <c r="JJA25" s="230">
        <f t="shared" si="123"/>
        <v>26502.788920143375</v>
      </c>
      <c r="JJB25" s="230">
        <f t="shared" si="123"/>
        <v>26502.788920143375</v>
      </c>
      <c r="JJC25" s="230">
        <f t="shared" si="123"/>
        <v>26502.788920143375</v>
      </c>
      <c r="JJD25" s="230">
        <f t="shared" si="123"/>
        <v>26502.788920143375</v>
      </c>
      <c r="JJE25" s="230">
        <f t="shared" si="123"/>
        <v>26502.788920143375</v>
      </c>
      <c r="JJF25" s="230">
        <f t="shared" si="123"/>
        <v>26502.788920143375</v>
      </c>
      <c r="JJG25" s="230">
        <f t="shared" si="123"/>
        <v>26502.788920143375</v>
      </c>
      <c r="JJH25" s="230">
        <f t="shared" si="123"/>
        <v>26502.788920143375</v>
      </c>
      <c r="JJI25" s="230">
        <f t="shared" si="123"/>
        <v>26502.788920143375</v>
      </c>
      <c r="JJJ25" s="230">
        <f t="shared" si="123"/>
        <v>26502.788920143375</v>
      </c>
      <c r="JJK25" s="230">
        <f t="shared" si="123"/>
        <v>26502.788920143375</v>
      </c>
      <c r="JJL25" s="230">
        <f t="shared" si="123"/>
        <v>26502.788920143375</v>
      </c>
      <c r="JJM25" s="230">
        <f t="shared" si="123"/>
        <v>26502.788920143375</v>
      </c>
      <c r="JJN25" s="230">
        <f t="shared" si="123"/>
        <v>26502.788920143375</v>
      </c>
      <c r="JJO25" s="230">
        <f t="shared" si="123"/>
        <v>26502.788920143375</v>
      </c>
      <c r="JJP25" s="230">
        <f t="shared" si="123"/>
        <v>26502.788920143375</v>
      </c>
      <c r="JJQ25" s="230">
        <f t="shared" si="123"/>
        <v>26502.788920143375</v>
      </c>
      <c r="JJR25" s="230">
        <f t="shared" si="123"/>
        <v>26502.788920143375</v>
      </c>
      <c r="JJS25" s="230">
        <f t="shared" si="123"/>
        <v>26502.788920143375</v>
      </c>
      <c r="JJT25" s="230">
        <f t="shared" si="123"/>
        <v>26502.788920143375</v>
      </c>
      <c r="JJU25" s="230">
        <f t="shared" si="123"/>
        <v>26502.788920143375</v>
      </c>
      <c r="JJV25" s="230">
        <f t="shared" si="123"/>
        <v>26502.788920143375</v>
      </c>
      <c r="JJW25" s="230">
        <f t="shared" si="123"/>
        <v>26502.788920143375</v>
      </c>
      <c r="JJX25" s="230">
        <f t="shared" si="123"/>
        <v>26502.788920143375</v>
      </c>
      <c r="JJY25" s="230">
        <f t="shared" si="123"/>
        <v>26502.788920143375</v>
      </c>
      <c r="JJZ25" s="230">
        <f t="shared" si="123"/>
        <v>26502.788920143375</v>
      </c>
      <c r="JKA25" s="230">
        <f t="shared" si="123"/>
        <v>26502.788920143375</v>
      </c>
      <c r="JKB25" s="230">
        <f t="shared" si="123"/>
        <v>26502.788920143375</v>
      </c>
      <c r="JKC25" s="230">
        <f t="shared" si="123"/>
        <v>26502.788920143375</v>
      </c>
      <c r="JKD25" s="230">
        <f t="shared" si="123"/>
        <v>26502.788920143375</v>
      </c>
      <c r="JKE25" s="230">
        <f t="shared" ref="JKE25:JMP25" si="124">MIN(_xlfn.IFS(JKE21=0,JKD25,JKE21&gt;0,JKD25+(JKE21/5)),JKE22)</f>
        <v>26502.788920143375</v>
      </c>
      <c r="JKF25" s="230">
        <f t="shared" si="124"/>
        <v>26502.788920143375</v>
      </c>
      <c r="JKG25" s="230">
        <f t="shared" si="124"/>
        <v>26502.788920143375</v>
      </c>
      <c r="JKH25" s="230">
        <f t="shared" si="124"/>
        <v>26502.788920143375</v>
      </c>
      <c r="JKI25" s="230">
        <f t="shared" si="124"/>
        <v>26502.788920143375</v>
      </c>
      <c r="JKJ25" s="230">
        <f t="shared" si="124"/>
        <v>26502.788920143375</v>
      </c>
      <c r="JKK25" s="230">
        <f t="shared" si="124"/>
        <v>26502.788920143375</v>
      </c>
      <c r="JKL25" s="230">
        <f t="shared" si="124"/>
        <v>26502.788920143375</v>
      </c>
      <c r="JKM25" s="230">
        <f t="shared" si="124"/>
        <v>26502.788920143375</v>
      </c>
      <c r="JKN25" s="230">
        <f t="shared" si="124"/>
        <v>26502.788920143375</v>
      </c>
      <c r="JKO25" s="230">
        <f t="shared" si="124"/>
        <v>26502.788920143375</v>
      </c>
      <c r="JKP25" s="230">
        <f t="shared" si="124"/>
        <v>26502.788920143375</v>
      </c>
      <c r="JKQ25" s="230">
        <f t="shared" si="124"/>
        <v>26502.788920143375</v>
      </c>
      <c r="JKR25" s="230">
        <f t="shared" si="124"/>
        <v>26502.788920143375</v>
      </c>
      <c r="JKS25" s="230">
        <f t="shared" si="124"/>
        <v>26502.788920143375</v>
      </c>
      <c r="JKT25" s="230">
        <f t="shared" si="124"/>
        <v>26502.788920143375</v>
      </c>
      <c r="JKU25" s="230">
        <f t="shared" si="124"/>
        <v>26502.788920143375</v>
      </c>
      <c r="JKV25" s="230">
        <f t="shared" si="124"/>
        <v>26502.788920143375</v>
      </c>
      <c r="JKW25" s="230">
        <f t="shared" si="124"/>
        <v>26502.788920143375</v>
      </c>
      <c r="JKX25" s="230">
        <f t="shared" si="124"/>
        <v>26502.788920143375</v>
      </c>
      <c r="JKY25" s="230">
        <f t="shared" si="124"/>
        <v>26502.788920143375</v>
      </c>
      <c r="JKZ25" s="230">
        <f t="shared" si="124"/>
        <v>26502.788920143375</v>
      </c>
      <c r="JLA25" s="230">
        <f t="shared" si="124"/>
        <v>26502.788920143375</v>
      </c>
      <c r="JLB25" s="230">
        <f t="shared" si="124"/>
        <v>26502.788920143375</v>
      </c>
      <c r="JLC25" s="230">
        <f t="shared" si="124"/>
        <v>26502.788920143375</v>
      </c>
      <c r="JLD25" s="230">
        <f t="shared" si="124"/>
        <v>26502.788920143375</v>
      </c>
      <c r="JLE25" s="230">
        <f t="shared" si="124"/>
        <v>26502.788920143375</v>
      </c>
      <c r="JLF25" s="230">
        <f t="shared" si="124"/>
        <v>26502.788920143375</v>
      </c>
      <c r="JLG25" s="230">
        <f t="shared" si="124"/>
        <v>26502.788920143375</v>
      </c>
      <c r="JLH25" s="230">
        <f t="shared" si="124"/>
        <v>26502.788920143375</v>
      </c>
      <c r="JLI25" s="230">
        <f t="shared" si="124"/>
        <v>26502.788920143375</v>
      </c>
      <c r="JLJ25" s="230">
        <f t="shared" si="124"/>
        <v>26502.788920143375</v>
      </c>
      <c r="JLK25" s="230">
        <f t="shared" si="124"/>
        <v>26502.788920143375</v>
      </c>
      <c r="JLL25" s="230">
        <f t="shared" si="124"/>
        <v>26502.788920143375</v>
      </c>
      <c r="JLM25" s="230">
        <f t="shared" si="124"/>
        <v>26502.788920143375</v>
      </c>
      <c r="JLN25" s="230">
        <f t="shared" si="124"/>
        <v>26502.788920143375</v>
      </c>
      <c r="JLO25" s="230">
        <f t="shared" si="124"/>
        <v>26502.788920143375</v>
      </c>
      <c r="JLP25" s="230">
        <f t="shared" si="124"/>
        <v>26502.788920143375</v>
      </c>
      <c r="JLQ25" s="230">
        <f t="shared" si="124"/>
        <v>26502.788920143375</v>
      </c>
      <c r="JLR25" s="230">
        <f t="shared" si="124"/>
        <v>26502.788920143375</v>
      </c>
      <c r="JLS25" s="230">
        <f t="shared" si="124"/>
        <v>26502.788920143375</v>
      </c>
      <c r="JLT25" s="230">
        <f t="shared" si="124"/>
        <v>26502.788920143375</v>
      </c>
      <c r="JLU25" s="230">
        <f t="shared" si="124"/>
        <v>26502.788920143375</v>
      </c>
      <c r="JLV25" s="230">
        <f t="shared" si="124"/>
        <v>26502.788920143375</v>
      </c>
      <c r="JLW25" s="230">
        <f t="shared" si="124"/>
        <v>26502.788920143375</v>
      </c>
      <c r="JLX25" s="230">
        <f t="shared" si="124"/>
        <v>26502.788920143375</v>
      </c>
      <c r="JLY25" s="230">
        <f t="shared" si="124"/>
        <v>26502.788920143375</v>
      </c>
      <c r="JLZ25" s="230">
        <f t="shared" si="124"/>
        <v>26502.788920143375</v>
      </c>
      <c r="JMA25" s="230">
        <f t="shared" si="124"/>
        <v>26502.788920143375</v>
      </c>
      <c r="JMB25" s="230">
        <f t="shared" si="124"/>
        <v>26502.788920143375</v>
      </c>
      <c r="JMC25" s="230">
        <f t="shared" si="124"/>
        <v>26502.788920143375</v>
      </c>
      <c r="JMD25" s="230">
        <f t="shared" si="124"/>
        <v>26502.788920143375</v>
      </c>
      <c r="JME25" s="230">
        <f t="shared" si="124"/>
        <v>26502.788920143375</v>
      </c>
      <c r="JMF25" s="230">
        <f t="shared" si="124"/>
        <v>26502.788920143375</v>
      </c>
      <c r="JMG25" s="230">
        <f t="shared" si="124"/>
        <v>26502.788920143375</v>
      </c>
      <c r="JMH25" s="230">
        <f t="shared" si="124"/>
        <v>26502.788920143375</v>
      </c>
      <c r="JMI25" s="230">
        <f t="shared" si="124"/>
        <v>26502.788920143375</v>
      </c>
      <c r="JMJ25" s="230">
        <f t="shared" si="124"/>
        <v>26502.788920143375</v>
      </c>
      <c r="JMK25" s="230">
        <f t="shared" si="124"/>
        <v>26502.788920143375</v>
      </c>
      <c r="JML25" s="230">
        <f t="shared" si="124"/>
        <v>26502.788920143375</v>
      </c>
      <c r="JMM25" s="230">
        <f t="shared" si="124"/>
        <v>26502.788920143375</v>
      </c>
      <c r="JMN25" s="230">
        <f t="shared" si="124"/>
        <v>26502.788920143375</v>
      </c>
      <c r="JMO25" s="230">
        <f t="shared" si="124"/>
        <v>26502.788920143375</v>
      </c>
      <c r="JMP25" s="230">
        <f t="shared" si="124"/>
        <v>26502.788920143375</v>
      </c>
      <c r="JMQ25" s="230">
        <f t="shared" ref="JMQ25:JPB25" si="125">MIN(_xlfn.IFS(JMQ21=0,JMP25,JMQ21&gt;0,JMP25+(JMQ21/5)),JMQ22)</f>
        <v>26502.788920143375</v>
      </c>
      <c r="JMR25" s="230">
        <f t="shared" si="125"/>
        <v>26502.788920143375</v>
      </c>
      <c r="JMS25" s="230">
        <f t="shared" si="125"/>
        <v>26502.788920143375</v>
      </c>
      <c r="JMT25" s="230">
        <f t="shared" si="125"/>
        <v>26502.788920143375</v>
      </c>
      <c r="JMU25" s="230">
        <f t="shared" si="125"/>
        <v>26502.788920143375</v>
      </c>
      <c r="JMV25" s="230">
        <f t="shared" si="125"/>
        <v>26502.788920143375</v>
      </c>
      <c r="JMW25" s="230">
        <f t="shared" si="125"/>
        <v>26502.788920143375</v>
      </c>
      <c r="JMX25" s="230">
        <f t="shared" si="125"/>
        <v>26502.788920143375</v>
      </c>
      <c r="JMY25" s="230">
        <f t="shared" si="125"/>
        <v>26502.788920143375</v>
      </c>
      <c r="JMZ25" s="230">
        <f t="shared" si="125"/>
        <v>26502.788920143375</v>
      </c>
      <c r="JNA25" s="230">
        <f t="shared" si="125"/>
        <v>26502.788920143375</v>
      </c>
      <c r="JNB25" s="230">
        <f t="shared" si="125"/>
        <v>26502.788920143375</v>
      </c>
      <c r="JNC25" s="230">
        <f t="shared" si="125"/>
        <v>26502.788920143375</v>
      </c>
      <c r="JND25" s="230">
        <f t="shared" si="125"/>
        <v>26502.788920143375</v>
      </c>
      <c r="JNE25" s="230">
        <f t="shared" si="125"/>
        <v>26502.788920143375</v>
      </c>
      <c r="JNF25" s="230">
        <f t="shared" si="125"/>
        <v>26502.788920143375</v>
      </c>
      <c r="JNG25" s="230">
        <f t="shared" si="125"/>
        <v>26502.788920143375</v>
      </c>
      <c r="JNH25" s="230">
        <f t="shared" si="125"/>
        <v>26502.788920143375</v>
      </c>
      <c r="JNI25" s="230">
        <f t="shared" si="125"/>
        <v>26502.788920143375</v>
      </c>
      <c r="JNJ25" s="230">
        <f t="shared" si="125"/>
        <v>26502.788920143375</v>
      </c>
      <c r="JNK25" s="230">
        <f t="shared" si="125"/>
        <v>26502.788920143375</v>
      </c>
      <c r="JNL25" s="230">
        <f t="shared" si="125"/>
        <v>26502.788920143375</v>
      </c>
      <c r="JNM25" s="230">
        <f t="shared" si="125"/>
        <v>26502.788920143375</v>
      </c>
      <c r="JNN25" s="230">
        <f t="shared" si="125"/>
        <v>26502.788920143375</v>
      </c>
      <c r="JNO25" s="230">
        <f t="shared" si="125"/>
        <v>26502.788920143375</v>
      </c>
      <c r="JNP25" s="230">
        <f t="shared" si="125"/>
        <v>26502.788920143375</v>
      </c>
      <c r="JNQ25" s="230">
        <f t="shared" si="125"/>
        <v>26502.788920143375</v>
      </c>
      <c r="JNR25" s="230">
        <f t="shared" si="125"/>
        <v>26502.788920143375</v>
      </c>
      <c r="JNS25" s="230">
        <f t="shared" si="125"/>
        <v>26502.788920143375</v>
      </c>
      <c r="JNT25" s="230">
        <f t="shared" si="125"/>
        <v>26502.788920143375</v>
      </c>
      <c r="JNU25" s="230">
        <f t="shared" si="125"/>
        <v>26502.788920143375</v>
      </c>
      <c r="JNV25" s="230">
        <f t="shared" si="125"/>
        <v>26502.788920143375</v>
      </c>
      <c r="JNW25" s="230">
        <f t="shared" si="125"/>
        <v>26502.788920143375</v>
      </c>
      <c r="JNX25" s="230">
        <f t="shared" si="125"/>
        <v>26502.788920143375</v>
      </c>
      <c r="JNY25" s="230">
        <f t="shared" si="125"/>
        <v>26502.788920143375</v>
      </c>
      <c r="JNZ25" s="230">
        <f t="shared" si="125"/>
        <v>26502.788920143375</v>
      </c>
      <c r="JOA25" s="230">
        <f t="shared" si="125"/>
        <v>26502.788920143375</v>
      </c>
      <c r="JOB25" s="230">
        <f t="shared" si="125"/>
        <v>26502.788920143375</v>
      </c>
      <c r="JOC25" s="230">
        <f t="shared" si="125"/>
        <v>26502.788920143375</v>
      </c>
      <c r="JOD25" s="230">
        <f t="shared" si="125"/>
        <v>26502.788920143375</v>
      </c>
      <c r="JOE25" s="230">
        <f t="shared" si="125"/>
        <v>26502.788920143375</v>
      </c>
      <c r="JOF25" s="230">
        <f t="shared" si="125"/>
        <v>26502.788920143375</v>
      </c>
      <c r="JOG25" s="230">
        <f t="shared" si="125"/>
        <v>26502.788920143375</v>
      </c>
      <c r="JOH25" s="230">
        <f t="shared" si="125"/>
        <v>26502.788920143375</v>
      </c>
      <c r="JOI25" s="230">
        <f t="shared" si="125"/>
        <v>26502.788920143375</v>
      </c>
      <c r="JOJ25" s="230">
        <f t="shared" si="125"/>
        <v>26502.788920143375</v>
      </c>
      <c r="JOK25" s="230">
        <f t="shared" si="125"/>
        <v>26502.788920143375</v>
      </c>
      <c r="JOL25" s="230">
        <f t="shared" si="125"/>
        <v>26502.788920143375</v>
      </c>
      <c r="JOM25" s="230">
        <f t="shared" si="125"/>
        <v>26502.788920143375</v>
      </c>
      <c r="JON25" s="230">
        <f t="shared" si="125"/>
        <v>26502.788920143375</v>
      </c>
      <c r="JOO25" s="230">
        <f t="shared" si="125"/>
        <v>26502.788920143375</v>
      </c>
      <c r="JOP25" s="230">
        <f t="shared" si="125"/>
        <v>26502.788920143375</v>
      </c>
      <c r="JOQ25" s="230">
        <f t="shared" si="125"/>
        <v>26502.788920143375</v>
      </c>
      <c r="JOR25" s="230">
        <f t="shared" si="125"/>
        <v>26502.788920143375</v>
      </c>
      <c r="JOS25" s="230">
        <f t="shared" si="125"/>
        <v>26502.788920143375</v>
      </c>
      <c r="JOT25" s="230">
        <f t="shared" si="125"/>
        <v>26502.788920143375</v>
      </c>
      <c r="JOU25" s="230">
        <f t="shared" si="125"/>
        <v>26502.788920143375</v>
      </c>
      <c r="JOV25" s="230">
        <f t="shared" si="125"/>
        <v>26502.788920143375</v>
      </c>
      <c r="JOW25" s="230">
        <f t="shared" si="125"/>
        <v>26502.788920143375</v>
      </c>
      <c r="JOX25" s="230">
        <f t="shared" si="125"/>
        <v>26502.788920143375</v>
      </c>
      <c r="JOY25" s="230">
        <f t="shared" si="125"/>
        <v>26502.788920143375</v>
      </c>
      <c r="JOZ25" s="230">
        <f t="shared" si="125"/>
        <v>26502.788920143375</v>
      </c>
      <c r="JPA25" s="230">
        <f t="shared" si="125"/>
        <v>26502.788920143375</v>
      </c>
      <c r="JPB25" s="230">
        <f t="shared" si="125"/>
        <v>26502.788920143375</v>
      </c>
      <c r="JPC25" s="230">
        <f t="shared" ref="JPC25:JRN25" si="126">MIN(_xlfn.IFS(JPC21=0,JPB25,JPC21&gt;0,JPB25+(JPC21/5)),JPC22)</f>
        <v>26502.788920143375</v>
      </c>
      <c r="JPD25" s="230">
        <f t="shared" si="126"/>
        <v>26502.788920143375</v>
      </c>
      <c r="JPE25" s="230">
        <f t="shared" si="126"/>
        <v>26502.788920143375</v>
      </c>
      <c r="JPF25" s="230">
        <f t="shared" si="126"/>
        <v>26502.788920143375</v>
      </c>
      <c r="JPG25" s="230">
        <f t="shared" si="126"/>
        <v>26502.788920143375</v>
      </c>
      <c r="JPH25" s="230">
        <f t="shared" si="126"/>
        <v>26502.788920143375</v>
      </c>
      <c r="JPI25" s="230">
        <f t="shared" si="126"/>
        <v>26502.788920143375</v>
      </c>
      <c r="JPJ25" s="230">
        <f t="shared" si="126"/>
        <v>26502.788920143375</v>
      </c>
      <c r="JPK25" s="230">
        <f t="shared" si="126"/>
        <v>26502.788920143375</v>
      </c>
      <c r="JPL25" s="230">
        <f t="shared" si="126"/>
        <v>26502.788920143375</v>
      </c>
      <c r="JPM25" s="230">
        <f t="shared" si="126"/>
        <v>26502.788920143375</v>
      </c>
      <c r="JPN25" s="230">
        <f t="shared" si="126"/>
        <v>26502.788920143375</v>
      </c>
      <c r="JPO25" s="230">
        <f t="shared" si="126"/>
        <v>26502.788920143375</v>
      </c>
      <c r="JPP25" s="230">
        <f t="shared" si="126"/>
        <v>26502.788920143375</v>
      </c>
      <c r="JPQ25" s="230">
        <f t="shared" si="126"/>
        <v>26502.788920143375</v>
      </c>
      <c r="JPR25" s="230">
        <f t="shared" si="126"/>
        <v>26502.788920143375</v>
      </c>
      <c r="JPS25" s="230">
        <f t="shared" si="126"/>
        <v>26502.788920143375</v>
      </c>
      <c r="JPT25" s="230">
        <f t="shared" si="126"/>
        <v>26502.788920143375</v>
      </c>
      <c r="JPU25" s="230">
        <f t="shared" si="126"/>
        <v>26502.788920143375</v>
      </c>
      <c r="JPV25" s="230">
        <f t="shared" si="126"/>
        <v>26502.788920143375</v>
      </c>
      <c r="JPW25" s="230">
        <f t="shared" si="126"/>
        <v>26502.788920143375</v>
      </c>
      <c r="JPX25" s="230">
        <f t="shared" si="126"/>
        <v>26502.788920143375</v>
      </c>
      <c r="JPY25" s="230">
        <f t="shared" si="126"/>
        <v>26502.788920143375</v>
      </c>
      <c r="JPZ25" s="230">
        <f t="shared" si="126"/>
        <v>26502.788920143375</v>
      </c>
      <c r="JQA25" s="230">
        <f t="shared" si="126"/>
        <v>26502.788920143375</v>
      </c>
      <c r="JQB25" s="230">
        <f t="shared" si="126"/>
        <v>26502.788920143375</v>
      </c>
      <c r="JQC25" s="230">
        <f t="shared" si="126"/>
        <v>26502.788920143375</v>
      </c>
      <c r="JQD25" s="230">
        <f t="shared" si="126"/>
        <v>26502.788920143375</v>
      </c>
      <c r="JQE25" s="230">
        <f t="shared" si="126"/>
        <v>26502.788920143375</v>
      </c>
      <c r="JQF25" s="230">
        <f t="shared" si="126"/>
        <v>26502.788920143375</v>
      </c>
      <c r="JQG25" s="230">
        <f t="shared" si="126"/>
        <v>26502.788920143375</v>
      </c>
      <c r="JQH25" s="230">
        <f t="shared" si="126"/>
        <v>26502.788920143375</v>
      </c>
      <c r="JQI25" s="230">
        <f t="shared" si="126"/>
        <v>26502.788920143375</v>
      </c>
      <c r="JQJ25" s="230">
        <f t="shared" si="126"/>
        <v>26502.788920143375</v>
      </c>
      <c r="JQK25" s="230">
        <f t="shared" si="126"/>
        <v>26502.788920143375</v>
      </c>
      <c r="JQL25" s="230">
        <f t="shared" si="126"/>
        <v>26502.788920143375</v>
      </c>
      <c r="JQM25" s="230">
        <f t="shared" si="126"/>
        <v>26502.788920143375</v>
      </c>
      <c r="JQN25" s="230">
        <f t="shared" si="126"/>
        <v>26502.788920143375</v>
      </c>
      <c r="JQO25" s="230">
        <f t="shared" si="126"/>
        <v>26502.788920143375</v>
      </c>
      <c r="JQP25" s="230">
        <f t="shared" si="126"/>
        <v>26502.788920143375</v>
      </c>
      <c r="JQQ25" s="230">
        <f t="shared" si="126"/>
        <v>26502.788920143375</v>
      </c>
      <c r="JQR25" s="230">
        <f t="shared" si="126"/>
        <v>26502.788920143375</v>
      </c>
      <c r="JQS25" s="230">
        <f t="shared" si="126"/>
        <v>26502.788920143375</v>
      </c>
      <c r="JQT25" s="230">
        <f t="shared" si="126"/>
        <v>26502.788920143375</v>
      </c>
      <c r="JQU25" s="230">
        <f t="shared" si="126"/>
        <v>26502.788920143375</v>
      </c>
      <c r="JQV25" s="230">
        <f t="shared" si="126"/>
        <v>26502.788920143375</v>
      </c>
      <c r="JQW25" s="230">
        <f t="shared" si="126"/>
        <v>26502.788920143375</v>
      </c>
      <c r="JQX25" s="230">
        <f t="shared" si="126"/>
        <v>26502.788920143375</v>
      </c>
      <c r="JQY25" s="230">
        <f t="shared" si="126"/>
        <v>26502.788920143375</v>
      </c>
      <c r="JQZ25" s="230">
        <f t="shared" si="126"/>
        <v>26502.788920143375</v>
      </c>
      <c r="JRA25" s="230">
        <f t="shared" si="126"/>
        <v>26502.788920143375</v>
      </c>
      <c r="JRB25" s="230">
        <f t="shared" si="126"/>
        <v>26502.788920143375</v>
      </c>
      <c r="JRC25" s="230">
        <f t="shared" si="126"/>
        <v>26502.788920143375</v>
      </c>
      <c r="JRD25" s="230">
        <f t="shared" si="126"/>
        <v>26502.788920143375</v>
      </c>
      <c r="JRE25" s="230">
        <f t="shared" si="126"/>
        <v>26502.788920143375</v>
      </c>
      <c r="JRF25" s="230">
        <f t="shared" si="126"/>
        <v>26502.788920143375</v>
      </c>
      <c r="JRG25" s="230">
        <f t="shared" si="126"/>
        <v>26502.788920143375</v>
      </c>
      <c r="JRH25" s="230">
        <f t="shared" si="126"/>
        <v>26502.788920143375</v>
      </c>
      <c r="JRI25" s="230">
        <f t="shared" si="126"/>
        <v>26502.788920143375</v>
      </c>
      <c r="JRJ25" s="230">
        <f t="shared" si="126"/>
        <v>26502.788920143375</v>
      </c>
      <c r="JRK25" s="230">
        <f t="shared" si="126"/>
        <v>26502.788920143375</v>
      </c>
      <c r="JRL25" s="230">
        <f t="shared" si="126"/>
        <v>26502.788920143375</v>
      </c>
      <c r="JRM25" s="230">
        <f t="shared" si="126"/>
        <v>26502.788920143375</v>
      </c>
      <c r="JRN25" s="230">
        <f t="shared" si="126"/>
        <v>26502.788920143375</v>
      </c>
      <c r="JRO25" s="230">
        <f t="shared" ref="JRO25:JTZ25" si="127">MIN(_xlfn.IFS(JRO21=0,JRN25,JRO21&gt;0,JRN25+(JRO21/5)),JRO22)</f>
        <v>26502.788920143375</v>
      </c>
      <c r="JRP25" s="230">
        <f t="shared" si="127"/>
        <v>26502.788920143375</v>
      </c>
      <c r="JRQ25" s="230">
        <f t="shared" si="127"/>
        <v>26502.788920143375</v>
      </c>
      <c r="JRR25" s="230">
        <f t="shared" si="127"/>
        <v>26502.788920143375</v>
      </c>
      <c r="JRS25" s="230">
        <f t="shared" si="127"/>
        <v>26502.788920143375</v>
      </c>
      <c r="JRT25" s="230">
        <f t="shared" si="127"/>
        <v>26502.788920143375</v>
      </c>
      <c r="JRU25" s="230">
        <f t="shared" si="127"/>
        <v>26502.788920143375</v>
      </c>
      <c r="JRV25" s="230">
        <f t="shared" si="127"/>
        <v>26502.788920143375</v>
      </c>
      <c r="JRW25" s="230">
        <f t="shared" si="127"/>
        <v>26502.788920143375</v>
      </c>
      <c r="JRX25" s="230">
        <f t="shared" si="127"/>
        <v>26502.788920143375</v>
      </c>
      <c r="JRY25" s="230">
        <f t="shared" si="127"/>
        <v>26502.788920143375</v>
      </c>
      <c r="JRZ25" s="230">
        <f t="shared" si="127"/>
        <v>26502.788920143375</v>
      </c>
      <c r="JSA25" s="230">
        <f t="shared" si="127"/>
        <v>26502.788920143375</v>
      </c>
      <c r="JSB25" s="230">
        <f t="shared" si="127"/>
        <v>26502.788920143375</v>
      </c>
      <c r="JSC25" s="230">
        <f t="shared" si="127"/>
        <v>26502.788920143375</v>
      </c>
      <c r="JSD25" s="230">
        <f t="shared" si="127"/>
        <v>26502.788920143375</v>
      </c>
      <c r="JSE25" s="230">
        <f t="shared" si="127"/>
        <v>26502.788920143375</v>
      </c>
      <c r="JSF25" s="230">
        <f t="shared" si="127"/>
        <v>26502.788920143375</v>
      </c>
      <c r="JSG25" s="230">
        <f t="shared" si="127"/>
        <v>26502.788920143375</v>
      </c>
      <c r="JSH25" s="230">
        <f t="shared" si="127"/>
        <v>26502.788920143375</v>
      </c>
      <c r="JSI25" s="230">
        <f t="shared" si="127"/>
        <v>26502.788920143375</v>
      </c>
      <c r="JSJ25" s="230">
        <f t="shared" si="127"/>
        <v>26502.788920143375</v>
      </c>
      <c r="JSK25" s="230">
        <f t="shared" si="127"/>
        <v>26502.788920143375</v>
      </c>
      <c r="JSL25" s="230">
        <f t="shared" si="127"/>
        <v>26502.788920143375</v>
      </c>
      <c r="JSM25" s="230">
        <f t="shared" si="127"/>
        <v>26502.788920143375</v>
      </c>
      <c r="JSN25" s="230">
        <f t="shared" si="127"/>
        <v>26502.788920143375</v>
      </c>
      <c r="JSO25" s="230">
        <f t="shared" si="127"/>
        <v>26502.788920143375</v>
      </c>
      <c r="JSP25" s="230">
        <f t="shared" si="127"/>
        <v>26502.788920143375</v>
      </c>
      <c r="JSQ25" s="230">
        <f t="shared" si="127"/>
        <v>26502.788920143375</v>
      </c>
      <c r="JSR25" s="230">
        <f t="shared" si="127"/>
        <v>26502.788920143375</v>
      </c>
      <c r="JSS25" s="230">
        <f t="shared" si="127"/>
        <v>26502.788920143375</v>
      </c>
      <c r="JST25" s="230">
        <f t="shared" si="127"/>
        <v>26502.788920143375</v>
      </c>
      <c r="JSU25" s="230">
        <f t="shared" si="127"/>
        <v>26502.788920143375</v>
      </c>
      <c r="JSV25" s="230">
        <f t="shared" si="127"/>
        <v>26502.788920143375</v>
      </c>
      <c r="JSW25" s="230">
        <f t="shared" si="127"/>
        <v>26502.788920143375</v>
      </c>
      <c r="JSX25" s="230">
        <f t="shared" si="127"/>
        <v>26502.788920143375</v>
      </c>
      <c r="JSY25" s="230">
        <f t="shared" si="127"/>
        <v>26502.788920143375</v>
      </c>
      <c r="JSZ25" s="230">
        <f t="shared" si="127"/>
        <v>26502.788920143375</v>
      </c>
      <c r="JTA25" s="230">
        <f t="shared" si="127"/>
        <v>26502.788920143375</v>
      </c>
      <c r="JTB25" s="230">
        <f t="shared" si="127"/>
        <v>26502.788920143375</v>
      </c>
      <c r="JTC25" s="230">
        <f t="shared" si="127"/>
        <v>26502.788920143375</v>
      </c>
      <c r="JTD25" s="230">
        <f t="shared" si="127"/>
        <v>26502.788920143375</v>
      </c>
      <c r="JTE25" s="230">
        <f t="shared" si="127"/>
        <v>26502.788920143375</v>
      </c>
      <c r="JTF25" s="230">
        <f t="shared" si="127"/>
        <v>26502.788920143375</v>
      </c>
      <c r="JTG25" s="230">
        <f t="shared" si="127"/>
        <v>26502.788920143375</v>
      </c>
      <c r="JTH25" s="230">
        <f t="shared" si="127"/>
        <v>26502.788920143375</v>
      </c>
      <c r="JTI25" s="230">
        <f t="shared" si="127"/>
        <v>26502.788920143375</v>
      </c>
      <c r="JTJ25" s="230">
        <f t="shared" si="127"/>
        <v>26502.788920143375</v>
      </c>
      <c r="JTK25" s="230">
        <f t="shared" si="127"/>
        <v>26502.788920143375</v>
      </c>
      <c r="JTL25" s="230">
        <f t="shared" si="127"/>
        <v>26502.788920143375</v>
      </c>
      <c r="JTM25" s="230">
        <f t="shared" si="127"/>
        <v>26502.788920143375</v>
      </c>
      <c r="JTN25" s="230">
        <f t="shared" si="127"/>
        <v>26502.788920143375</v>
      </c>
      <c r="JTO25" s="230">
        <f t="shared" si="127"/>
        <v>26502.788920143375</v>
      </c>
      <c r="JTP25" s="230">
        <f t="shared" si="127"/>
        <v>26502.788920143375</v>
      </c>
      <c r="JTQ25" s="230">
        <f t="shared" si="127"/>
        <v>26502.788920143375</v>
      </c>
      <c r="JTR25" s="230">
        <f t="shared" si="127"/>
        <v>26502.788920143375</v>
      </c>
      <c r="JTS25" s="230">
        <f t="shared" si="127"/>
        <v>26502.788920143375</v>
      </c>
      <c r="JTT25" s="230">
        <f t="shared" si="127"/>
        <v>26502.788920143375</v>
      </c>
      <c r="JTU25" s="230">
        <f t="shared" si="127"/>
        <v>26502.788920143375</v>
      </c>
      <c r="JTV25" s="230">
        <f t="shared" si="127"/>
        <v>26502.788920143375</v>
      </c>
      <c r="JTW25" s="230">
        <f t="shared" si="127"/>
        <v>26502.788920143375</v>
      </c>
      <c r="JTX25" s="230">
        <f t="shared" si="127"/>
        <v>26502.788920143375</v>
      </c>
      <c r="JTY25" s="230">
        <f t="shared" si="127"/>
        <v>26502.788920143375</v>
      </c>
      <c r="JTZ25" s="230">
        <f t="shared" si="127"/>
        <v>26502.788920143375</v>
      </c>
      <c r="JUA25" s="230">
        <f t="shared" ref="JUA25:JWL25" si="128">MIN(_xlfn.IFS(JUA21=0,JTZ25,JUA21&gt;0,JTZ25+(JUA21/5)),JUA22)</f>
        <v>26502.788920143375</v>
      </c>
      <c r="JUB25" s="230">
        <f t="shared" si="128"/>
        <v>26502.788920143375</v>
      </c>
      <c r="JUC25" s="230">
        <f t="shared" si="128"/>
        <v>26502.788920143375</v>
      </c>
      <c r="JUD25" s="230">
        <f t="shared" si="128"/>
        <v>26502.788920143375</v>
      </c>
      <c r="JUE25" s="230">
        <f t="shared" si="128"/>
        <v>26502.788920143375</v>
      </c>
      <c r="JUF25" s="230">
        <f t="shared" si="128"/>
        <v>26502.788920143375</v>
      </c>
      <c r="JUG25" s="230">
        <f t="shared" si="128"/>
        <v>26502.788920143375</v>
      </c>
      <c r="JUH25" s="230">
        <f t="shared" si="128"/>
        <v>26502.788920143375</v>
      </c>
      <c r="JUI25" s="230">
        <f t="shared" si="128"/>
        <v>26502.788920143375</v>
      </c>
      <c r="JUJ25" s="230">
        <f t="shared" si="128"/>
        <v>26502.788920143375</v>
      </c>
      <c r="JUK25" s="230">
        <f t="shared" si="128"/>
        <v>26502.788920143375</v>
      </c>
      <c r="JUL25" s="230">
        <f t="shared" si="128"/>
        <v>26502.788920143375</v>
      </c>
      <c r="JUM25" s="230">
        <f t="shared" si="128"/>
        <v>26502.788920143375</v>
      </c>
      <c r="JUN25" s="230">
        <f t="shared" si="128"/>
        <v>26502.788920143375</v>
      </c>
      <c r="JUO25" s="230">
        <f t="shared" si="128"/>
        <v>26502.788920143375</v>
      </c>
      <c r="JUP25" s="230">
        <f t="shared" si="128"/>
        <v>26502.788920143375</v>
      </c>
      <c r="JUQ25" s="230">
        <f t="shared" si="128"/>
        <v>26502.788920143375</v>
      </c>
      <c r="JUR25" s="230">
        <f t="shared" si="128"/>
        <v>26502.788920143375</v>
      </c>
      <c r="JUS25" s="230">
        <f t="shared" si="128"/>
        <v>26502.788920143375</v>
      </c>
      <c r="JUT25" s="230">
        <f t="shared" si="128"/>
        <v>26502.788920143375</v>
      </c>
      <c r="JUU25" s="230">
        <f t="shared" si="128"/>
        <v>26502.788920143375</v>
      </c>
      <c r="JUV25" s="230">
        <f t="shared" si="128"/>
        <v>26502.788920143375</v>
      </c>
      <c r="JUW25" s="230">
        <f t="shared" si="128"/>
        <v>26502.788920143375</v>
      </c>
      <c r="JUX25" s="230">
        <f t="shared" si="128"/>
        <v>26502.788920143375</v>
      </c>
      <c r="JUY25" s="230">
        <f t="shared" si="128"/>
        <v>26502.788920143375</v>
      </c>
      <c r="JUZ25" s="230">
        <f t="shared" si="128"/>
        <v>26502.788920143375</v>
      </c>
      <c r="JVA25" s="230">
        <f t="shared" si="128"/>
        <v>26502.788920143375</v>
      </c>
      <c r="JVB25" s="230">
        <f t="shared" si="128"/>
        <v>26502.788920143375</v>
      </c>
      <c r="JVC25" s="230">
        <f t="shared" si="128"/>
        <v>26502.788920143375</v>
      </c>
      <c r="JVD25" s="230">
        <f t="shared" si="128"/>
        <v>26502.788920143375</v>
      </c>
      <c r="JVE25" s="230">
        <f t="shared" si="128"/>
        <v>26502.788920143375</v>
      </c>
      <c r="JVF25" s="230">
        <f t="shared" si="128"/>
        <v>26502.788920143375</v>
      </c>
      <c r="JVG25" s="230">
        <f t="shared" si="128"/>
        <v>26502.788920143375</v>
      </c>
      <c r="JVH25" s="230">
        <f t="shared" si="128"/>
        <v>26502.788920143375</v>
      </c>
      <c r="JVI25" s="230">
        <f t="shared" si="128"/>
        <v>26502.788920143375</v>
      </c>
      <c r="JVJ25" s="230">
        <f t="shared" si="128"/>
        <v>26502.788920143375</v>
      </c>
      <c r="JVK25" s="230">
        <f t="shared" si="128"/>
        <v>26502.788920143375</v>
      </c>
      <c r="JVL25" s="230">
        <f t="shared" si="128"/>
        <v>26502.788920143375</v>
      </c>
      <c r="JVM25" s="230">
        <f t="shared" si="128"/>
        <v>26502.788920143375</v>
      </c>
      <c r="JVN25" s="230">
        <f t="shared" si="128"/>
        <v>26502.788920143375</v>
      </c>
      <c r="JVO25" s="230">
        <f t="shared" si="128"/>
        <v>26502.788920143375</v>
      </c>
      <c r="JVP25" s="230">
        <f t="shared" si="128"/>
        <v>26502.788920143375</v>
      </c>
      <c r="JVQ25" s="230">
        <f t="shared" si="128"/>
        <v>26502.788920143375</v>
      </c>
      <c r="JVR25" s="230">
        <f t="shared" si="128"/>
        <v>26502.788920143375</v>
      </c>
      <c r="JVS25" s="230">
        <f t="shared" si="128"/>
        <v>26502.788920143375</v>
      </c>
      <c r="JVT25" s="230">
        <f t="shared" si="128"/>
        <v>26502.788920143375</v>
      </c>
      <c r="JVU25" s="230">
        <f t="shared" si="128"/>
        <v>26502.788920143375</v>
      </c>
      <c r="JVV25" s="230">
        <f t="shared" si="128"/>
        <v>26502.788920143375</v>
      </c>
      <c r="JVW25" s="230">
        <f t="shared" si="128"/>
        <v>26502.788920143375</v>
      </c>
      <c r="JVX25" s="230">
        <f t="shared" si="128"/>
        <v>26502.788920143375</v>
      </c>
      <c r="JVY25" s="230">
        <f t="shared" si="128"/>
        <v>26502.788920143375</v>
      </c>
      <c r="JVZ25" s="230">
        <f t="shared" si="128"/>
        <v>26502.788920143375</v>
      </c>
      <c r="JWA25" s="230">
        <f t="shared" si="128"/>
        <v>26502.788920143375</v>
      </c>
      <c r="JWB25" s="230">
        <f t="shared" si="128"/>
        <v>26502.788920143375</v>
      </c>
      <c r="JWC25" s="230">
        <f t="shared" si="128"/>
        <v>26502.788920143375</v>
      </c>
      <c r="JWD25" s="230">
        <f t="shared" si="128"/>
        <v>26502.788920143375</v>
      </c>
      <c r="JWE25" s="230">
        <f t="shared" si="128"/>
        <v>26502.788920143375</v>
      </c>
      <c r="JWF25" s="230">
        <f t="shared" si="128"/>
        <v>26502.788920143375</v>
      </c>
      <c r="JWG25" s="230">
        <f t="shared" si="128"/>
        <v>26502.788920143375</v>
      </c>
      <c r="JWH25" s="230">
        <f t="shared" si="128"/>
        <v>26502.788920143375</v>
      </c>
      <c r="JWI25" s="230">
        <f t="shared" si="128"/>
        <v>26502.788920143375</v>
      </c>
      <c r="JWJ25" s="230">
        <f t="shared" si="128"/>
        <v>26502.788920143375</v>
      </c>
      <c r="JWK25" s="230">
        <f t="shared" si="128"/>
        <v>26502.788920143375</v>
      </c>
      <c r="JWL25" s="230">
        <f t="shared" si="128"/>
        <v>26502.788920143375</v>
      </c>
      <c r="JWM25" s="230">
        <f t="shared" ref="JWM25:JYX25" si="129">MIN(_xlfn.IFS(JWM21=0,JWL25,JWM21&gt;0,JWL25+(JWM21/5)),JWM22)</f>
        <v>26502.788920143375</v>
      </c>
      <c r="JWN25" s="230">
        <f t="shared" si="129"/>
        <v>26502.788920143375</v>
      </c>
      <c r="JWO25" s="230">
        <f t="shared" si="129"/>
        <v>26502.788920143375</v>
      </c>
      <c r="JWP25" s="230">
        <f t="shared" si="129"/>
        <v>26502.788920143375</v>
      </c>
      <c r="JWQ25" s="230">
        <f t="shared" si="129"/>
        <v>26502.788920143375</v>
      </c>
      <c r="JWR25" s="230">
        <f t="shared" si="129"/>
        <v>26502.788920143375</v>
      </c>
      <c r="JWS25" s="230">
        <f t="shared" si="129"/>
        <v>26502.788920143375</v>
      </c>
      <c r="JWT25" s="230">
        <f t="shared" si="129"/>
        <v>26502.788920143375</v>
      </c>
      <c r="JWU25" s="230">
        <f t="shared" si="129"/>
        <v>26502.788920143375</v>
      </c>
      <c r="JWV25" s="230">
        <f t="shared" si="129"/>
        <v>26502.788920143375</v>
      </c>
      <c r="JWW25" s="230">
        <f t="shared" si="129"/>
        <v>26502.788920143375</v>
      </c>
      <c r="JWX25" s="230">
        <f t="shared" si="129"/>
        <v>26502.788920143375</v>
      </c>
      <c r="JWY25" s="230">
        <f t="shared" si="129"/>
        <v>26502.788920143375</v>
      </c>
      <c r="JWZ25" s="230">
        <f t="shared" si="129"/>
        <v>26502.788920143375</v>
      </c>
      <c r="JXA25" s="230">
        <f t="shared" si="129"/>
        <v>26502.788920143375</v>
      </c>
      <c r="JXB25" s="230">
        <f t="shared" si="129"/>
        <v>26502.788920143375</v>
      </c>
      <c r="JXC25" s="230">
        <f t="shared" si="129"/>
        <v>26502.788920143375</v>
      </c>
      <c r="JXD25" s="230">
        <f t="shared" si="129"/>
        <v>26502.788920143375</v>
      </c>
      <c r="JXE25" s="230">
        <f t="shared" si="129"/>
        <v>26502.788920143375</v>
      </c>
      <c r="JXF25" s="230">
        <f t="shared" si="129"/>
        <v>26502.788920143375</v>
      </c>
      <c r="JXG25" s="230">
        <f t="shared" si="129"/>
        <v>26502.788920143375</v>
      </c>
      <c r="JXH25" s="230">
        <f t="shared" si="129"/>
        <v>26502.788920143375</v>
      </c>
      <c r="JXI25" s="230">
        <f t="shared" si="129"/>
        <v>26502.788920143375</v>
      </c>
      <c r="JXJ25" s="230">
        <f t="shared" si="129"/>
        <v>26502.788920143375</v>
      </c>
      <c r="JXK25" s="230">
        <f t="shared" si="129"/>
        <v>26502.788920143375</v>
      </c>
      <c r="JXL25" s="230">
        <f t="shared" si="129"/>
        <v>26502.788920143375</v>
      </c>
      <c r="JXM25" s="230">
        <f t="shared" si="129"/>
        <v>26502.788920143375</v>
      </c>
      <c r="JXN25" s="230">
        <f t="shared" si="129"/>
        <v>26502.788920143375</v>
      </c>
      <c r="JXO25" s="230">
        <f t="shared" si="129"/>
        <v>26502.788920143375</v>
      </c>
      <c r="JXP25" s="230">
        <f t="shared" si="129"/>
        <v>26502.788920143375</v>
      </c>
      <c r="JXQ25" s="230">
        <f t="shared" si="129"/>
        <v>26502.788920143375</v>
      </c>
      <c r="JXR25" s="230">
        <f t="shared" si="129"/>
        <v>26502.788920143375</v>
      </c>
      <c r="JXS25" s="230">
        <f t="shared" si="129"/>
        <v>26502.788920143375</v>
      </c>
      <c r="JXT25" s="230">
        <f t="shared" si="129"/>
        <v>26502.788920143375</v>
      </c>
      <c r="JXU25" s="230">
        <f t="shared" si="129"/>
        <v>26502.788920143375</v>
      </c>
      <c r="JXV25" s="230">
        <f t="shared" si="129"/>
        <v>26502.788920143375</v>
      </c>
      <c r="JXW25" s="230">
        <f t="shared" si="129"/>
        <v>26502.788920143375</v>
      </c>
      <c r="JXX25" s="230">
        <f t="shared" si="129"/>
        <v>26502.788920143375</v>
      </c>
      <c r="JXY25" s="230">
        <f t="shared" si="129"/>
        <v>26502.788920143375</v>
      </c>
      <c r="JXZ25" s="230">
        <f t="shared" si="129"/>
        <v>26502.788920143375</v>
      </c>
      <c r="JYA25" s="230">
        <f t="shared" si="129"/>
        <v>26502.788920143375</v>
      </c>
      <c r="JYB25" s="230">
        <f t="shared" si="129"/>
        <v>26502.788920143375</v>
      </c>
      <c r="JYC25" s="230">
        <f t="shared" si="129"/>
        <v>26502.788920143375</v>
      </c>
      <c r="JYD25" s="230">
        <f t="shared" si="129"/>
        <v>26502.788920143375</v>
      </c>
      <c r="JYE25" s="230">
        <f t="shared" si="129"/>
        <v>26502.788920143375</v>
      </c>
      <c r="JYF25" s="230">
        <f t="shared" si="129"/>
        <v>26502.788920143375</v>
      </c>
      <c r="JYG25" s="230">
        <f t="shared" si="129"/>
        <v>26502.788920143375</v>
      </c>
      <c r="JYH25" s="230">
        <f t="shared" si="129"/>
        <v>26502.788920143375</v>
      </c>
      <c r="JYI25" s="230">
        <f t="shared" si="129"/>
        <v>26502.788920143375</v>
      </c>
      <c r="JYJ25" s="230">
        <f t="shared" si="129"/>
        <v>26502.788920143375</v>
      </c>
      <c r="JYK25" s="230">
        <f t="shared" si="129"/>
        <v>26502.788920143375</v>
      </c>
      <c r="JYL25" s="230">
        <f t="shared" si="129"/>
        <v>26502.788920143375</v>
      </c>
      <c r="JYM25" s="230">
        <f t="shared" si="129"/>
        <v>26502.788920143375</v>
      </c>
      <c r="JYN25" s="230">
        <f t="shared" si="129"/>
        <v>26502.788920143375</v>
      </c>
      <c r="JYO25" s="230">
        <f t="shared" si="129"/>
        <v>26502.788920143375</v>
      </c>
      <c r="JYP25" s="230">
        <f t="shared" si="129"/>
        <v>26502.788920143375</v>
      </c>
      <c r="JYQ25" s="230">
        <f t="shared" si="129"/>
        <v>26502.788920143375</v>
      </c>
      <c r="JYR25" s="230">
        <f t="shared" si="129"/>
        <v>26502.788920143375</v>
      </c>
      <c r="JYS25" s="230">
        <f t="shared" si="129"/>
        <v>26502.788920143375</v>
      </c>
      <c r="JYT25" s="230">
        <f t="shared" si="129"/>
        <v>26502.788920143375</v>
      </c>
      <c r="JYU25" s="230">
        <f t="shared" si="129"/>
        <v>26502.788920143375</v>
      </c>
      <c r="JYV25" s="230">
        <f t="shared" si="129"/>
        <v>26502.788920143375</v>
      </c>
      <c r="JYW25" s="230">
        <f t="shared" si="129"/>
        <v>26502.788920143375</v>
      </c>
      <c r="JYX25" s="230">
        <f t="shared" si="129"/>
        <v>26502.788920143375</v>
      </c>
      <c r="JYY25" s="230">
        <f t="shared" ref="JYY25:KBJ25" si="130">MIN(_xlfn.IFS(JYY21=0,JYX25,JYY21&gt;0,JYX25+(JYY21/5)),JYY22)</f>
        <v>26502.788920143375</v>
      </c>
      <c r="JYZ25" s="230">
        <f t="shared" si="130"/>
        <v>26502.788920143375</v>
      </c>
      <c r="JZA25" s="230">
        <f t="shared" si="130"/>
        <v>26502.788920143375</v>
      </c>
      <c r="JZB25" s="230">
        <f t="shared" si="130"/>
        <v>26502.788920143375</v>
      </c>
      <c r="JZC25" s="230">
        <f t="shared" si="130"/>
        <v>26502.788920143375</v>
      </c>
      <c r="JZD25" s="230">
        <f t="shared" si="130"/>
        <v>26502.788920143375</v>
      </c>
      <c r="JZE25" s="230">
        <f t="shared" si="130"/>
        <v>26502.788920143375</v>
      </c>
      <c r="JZF25" s="230">
        <f t="shared" si="130"/>
        <v>26502.788920143375</v>
      </c>
      <c r="JZG25" s="230">
        <f t="shared" si="130"/>
        <v>26502.788920143375</v>
      </c>
      <c r="JZH25" s="230">
        <f t="shared" si="130"/>
        <v>26502.788920143375</v>
      </c>
      <c r="JZI25" s="230">
        <f t="shared" si="130"/>
        <v>26502.788920143375</v>
      </c>
      <c r="JZJ25" s="230">
        <f t="shared" si="130"/>
        <v>26502.788920143375</v>
      </c>
      <c r="JZK25" s="230">
        <f t="shared" si="130"/>
        <v>26502.788920143375</v>
      </c>
      <c r="JZL25" s="230">
        <f t="shared" si="130"/>
        <v>26502.788920143375</v>
      </c>
      <c r="JZM25" s="230">
        <f t="shared" si="130"/>
        <v>26502.788920143375</v>
      </c>
      <c r="JZN25" s="230">
        <f t="shared" si="130"/>
        <v>26502.788920143375</v>
      </c>
      <c r="JZO25" s="230">
        <f t="shared" si="130"/>
        <v>26502.788920143375</v>
      </c>
      <c r="JZP25" s="230">
        <f t="shared" si="130"/>
        <v>26502.788920143375</v>
      </c>
      <c r="JZQ25" s="230">
        <f t="shared" si="130"/>
        <v>26502.788920143375</v>
      </c>
      <c r="JZR25" s="230">
        <f t="shared" si="130"/>
        <v>26502.788920143375</v>
      </c>
      <c r="JZS25" s="230">
        <f t="shared" si="130"/>
        <v>26502.788920143375</v>
      </c>
      <c r="JZT25" s="230">
        <f t="shared" si="130"/>
        <v>26502.788920143375</v>
      </c>
      <c r="JZU25" s="230">
        <f t="shared" si="130"/>
        <v>26502.788920143375</v>
      </c>
      <c r="JZV25" s="230">
        <f t="shared" si="130"/>
        <v>26502.788920143375</v>
      </c>
      <c r="JZW25" s="230">
        <f t="shared" si="130"/>
        <v>26502.788920143375</v>
      </c>
      <c r="JZX25" s="230">
        <f t="shared" si="130"/>
        <v>26502.788920143375</v>
      </c>
      <c r="JZY25" s="230">
        <f t="shared" si="130"/>
        <v>26502.788920143375</v>
      </c>
      <c r="JZZ25" s="230">
        <f t="shared" si="130"/>
        <v>26502.788920143375</v>
      </c>
      <c r="KAA25" s="230">
        <f t="shared" si="130"/>
        <v>26502.788920143375</v>
      </c>
      <c r="KAB25" s="230">
        <f t="shared" si="130"/>
        <v>26502.788920143375</v>
      </c>
      <c r="KAC25" s="230">
        <f t="shared" si="130"/>
        <v>26502.788920143375</v>
      </c>
      <c r="KAD25" s="230">
        <f t="shared" si="130"/>
        <v>26502.788920143375</v>
      </c>
      <c r="KAE25" s="230">
        <f t="shared" si="130"/>
        <v>26502.788920143375</v>
      </c>
      <c r="KAF25" s="230">
        <f t="shared" si="130"/>
        <v>26502.788920143375</v>
      </c>
      <c r="KAG25" s="230">
        <f t="shared" si="130"/>
        <v>26502.788920143375</v>
      </c>
      <c r="KAH25" s="230">
        <f t="shared" si="130"/>
        <v>26502.788920143375</v>
      </c>
      <c r="KAI25" s="230">
        <f t="shared" si="130"/>
        <v>26502.788920143375</v>
      </c>
      <c r="KAJ25" s="230">
        <f t="shared" si="130"/>
        <v>26502.788920143375</v>
      </c>
      <c r="KAK25" s="230">
        <f t="shared" si="130"/>
        <v>26502.788920143375</v>
      </c>
      <c r="KAL25" s="230">
        <f t="shared" si="130"/>
        <v>26502.788920143375</v>
      </c>
      <c r="KAM25" s="230">
        <f t="shared" si="130"/>
        <v>26502.788920143375</v>
      </c>
      <c r="KAN25" s="230">
        <f t="shared" si="130"/>
        <v>26502.788920143375</v>
      </c>
      <c r="KAO25" s="230">
        <f t="shared" si="130"/>
        <v>26502.788920143375</v>
      </c>
      <c r="KAP25" s="230">
        <f t="shared" si="130"/>
        <v>26502.788920143375</v>
      </c>
      <c r="KAQ25" s="230">
        <f t="shared" si="130"/>
        <v>26502.788920143375</v>
      </c>
      <c r="KAR25" s="230">
        <f t="shared" si="130"/>
        <v>26502.788920143375</v>
      </c>
      <c r="KAS25" s="230">
        <f t="shared" si="130"/>
        <v>26502.788920143375</v>
      </c>
      <c r="KAT25" s="230">
        <f t="shared" si="130"/>
        <v>26502.788920143375</v>
      </c>
      <c r="KAU25" s="230">
        <f t="shared" si="130"/>
        <v>26502.788920143375</v>
      </c>
      <c r="KAV25" s="230">
        <f t="shared" si="130"/>
        <v>26502.788920143375</v>
      </c>
      <c r="KAW25" s="230">
        <f t="shared" si="130"/>
        <v>26502.788920143375</v>
      </c>
      <c r="KAX25" s="230">
        <f t="shared" si="130"/>
        <v>26502.788920143375</v>
      </c>
      <c r="KAY25" s="230">
        <f t="shared" si="130"/>
        <v>26502.788920143375</v>
      </c>
      <c r="KAZ25" s="230">
        <f t="shared" si="130"/>
        <v>26502.788920143375</v>
      </c>
      <c r="KBA25" s="230">
        <f t="shared" si="130"/>
        <v>26502.788920143375</v>
      </c>
      <c r="KBB25" s="230">
        <f t="shared" si="130"/>
        <v>26502.788920143375</v>
      </c>
      <c r="KBC25" s="230">
        <f t="shared" si="130"/>
        <v>26502.788920143375</v>
      </c>
      <c r="KBD25" s="230">
        <f t="shared" si="130"/>
        <v>26502.788920143375</v>
      </c>
      <c r="KBE25" s="230">
        <f t="shared" si="130"/>
        <v>26502.788920143375</v>
      </c>
      <c r="KBF25" s="230">
        <f t="shared" si="130"/>
        <v>26502.788920143375</v>
      </c>
      <c r="KBG25" s="230">
        <f t="shared" si="130"/>
        <v>26502.788920143375</v>
      </c>
      <c r="KBH25" s="230">
        <f t="shared" si="130"/>
        <v>26502.788920143375</v>
      </c>
      <c r="KBI25" s="230">
        <f t="shared" si="130"/>
        <v>26502.788920143375</v>
      </c>
      <c r="KBJ25" s="230">
        <f t="shared" si="130"/>
        <v>26502.788920143375</v>
      </c>
      <c r="KBK25" s="230">
        <f t="shared" ref="KBK25:KDV25" si="131">MIN(_xlfn.IFS(KBK21=0,KBJ25,KBK21&gt;0,KBJ25+(KBK21/5)),KBK22)</f>
        <v>26502.788920143375</v>
      </c>
      <c r="KBL25" s="230">
        <f t="shared" si="131"/>
        <v>26502.788920143375</v>
      </c>
      <c r="KBM25" s="230">
        <f t="shared" si="131"/>
        <v>26502.788920143375</v>
      </c>
      <c r="KBN25" s="230">
        <f t="shared" si="131"/>
        <v>26502.788920143375</v>
      </c>
      <c r="KBO25" s="230">
        <f t="shared" si="131"/>
        <v>26502.788920143375</v>
      </c>
      <c r="KBP25" s="230">
        <f t="shared" si="131"/>
        <v>26502.788920143375</v>
      </c>
      <c r="KBQ25" s="230">
        <f t="shared" si="131"/>
        <v>26502.788920143375</v>
      </c>
      <c r="KBR25" s="230">
        <f t="shared" si="131"/>
        <v>26502.788920143375</v>
      </c>
      <c r="KBS25" s="230">
        <f t="shared" si="131"/>
        <v>26502.788920143375</v>
      </c>
      <c r="KBT25" s="230">
        <f t="shared" si="131"/>
        <v>26502.788920143375</v>
      </c>
      <c r="KBU25" s="230">
        <f t="shared" si="131"/>
        <v>26502.788920143375</v>
      </c>
      <c r="KBV25" s="230">
        <f t="shared" si="131"/>
        <v>26502.788920143375</v>
      </c>
      <c r="KBW25" s="230">
        <f t="shared" si="131"/>
        <v>26502.788920143375</v>
      </c>
      <c r="KBX25" s="230">
        <f t="shared" si="131"/>
        <v>26502.788920143375</v>
      </c>
      <c r="KBY25" s="230">
        <f t="shared" si="131"/>
        <v>26502.788920143375</v>
      </c>
      <c r="KBZ25" s="230">
        <f t="shared" si="131"/>
        <v>26502.788920143375</v>
      </c>
      <c r="KCA25" s="230">
        <f t="shared" si="131"/>
        <v>26502.788920143375</v>
      </c>
      <c r="KCB25" s="230">
        <f t="shared" si="131"/>
        <v>26502.788920143375</v>
      </c>
      <c r="KCC25" s="230">
        <f t="shared" si="131"/>
        <v>26502.788920143375</v>
      </c>
      <c r="KCD25" s="230">
        <f t="shared" si="131"/>
        <v>26502.788920143375</v>
      </c>
      <c r="KCE25" s="230">
        <f t="shared" si="131"/>
        <v>26502.788920143375</v>
      </c>
      <c r="KCF25" s="230">
        <f t="shared" si="131"/>
        <v>26502.788920143375</v>
      </c>
      <c r="KCG25" s="230">
        <f t="shared" si="131"/>
        <v>26502.788920143375</v>
      </c>
      <c r="KCH25" s="230">
        <f t="shared" si="131"/>
        <v>26502.788920143375</v>
      </c>
      <c r="KCI25" s="230">
        <f t="shared" si="131"/>
        <v>26502.788920143375</v>
      </c>
      <c r="KCJ25" s="230">
        <f t="shared" si="131"/>
        <v>26502.788920143375</v>
      </c>
      <c r="KCK25" s="230">
        <f t="shared" si="131"/>
        <v>26502.788920143375</v>
      </c>
      <c r="KCL25" s="230">
        <f t="shared" si="131"/>
        <v>26502.788920143375</v>
      </c>
      <c r="KCM25" s="230">
        <f t="shared" si="131"/>
        <v>26502.788920143375</v>
      </c>
      <c r="KCN25" s="230">
        <f t="shared" si="131"/>
        <v>26502.788920143375</v>
      </c>
      <c r="KCO25" s="230">
        <f t="shared" si="131"/>
        <v>26502.788920143375</v>
      </c>
      <c r="KCP25" s="230">
        <f t="shared" si="131"/>
        <v>26502.788920143375</v>
      </c>
      <c r="KCQ25" s="230">
        <f t="shared" si="131"/>
        <v>26502.788920143375</v>
      </c>
      <c r="KCR25" s="230">
        <f t="shared" si="131"/>
        <v>26502.788920143375</v>
      </c>
      <c r="KCS25" s="230">
        <f t="shared" si="131"/>
        <v>26502.788920143375</v>
      </c>
      <c r="KCT25" s="230">
        <f t="shared" si="131"/>
        <v>26502.788920143375</v>
      </c>
      <c r="KCU25" s="230">
        <f t="shared" si="131"/>
        <v>26502.788920143375</v>
      </c>
      <c r="KCV25" s="230">
        <f t="shared" si="131"/>
        <v>26502.788920143375</v>
      </c>
      <c r="KCW25" s="230">
        <f t="shared" si="131"/>
        <v>26502.788920143375</v>
      </c>
      <c r="KCX25" s="230">
        <f t="shared" si="131"/>
        <v>26502.788920143375</v>
      </c>
      <c r="KCY25" s="230">
        <f t="shared" si="131"/>
        <v>26502.788920143375</v>
      </c>
      <c r="KCZ25" s="230">
        <f t="shared" si="131"/>
        <v>26502.788920143375</v>
      </c>
      <c r="KDA25" s="230">
        <f t="shared" si="131"/>
        <v>26502.788920143375</v>
      </c>
      <c r="KDB25" s="230">
        <f t="shared" si="131"/>
        <v>26502.788920143375</v>
      </c>
      <c r="KDC25" s="230">
        <f t="shared" si="131"/>
        <v>26502.788920143375</v>
      </c>
      <c r="KDD25" s="230">
        <f t="shared" si="131"/>
        <v>26502.788920143375</v>
      </c>
      <c r="KDE25" s="230">
        <f t="shared" si="131"/>
        <v>26502.788920143375</v>
      </c>
      <c r="KDF25" s="230">
        <f t="shared" si="131"/>
        <v>26502.788920143375</v>
      </c>
      <c r="KDG25" s="230">
        <f t="shared" si="131"/>
        <v>26502.788920143375</v>
      </c>
      <c r="KDH25" s="230">
        <f t="shared" si="131"/>
        <v>26502.788920143375</v>
      </c>
      <c r="KDI25" s="230">
        <f t="shared" si="131"/>
        <v>26502.788920143375</v>
      </c>
      <c r="KDJ25" s="230">
        <f t="shared" si="131"/>
        <v>26502.788920143375</v>
      </c>
      <c r="KDK25" s="230">
        <f t="shared" si="131"/>
        <v>26502.788920143375</v>
      </c>
      <c r="KDL25" s="230">
        <f t="shared" si="131"/>
        <v>26502.788920143375</v>
      </c>
      <c r="KDM25" s="230">
        <f t="shared" si="131"/>
        <v>26502.788920143375</v>
      </c>
      <c r="KDN25" s="230">
        <f t="shared" si="131"/>
        <v>26502.788920143375</v>
      </c>
      <c r="KDO25" s="230">
        <f t="shared" si="131"/>
        <v>26502.788920143375</v>
      </c>
      <c r="KDP25" s="230">
        <f t="shared" si="131"/>
        <v>26502.788920143375</v>
      </c>
      <c r="KDQ25" s="230">
        <f t="shared" si="131"/>
        <v>26502.788920143375</v>
      </c>
      <c r="KDR25" s="230">
        <f t="shared" si="131"/>
        <v>26502.788920143375</v>
      </c>
      <c r="KDS25" s="230">
        <f t="shared" si="131"/>
        <v>26502.788920143375</v>
      </c>
      <c r="KDT25" s="230">
        <f t="shared" si="131"/>
        <v>26502.788920143375</v>
      </c>
      <c r="KDU25" s="230">
        <f t="shared" si="131"/>
        <v>26502.788920143375</v>
      </c>
      <c r="KDV25" s="230">
        <f t="shared" si="131"/>
        <v>26502.788920143375</v>
      </c>
      <c r="KDW25" s="230">
        <f t="shared" ref="KDW25:KGH25" si="132">MIN(_xlfn.IFS(KDW21=0,KDV25,KDW21&gt;0,KDV25+(KDW21/5)),KDW22)</f>
        <v>26502.788920143375</v>
      </c>
      <c r="KDX25" s="230">
        <f t="shared" si="132"/>
        <v>26502.788920143375</v>
      </c>
      <c r="KDY25" s="230">
        <f t="shared" si="132"/>
        <v>26502.788920143375</v>
      </c>
      <c r="KDZ25" s="230">
        <f t="shared" si="132"/>
        <v>26502.788920143375</v>
      </c>
      <c r="KEA25" s="230">
        <f t="shared" si="132"/>
        <v>26502.788920143375</v>
      </c>
      <c r="KEB25" s="230">
        <f t="shared" si="132"/>
        <v>26502.788920143375</v>
      </c>
      <c r="KEC25" s="230">
        <f t="shared" si="132"/>
        <v>26502.788920143375</v>
      </c>
      <c r="KED25" s="230">
        <f t="shared" si="132"/>
        <v>26502.788920143375</v>
      </c>
      <c r="KEE25" s="230">
        <f t="shared" si="132"/>
        <v>26502.788920143375</v>
      </c>
      <c r="KEF25" s="230">
        <f t="shared" si="132"/>
        <v>26502.788920143375</v>
      </c>
      <c r="KEG25" s="230">
        <f t="shared" si="132"/>
        <v>26502.788920143375</v>
      </c>
      <c r="KEH25" s="230">
        <f t="shared" si="132"/>
        <v>26502.788920143375</v>
      </c>
      <c r="KEI25" s="230">
        <f t="shared" si="132"/>
        <v>26502.788920143375</v>
      </c>
      <c r="KEJ25" s="230">
        <f t="shared" si="132"/>
        <v>26502.788920143375</v>
      </c>
      <c r="KEK25" s="230">
        <f t="shared" si="132"/>
        <v>26502.788920143375</v>
      </c>
      <c r="KEL25" s="230">
        <f t="shared" si="132"/>
        <v>26502.788920143375</v>
      </c>
      <c r="KEM25" s="230">
        <f t="shared" si="132"/>
        <v>26502.788920143375</v>
      </c>
      <c r="KEN25" s="230">
        <f t="shared" si="132"/>
        <v>26502.788920143375</v>
      </c>
      <c r="KEO25" s="230">
        <f t="shared" si="132"/>
        <v>26502.788920143375</v>
      </c>
      <c r="KEP25" s="230">
        <f t="shared" si="132"/>
        <v>26502.788920143375</v>
      </c>
      <c r="KEQ25" s="230">
        <f t="shared" si="132"/>
        <v>26502.788920143375</v>
      </c>
      <c r="KER25" s="230">
        <f t="shared" si="132"/>
        <v>26502.788920143375</v>
      </c>
      <c r="KES25" s="230">
        <f t="shared" si="132"/>
        <v>26502.788920143375</v>
      </c>
      <c r="KET25" s="230">
        <f t="shared" si="132"/>
        <v>26502.788920143375</v>
      </c>
      <c r="KEU25" s="230">
        <f t="shared" si="132"/>
        <v>26502.788920143375</v>
      </c>
      <c r="KEV25" s="230">
        <f t="shared" si="132"/>
        <v>26502.788920143375</v>
      </c>
      <c r="KEW25" s="230">
        <f t="shared" si="132"/>
        <v>26502.788920143375</v>
      </c>
      <c r="KEX25" s="230">
        <f t="shared" si="132"/>
        <v>26502.788920143375</v>
      </c>
      <c r="KEY25" s="230">
        <f t="shared" si="132"/>
        <v>26502.788920143375</v>
      </c>
      <c r="KEZ25" s="230">
        <f t="shared" si="132"/>
        <v>26502.788920143375</v>
      </c>
      <c r="KFA25" s="230">
        <f t="shared" si="132"/>
        <v>26502.788920143375</v>
      </c>
      <c r="KFB25" s="230">
        <f t="shared" si="132"/>
        <v>26502.788920143375</v>
      </c>
      <c r="KFC25" s="230">
        <f t="shared" si="132"/>
        <v>26502.788920143375</v>
      </c>
      <c r="KFD25" s="230">
        <f t="shared" si="132"/>
        <v>26502.788920143375</v>
      </c>
      <c r="KFE25" s="230">
        <f t="shared" si="132"/>
        <v>26502.788920143375</v>
      </c>
      <c r="KFF25" s="230">
        <f t="shared" si="132"/>
        <v>26502.788920143375</v>
      </c>
      <c r="KFG25" s="230">
        <f t="shared" si="132"/>
        <v>26502.788920143375</v>
      </c>
      <c r="KFH25" s="230">
        <f t="shared" si="132"/>
        <v>26502.788920143375</v>
      </c>
      <c r="KFI25" s="230">
        <f t="shared" si="132"/>
        <v>26502.788920143375</v>
      </c>
      <c r="KFJ25" s="230">
        <f t="shared" si="132"/>
        <v>26502.788920143375</v>
      </c>
      <c r="KFK25" s="230">
        <f t="shared" si="132"/>
        <v>26502.788920143375</v>
      </c>
      <c r="KFL25" s="230">
        <f t="shared" si="132"/>
        <v>26502.788920143375</v>
      </c>
      <c r="KFM25" s="230">
        <f t="shared" si="132"/>
        <v>26502.788920143375</v>
      </c>
      <c r="KFN25" s="230">
        <f t="shared" si="132"/>
        <v>26502.788920143375</v>
      </c>
      <c r="KFO25" s="230">
        <f t="shared" si="132"/>
        <v>26502.788920143375</v>
      </c>
      <c r="KFP25" s="230">
        <f t="shared" si="132"/>
        <v>26502.788920143375</v>
      </c>
      <c r="KFQ25" s="230">
        <f t="shared" si="132"/>
        <v>26502.788920143375</v>
      </c>
      <c r="KFR25" s="230">
        <f t="shared" si="132"/>
        <v>26502.788920143375</v>
      </c>
      <c r="KFS25" s="230">
        <f t="shared" si="132"/>
        <v>26502.788920143375</v>
      </c>
      <c r="KFT25" s="230">
        <f t="shared" si="132"/>
        <v>26502.788920143375</v>
      </c>
      <c r="KFU25" s="230">
        <f t="shared" si="132"/>
        <v>26502.788920143375</v>
      </c>
      <c r="KFV25" s="230">
        <f t="shared" si="132"/>
        <v>26502.788920143375</v>
      </c>
      <c r="KFW25" s="230">
        <f t="shared" si="132"/>
        <v>26502.788920143375</v>
      </c>
      <c r="KFX25" s="230">
        <f t="shared" si="132"/>
        <v>26502.788920143375</v>
      </c>
      <c r="KFY25" s="230">
        <f t="shared" si="132"/>
        <v>26502.788920143375</v>
      </c>
      <c r="KFZ25" s="230">
        <f t="shared" si="132"/>
        <v>26502.788920143375</v>
      </c>
      <c r="KGA25" s="230">
        <f t="shared" si="132"/>
        <v>26502.788920143375</v>
      </c>
      <c r="KGB25" s="230">
        <f t="shared" si="132"/>
        <v>26502.788920143375</v>
      </c>
      <c r="KGC25" s="230">
        <f t="shared" si="132"/>
        <v>26502.788920143375</v>
      </c>
      <c r="KGD25" s="230">
        <f t="shared" si="132"/>
        <v>26502.788920143375</v>
      </c>
      <c r="KGE25" s="230">
        <f t="shared" si="132"/>
        <v>26502.788920143375</v>
      </c>
      <c r="KGF25" s="230">
        <f t="shared" si="132"/>
        <v>26502.788920143375</v>
      </c>
      <c r="KGG25" s="230">
        <f t="shared" si="132"/>
        <v>26502.788920143375</v>
      </c>
      <c r="KGH25" s="230">
        <f t="shared" si="132"/>
        <v>26502.788920143375</v>
      </c>
      <c r="KGI25" s="230">
        <f t="shared" ref="KGI25:KIT25" si="133">MIN(_xlfn.IFS(KGI21=0,KGH25,KGI21&gt;0,KGH25+(KGI21/5)),KGI22)</f>
        <v>26502.788920143375</v>
      </c>
      <c r="KGJ25" s="230">
        <f t="shared" si="133"/>
        <v>26502.788920143375</v>
      </c>
      <c r="KGK25" s="230">
        <f t="shared" si="133"/>
        <v>26502.788920143375</v>
      </c>
      <c r="KGL25" s="230">
        <f t="shared" si="133"/>
        <v>26502.788920143375</v>
      </c>
      <c r="KGM25" s="230">
        <f t="shared" si="133"/>
        <v>26502.788920143375</v>
      </c>
      <c r="KGN25" s="230">
        <f t="shared" si="133"/>
        <v>26502.788920143375</v>
      </c>
      <c r="KGO25" s="230">
        <f t="shared" si="133"/>
        <v>26502.788920143375</v>
      </c>
      <c r="KGP25" s="230">
        <f t="shared" si="133"/>
        <v>26502.788920143375</v>
      </c>
      <c r="KGQ25" s="230">
        <f t="shared" si="133"/>
        <v>26502.788920143375</v>
      </c>
      <c r="KGR25" s="230">
        <f t="shared" si="133"/>
        <v>26502.788920143375</v>
      </c>
      <c r="KGS25" s="230">
        <f t="shared" si="133"/>
        <v>26502.788920143375</v>
      </c>
      <c r="KGT25" s="230">
        <f t="shared" si="133"/>
        <v>26502.788920143375</v>
      </c>
      <c r="KGU25" s="230">
        <f t="shared" si="133"/>
        <v>26502.788920143375</v>
      </c>
      <c r="KGV25" s="230">
        <f t="shared" si="133"/>
        <v>26502.788920143375</v>
      </c>
      <c r="KGW25" s="230">
        <f t="shared" si="133"/>
        <v>26502.788920143375</v>
      </c>
      <c r="KGX25" s="230">
        <f t="shared" si="133"/>
        <v>26502.788920143375</v>
      </c>
      <c r="KGY25" s="230">
        <f t="shared" si="133"/>
        <v>26502.788920143375</v>
      </c>
      <c r="KGZ25" s="230">
        <f t="shared" si="133"/>
        <v>26502.788920143375</v>
      </c>
      <c r="KHA25" s="230">
        <f t="shared" si="133"/>
        <v>26502.788920143375</v>
      </c>
      <c r="KHB25" s="230">
        <f t="shared" si="133"/>
        <v>26502.788920143375</v>
      </c>
      <c r="KHC25" s="230">
        <f t="shared" si="133"/>
        <v>26502.788920143375</v>
      </c>
      <c r="KHD25" s="230">
        <f t="shared" si="133"/>
        <v>26502.788920143375</v>
      </c>
      <c r="KHE25" s="230">
        <f t="shared" si="133"/>
        <v>26502.788920143375</v>
      </c>
      <c r="KHF25" s="230">
        <f t="shared" si="133"/>
        <v>26502.788920143375</v>
      </c>
      <c r="KHG25" s="230">
        <f t="shared" si="133"/>
        <v>26502.788920143375</v>
      </c>
      <c r="KHH25" s="230">
        <f t="shared" si="133"/>
        <v>26502.788920143375</v>
      </c>
      <c r="KHI25" s="230">
        <f t="shared" si="133"/>
        <v>26502.788920143375</v>
      </c>
      <c r="KHJ25" s="230">
        <f t="shared" si="133"/>
        <v>26502.788920143375</v>
      </c>
      <c r="KHK25" s="230">
        <f t="shared" si="133"/>
        <v>26502.788920143375</v>
      </c>
      <c r="KHL25" s="230">
        <f t="shared" si="133"/>
        <v>26502.788920143375</v>
      </c>
      <c r="KHM25" s="230">
        <f t="shared" si="133"/>
        <v>26502.788920143375</v>
      </c>
      <c r="KHN25" s="230">
        <f t="shared" si="133"/>
        <v>26502.788920143375</v>
      </c>
      <c r="KHO25" s="230">
        <f t="shared" si="133"/>
        <v>26502.788920143375</v>
      </c>
      <c r="KHP25" s="230">
        <f t="shared" si="133"/>
        <v>26502.788920143375</v>
      </c>
      <c r="KHQ25" s="230">
        <f t="shared" si="133"/>
        <v>26502.788920143375</v>
      </c>
      <c r="KHR25" s="230">
        <f t="shared" si="133"/>
        <v>26502.788920143375</v>
      </c>
      <c r="KHS25" s="230">
        <f t="shared" si="133"/>
        <v>26502.788920143375</v>
      </c>
      <c r="KHT25" s="230">
        <f t="shared" si="133"/>
        <v>26502.788920143375</v>
      </c>
      <c r="KHU25" s="230">
        <f t="shared" si="133"/>
        <v>26502.788920143375</v>
      </c>
      <c r="KHV25" s="230">
        <f t="shared" si="133"/>
        <v>26502.788920143375</v>
      </c>
      <c r="KHW25" s="230">
        <f t="shared" si="133"/>
        <v>26502.788920143375</v>
      </c>
      <c r="KHX25" s="230">
        <f t="shared" si="133"/>
        <v>26502.788920143375</v>
      </c>
      <c r="KHY25" s="230">
        <f t="shared" si="133"/>
        <v>26502.788920143375</v>
      </c>
      <c r="KHZ25" s="230">
        <f t="shared" si="133"/>
        <v>26502.788920143375</v>
      </c>
      <c r="KIA25" s="230">
        <f t="shared" si="133"/>
        <v>26502.788920143375</v>
      </c>
      <c r="KIB25" s="230">
        <f t="shared" si="133"/>
        <v>26502.788920143375</v>
      </c>
      <c r="KIC25" s="230">
        <f t="shared" si="133"/>
        <v>26502.788920143375</v>
      </c>
      <c r="KID25" s="230">
        <f t="shared" si="133"/>
        <v>26502.788920143375</v>
      </c>
      <c r="KIE25" s="230">
        <f t="shared" si="133"/>
        <v>26502.788920143375</v>
      </c>
      <c r="KIF25" s="230">
        <f t="shared" si="133"/>
        <v>26502.788920143375</v>
      </c>
      <c r="KIG25" s="230">
        <f t="shared" si="133"/>
        <v>26502.788920143375</v>
      </c>
      <c r="KIH25" s="230">
        <f t="shared" si="133"/>
        <v>26502.788920143375</v>
      </c>
      <c r="KII25" s="230">
        <f t="shared" si="133"/>
        <v>26502.788920143375</v>
      </c>
      <c r="KIJ25" s="230">
        <f t="shared" si="133"/>
        <v>26502.788920143375</v>
      </c>
      <c r="KIK25" s="230">
        <f t="shared" si="133"/>
        <v>26502.788920143375</v>
      </c>
      <c r="KIL25" s="230">
        <f t="shared" si="133"/>
        <v>26502.788920143375</v>
      </c>
      <c r="KIM25" s="230">
        <f t="shared" si="133"/>
        <v>26502.788920143375</v>
      </c>
      <c r="KIN25" s="230">
        <f t="shared" si="133"/>
        <v>26502.788920143375</v>
      </c>
      <c r="KIO25" s="230">
        <f t="shared" si="133"/>
        <v>26502.788920143375</v>
      </c>
      <c r="KIP25" s="230">
        <f t="shared" si="133"/>
        <v>26502.788920143375</v>
      </c>
      <c r="KIQ25" s="230">
        <f t="shared" si="133"/>
        <v>26502.788920143375</v>
      </c>
      <c r="KIR25" s="230">
        <f t="shared" si="133"/>
        <v>26502.788920143375</v>
      </c>
      <c r="KIS25" s="230">
        <f t="shared" si="133"/>
        <v>26502.788920143375</v>
      </c>
      <c r="KIT25" s="230">
        <f t="shared" si="133"/>
        <v>26502.788920143375</v>
      </c>
      <c r="KIU25" s="230">
        <f t="shared" ref="KIU25:KLF25" si="134">MIN(_xlfn.IFS(KIU21=0,KIT25,KIU21&gt;0,KIT25+(KIU21/5)),KIU22)</f>
        <v>26502.788920143375</v>
      </c>
      <c r="KIV25" s="230">
        <f t="shared" si="134"/>
        <v>26502.788920143375</v>
      </c>
      <c r="KIW25" s="230">
        <f t="shared" si="134"/>
        <v>26502.788920143375</v>
      </c>
      <c r="KIX25" s="230">
        <f t="shared" si="134"/>
        <v>26502.788920143375</v>
      </c>
      <c r="KIY25" s="230">
        <f t="shared" si="134"/>
        <v>26502.788920143375</v>
      </c>
      <c r="KIZ25" s="230">
        <f t="shared" si="134"/>
        <v>26502.788920143375</v>
      </c>
      <c r="KJA25" s="230">
        <f t="shared" si="134"/>
        <v>26502.788920143375</v>
      </c>
      <c r="KJB25" s="230">
        <f t="shared" si="134"/>
        <v>26502.788920143375</v>
      </c>
      <c r="KJC25" s="230">
        <f t="shared" si="134"/>
        <v>26502.788920143375</v>
      </c>
      <c r="KJD25" s="230">
        <f t="shared" si="134"/>
        <v>26502.788920143375</v>
      </c>
      <c r="KJE25" s="230">
        <f t="shared" si="134"/>
        <v>26502.788920143375</v>
      </c>
      <c r="KJF25" s="230">
        <f t="shared" si="134"/>
        <v>26502.788920143375</v>
      </c>
      <c r="KJG25" s="230">
        <f t="shared" si="134"/>
        <v>26502.788920143375</v>
      </c>
      <c r="KJH25" s="230">
        <f t="shared" si="134"/>
        <v>26502.788920143375</v>
      </c>
      <c r="KJI25" s="230">
        <f t="shared" si="134"/>
        <v>26502.788920143375</v>
      </c>
      <c r="KJJ25" s="230">
        <f t="shared" si="134"/>
        <v>26502.788920143375</v>
      </c>
      <c r="KJK25" s="230">
        <f t="shared" si="134"/>
        <v>26502.788920143375</v>
      </c>
      <c r="KJL25" s="230">
        <f t="shared" si="134"/>
        <v>26502.788920143375</v>
      </c>
      <c r="KJM25" s="230">
        <f t="shared" si="134"/>
        <v>26502.788920143375</v>
      </c>
      <c r="KJN25" s="230">
        <f t="shared" si="134"/>
        <v>26502.788920143375</v>
      </c>
      <c r="KJO25" s="230">
        <f t="shared" si="134"/>
        <v>26502.788920143375</v>
      </c>
      <c r="KJP25" s="230">
        <f t="shared" si="134"/>
        <v>26502.788920143375</v>
      </c>
      <c r="KJQ25" s="230">
        <f t="shared" si="134"/>
        <v>26502.788920143375</v>
      </c>
      <c r="KJR25" s="230">
        <f t="shared" si="134"/>
        <v>26502.788920143375</v>
      </c>
      <c r="KJS25" s="230">
        <f t="shared" si="134"/>
        <v>26502.788920143375</v>
      </c>
      <c r="KJT25" s="230">
        <f t="shared" si="134"/>
        <v>26502.788920143375</v>
      </c>
      <c r="KJU25" s="230">
        <f t="shared" si="134"/>
        <v>26502.788920143375</v>
      </c>
      <c r="KJV25" s="230">
        <f t="shared" si="134"/>
        <v>26502.788920143375</v>
      </c>
      <c r="KJW25" s="230">
        <f t="shared" si="134"/>
        <v>26502.788920143375</v>
      </c>
      <c r="KJX25" s="230">
        <f t="shared" si="134"/>
        <v>26502.788920143375</v>
      </c>
      <c r="KJY25" s="230">
        <f t="shared" si="134"/>
        <v>26502.788920143375</v>
      </c>
      <c r="KJZ25" s="230">
        <f t="shared" si="134"/>
        <v>26502.788920143375</v>
      </c>
      <c r="KKA25" s="230">
        <f t="shared" si="134"/>
        <v>26502.788920143375</v>
      </c>
      <c r="KKB25" s="230">
        <f t="shared" si="134"/>
        <v>26502.788920143375</v>
      </c>
      <c r="KKC25" s="230">
        <f t="shared" si="134"/>
        <v>26502.788920143375</v>
      </c>
      <c r="KKD25" s="230">
        <f t="shared" si="134"/>
        <v>26502.788920143375</v>
      </c>
      <c r="KKE25" s="230">
        <f t="shared" si="134"/>
        <v>26502.788920143375</v>
      </c>
      <c r="KKF25" s="230">
        <f t="shared" si="134"/>
        <v>26502.788920143375</v>
      </c>
      <c r="KKG25" s="230">
        <f t="shared" si="134"/>
        <v>26502.788920143375</v>
      </c>
      <c r="KKH25" s="230">
        <f t="shared" si="134"/>
        <v>26502.788920143375</v>
      </c>
      <c r="KKI25" s="230">
        <f t="shared" si="134"/>
        <v>26502.788920143375</v>
      </c>
      <c r="KKJ25" s="230">
        <f t="shared" si="134"/>
        <v>26502.788920143375</v>
      </c>
      <c r="KKK25" s="230">
        <f t="shared" si="134"/>
        <v>26502.788920143375</v>
      </c>
      <c r="KKL25" s="230">
        <f t="shared" si="134"/>
        <v>26502.788920143375</v>
      </c>
      <c r="KKM25" s="230">
        <f t="shared" si="134"/>
        <v>26502.788920143375</v>
      </c>
      <c r="KKN25" s="230">
        <f t="shared" si="134"/>
        <v>26502.788920143375</v>
      </c>
      <c r="KKO25" s="230">
        <f t="shared" si="134"/>
        <v>26502.788920143375</v>
      </c>
      <c r="KKP25" s="230">
        <f t="shared" si="134"/>
        <v>26502.788920143375</v>
      </c>
      <c r="KKQ25" s="230">
        <f t="shared" si="134"/>
        <v>26502.788920143375</v>
      </c>
      <c r="KKR25" s="230">
        <f t="shared" si="134"/>
        <v>26502.788920143375</v>
      </c>
      <c r="KKS25" s="230">
        <f t="shared" si="134"/>
        <v>26502.788920143375</v>
      </c>
      <c r="KKT25" s="230">
        <f t="shared" si="134"/>
        <v>26502.788920143375</v>
      </c>
      <c r="KKU25" s="230">
        <f t="shared" si="134"/>
        <v>26502.788920143375</v>
      </c>
      <c r="KKV25" s="230">
        <f t="shared" si="134"/>
        <v>26502.788920143375</v>
      </c>
      <c r="KKW25" s="230">
        <f t="shared" si="134"/>
        <v>26502.788920143375</v>
      </c>
      <c r="KKX25" s="230">
        <f t="shared" si="134"/>
        <v>26502.788920143375</v>
      </c>
      <c r="KKY25" s="230">
        <f t="shared" si="134"/>
        <v>26502.788920143375</v>
      </c>
      <c r="KKZ25" s="230">
        <f t="shared" si="134"/>
        <v>26502.788920143375</v>
      </c>
      <c r="KLA25" s="230">
        <f t="shared" si="134"/>
        <v>26502.788920143375</v>
      </c>
      <c r="KLB25" s="230">
        <f t="shared" si="134"/>
        <v>26502.788920143375</v>
      </c>
      <c r="KLC25" s="230">
        <f t="shared" si="134"/>
        <v>26502.788920143375</v>
      </c>
      <c r="KLD25" s="230">
        <f t="shared" si="134"/>
        <v>26502.788920143375</v>
      </c>
      <c r="KLE25" s="230">
        <f t="shared" si="134"/>
        <v>26502.788920143375</v>
      </c>
      <c r="KLF25" s="230">
        <f t="shared" si="134"/>
        <v>26502.788920143375</v>
      </c>
      <c r="KLG25" s="230">
        <f t="shared" ref="KLG25:KNR25" si="135">MIN(_xlfn.IFS(KLG21=0,KLF25,KLG21&gt;0,KLF25+(KLG21/5)),KLG22)</f>
        <v>26502.788920143375</v>
      </c>
      <c r="KLH25" s="230">
        <f t="shared" si="135"/>
        <v>26502.788920143375</v>
      </c>
      <c r="KLI25" s="230">
        <f t="shared" si="135"/>
        <v>26502.788920143375</v>
      </c>
      <c r="KLJ25" s="230">
        <f t="shared" si="135"/>
        <v>26502.788920143375</v>
      </c>
      <c r="KLK25" s="230">
        <f t="shared" si="135"/>
        <v>26502.788920143375</v>
      </c>
      <c r="KLL25" s="230">
        <f t="shared" si="135"/>
        <v>26502.788920143375</v>
      </c>
      <c r="KLM25" s="230">
        <f t="shared" si="135"/>
        <v>26502.788920143375</v>
      </c>
      <c r="KLN25" s="230">
        <f t="shared" si="135"/>
        <v>26502.788920143375</v>
      </c>
      <c r="KLO25" s="230">
        <f t="shared" si="135"/>
        <v>26502.788920143375</v>
      </c>
      <c r="KLP25" s="230">
        <f t="shared" si="135"/>
        <v>26502.788920143375</v>
      </c>
      <c r="KLQ25" s="230">
        <f t="shared" si="135"/>
        <v>26502.788920143375</v>
      </c>
      <c r="KLR25" s="230">
        <f t="shared" si="135"/>
        <v>26502.788920143375</v>
      </c>
      <c r="KLS25" s="230">
        <f t="shared" si="135"/>
        <v>26502.788920143375</v>
      </c>
      <c r="KLT25" s="230">
        <f t="shared" si="135"/>
        <v>26502.788920143375</v>
      </c>
      <c r="KLU25" s="230">
        <f t="shared" si="135"/>
        <v>26502.788920143375</v>
      </c>
      <c r="KLV25" s="230">
        <f t="shared" si="135"/>
        <v>26502.788920143375</v>
      </c>
      <c r="KLW25" s="230">
        <f t="shared" si="135"/>
        <v>26502.788920143375</v>
      </c>
      <c r="KLX25" s="230">
        <f t="shared" si="135"/>
        <v>26502.788920143375</v>
      </c>
      <c r="KLY25" s="230">
        <f t="shared" si="135"/>
        <v>26502.788920143375</v>
      </c>
      <c r="KLZ25" s="230">
        <f t="shared" si="135"/>
        <v>26502.788920143375</v>
      </c>
      <c r="KMA25" s="230">
        <f t="shared" si="135"/>
        <v>26502.788920143375</v>
      </c>
      <c r="KMB25" s="230">
        <f t="shared" si="135"/>
        <v>26502.788920143375</v>
      </c>
      <c r="KMC25" s="230">
        <f t="shared" si="135"/>
        <v>26502.788920143375</v>
      </c>
      <c r="KMD25" s="230">
        <f t="shared" si="135"/>
        <v>26502.788920143375</v>
      </c>
      <c r="KME25" s="230">
        <f t="shared" si="135"/>
        <v>26502.788920143375</v>
      </c>
      <c r="KMF25" s="230">
        <f t="shared" si="135"/>
        <v>26502.788920143375</v>
      </c>
      <c r="KMG25" s="230">
        <f t="shared" si="135"/>
        <v>26502.788920143375</v>
      </c>
      <c r="KMH25" s="230">
        <f t="shared" si="135"/>
        <v>26502.788920143375</v>
      </c>
      <c r="KMI25" s="230">
        <f t="shared" si="135"/>
        <v>26502.788920143375</v>
      </c>
      <c r="KMJ25" s="230">
        <f t="shared" si="135"/>
        <v>26502.788920143375</v>
      </c>
      <c r="KMK25" s="230">
        <f t="shared" si="135"/>
        <v>26502.788920143375</v>
      </c>
      <c r="KML25" s="230">
        <f t="shared" si="135"/>
        <v>26502.788920143375</v>
      </c>
      <c r="KMM25" s="230">
        <f t="shared" si="135"/>
        <v>26502.788920143375</v>
      </c>
      <c r="KMN25" s="230">
        <f t="shared" si="135"/>
        <v>26502.788920143375</v>
      </c>
      <c r="KMO25" s="230">
        <f t="shared" si="135"/>
        <v>26502.788920143375</v>
      </c>
      <c r="KMP25" s="230">
        <f t="shared" si="135"/>
        <v>26502.788920143375</v>
      </c>
      <c r="KMQ25" s="230">
        <f t="shared" si="135"/>
        <v>26502.788920143375</v>
      </c>
      <c r="KMR25" s="230">
        <f t="shared" si="135"/>
        <v>26502.788920143375</v>
      </c>
      <c r="KMS25" s="230">
        <f t="shared" si="135"/>
        <v>26502.788920143375</v>
      </c>
      <c r="KMT25" s="230">
        <f t="shared" si="135"/>
        <v>26502.788920143375</v>
      </c>
      <c r="KMU25" s="230">
        <f t="shared" si="135"/>
        <v>26502.788920143375</v>
      </c>
      <c r="KMV25" s="230">
        <f t="shared" si="135"/>
        <v>26502.788920143375</v>
      </c>
      <c r="KMW25" s="230">
        <f t="shared" si="135"/>
        <v>26502.788920143375</v>
      </c>
      <c r="KMX25" s="230">
        <f t="shared" si="135"/>
        <v>26502.788920143375</v>
      </c>
      <c r="KMY25" s="230">
        <f t="shared" si="135"/>
        <v>26502.788920143375</v>
      </c>
      <c r="KMZ25" s="230">
        <f t="shared" si="135"/>
        <v>26502.788920143375</v>
      </c>
      <c r="KNA25" s="230">
        <f t="shared" si="135"/>
        <v>26502.788920143375</v>
      </c>
      <c r="KNB25" s="230">
        <f t="shared" si="135"/>
        <v>26502.788920143375</v>
      </c>
      <c r="KNC25" s="230">
        <f t="shared" si="135"/>
        <v>26502.788920143375</v>
      </c>
      <c r="KND25" s="230">
        <f t="shared" si="135"/>
        <v>26502.788920143375</v>
      </c>
      <c r="KNE25" s="230">
        <f t="shared" si="135"/>
        <v>26502.788920143375</v>
      </c>
      <c r="KNF25" s="230">
        <f t="shared" si="135"/>
        <v>26502.788920143375</v>
      </c>
      <c r="KNG25" s="230">
        <f t="shared" si="135"/>
        <v>26502.788920143375</v>
      </c>
      <c r="KNH25" s="230">
        <f t="shared" si="135"/>
        <v>26502.788920143375</v>
      </c>
      <c r="KNI25" s="230">
        <f t="shared" si="135"/>
        <v>26502.788920143375</v>
      </c>
      <c r="KNJ25" s="230">
        <f t="shared" si="135"/>
        <v>26502.788920143375</v>
      </c>
      <c r="KNK25" s="230">
        <f t="shared" si="135"/>
        <v>26502.788920143375</v>
      </c>
      <c r="KNL25" s="230">
        <f t="shared" si="135"/>
        <v>26502.788920143375</v>
      </c>
      <c r="KNM25" s="230">
        <f t="shared" si="135"/>
        <v>26502.788920143375</v>
      </c>
      <c r="KNN25" s="230">
        <f t="shared" si="135"/>
        <v>26502.788920143375</v>
      </c>
      <c r="KNO25" s="230">
        <f t="shared" si="135"/>
        <v>26502.788920143375</v>
      </c>
      <c r="KNP25" s="230">
        <f t="shared" si="135"/>
        <v>26502.788920143375</v>
      </c>
      <c r="KNQ25" s="230">
        <f t="shared" si="135"/>
        <v>26502.788920143375</v>
      </c>
      <c r="KNR25" s="230">
        <f t="shared" si="135"/>
        <v>26502.788920143375</v>
      </c>
      <c r="KNS25" s="230">
        <f t="shared" ref="KNS25:KQD25" si="136">MIN(_xlfn.IFS(KNS21=0,KNR25,KNS21&gt;0,KNR25+(KNS21/5)),KNS22)</f>
        <v>26502.788920143375</v>
      </c>
      <c r="KNT25" s="230">
        <f t="shared" si="136"/>
        <v>26502.788920143375</v>
      </c>
      <c r="KNU25" s="230">
        <f t="shared" si="136"/>
        <v>26502.788920143375</v>
      </c>
      <c r="KNV25" s="230">
        <f t="shared" si="136"/>
        <v>26502.788920143375</v>
      </c>
      <c r="KNW25" s="230">
        <f t="shared" si="136"/>
        <v>26502.788920143375</v>
      </c>
      <c r="KNX25" s="230">
        <f t="shared" si="136"/>
        <v>26502.788920143375</v>
      </c>
      <c r="KNY25" s="230">
        <f t="shared" si="136"/>
        <v>26502.788920143375</v>
      </c>
      <c r="KNZ25" s="230">
        <f t="shared" si="136"/>
        <v>26502.788920143375</v>
      </c>
      <c r="KOA25" s="230">
        <f t="shared" si="136"/>
        <v>26502.788920143375</v>
      </c>
      <c r="KOB25" s="230">
        <f t="shared" si="136"/>
        <v>26502.788920143375</v>
      </c>
      <c r="KOC25" s="230">
        <f t="shared" si="136"/>
        <v>26502.788920143375</v>
      </c>
      <c r="KOD25" s="230">
        <f t="shared" si="136"/>
        <v>26502.788920143375</v>
      </c>
      <c r="KOE25" s="230">
        <f t="shared" si="136"/>
        <v>26502.788920143375</v>
      </c>
      <c r="KOF25" s="230">
        <f t="shared" si="136"/>
        <v>26502.788920143375</v>
      </c>
      <c r="KOG25" s="230">
        <f t="shared" si="136"/>
        <v>26502.788920143375</v>
      </c>
      <c r="KOH25" s="230">
        <f t="shared" si="136"/>
        <v>26502.788920143375</v>
      </c>
      <c r="KOI25" s="230">
        <f t="shared" si="136"/>
        <v>26502.788920143375</v>
      </c>
      <c r="KOJ25" s="230">
        <f t="shared" si="136"/>
        <v>26502.788920143375</v>
      </c>
      <c r="KOK25" s="230">
        <f t="shared" si="136"/>
        <v>26502.788920143375</v>
      </c>
      <c r="KOL25" s="230">
        <f t="shared" si="136"/>
        <v>26502.788920143375</v>
      </c>
      <c r="KOM25" s="230">
        <f t="shared" si="136"/>
        <v>26502.788920143375</v>
      </c>
      <c r="KON25" s="230">
        <f t="shared" si="136"/>
        <v>26502.788920143375</v>
      </c>
      <c r="KOO25" s="230">
        <f t="shared" si="136"/>
        <v>26502.788920143375</v>
      </c>
      <c r="KOP25" s="230">
        <f t="shared" si="136"/>
        <v>26502.788920143375</v>
      </c>
      <c r="KOQ25" s="230">
        <f t="shared" si="136"/>
        <v>26502.788920143375</v>
      </c>
      <c r="KOR25" s="230">
        <f t="shared" si="136"/>
        <v>26502.788920143375</v>
      </c>
      <c r="KOS25" s="230">
        <f t="shared" si="136"/>
        <v>26502.788920143375</v>
      </c>
      <c r="KOT25" s="230">
        <f t="shared" si="136"/>
        <v>26502.788920143375</v>
      </c>
      <c r="KOU25" s="230">
        <f t="shared" si="136"/>
        <v>26502.788920143375</v>
      </c>
      <c r="KOV25" s="230">
        <f t="shared" si="136"/>
        <v>26502.788920143375</v>
      </c>
      <c r="KOW25" s="230">
        <f t="shared" si="136"/>
        <v>26502.788920143375</v>
      </c>
      <c r="KOX25" s="230">
        <f t="shared" si="136"/>
        <v>26502.788920143375</v>
      </c>
      <c r="KOY25" s="230">
        <f t="shared" si="136"/>
        <v>26502.788920143375</v>
      </c>
      <c r="KOZ25" s="230">
        <f t="shared" si="136"/>
        <v>26502.788920143375</v>
      </c>
      <c r="KPA25" s="230">
        <f t="shared" si="136"/>
        <v>26502.788920143375</v>
      </c>
      <c r="KPB25" s="230">
        <f t="shared" si="136"/>
        <v>26502.788920143375</v>
      </c>
      <c r="KPC25" s="230">
        <f t="shared" si="136"/>
        <v>26502.788920143375</v>
      </c>
      <c r="KPD25" s="230">
        <f t="shared" si="136"/>
        <v>26502.788920143375</v>
      </c>
      <c r="KPE25" s="230">
        <f t="shared" si="136"/>
        <v>26502.788920143375</v>
      </c>
      <c r="KPF25" s="230">
        <f t="shared" si="136"/>
        <v>26502.788920143375</v>
      </c>
      <c r="KPG25" s="230">
        <f t="shared" si="136"/>
        <v>26502.788920143375</v>
      </c>
      <c r="KPH25" s="230">
        <f t="shared" si="136"/>
        <v>26502.788920143375</v>
      </c>
      <c r="KPI25" s="230">
        <f t="shared" si="136"/>
        <v>26502.788920143375</v>
      </c>
      <c r="KPJ25" s="230">
        <f t="shared" si="136"/>
        <v>26502.788920143375</v>
      </c>
      <c r="KPK25" s="230">
        <f t="shared" si="136"/>
        <v>26502.788920143375</v>
      </c>
      <c r="KPL25" s="230">
        <f t="shared" si="136"/>
        <v>26502.788920143375</v>
      </c>
      <c r="KPM25" s="230">
        <f t="shared" si="136"/>
        <v>26502.788920143375</v>
      </c>
      <c r="KPN25" s="230">
        <f t="shared" si="136"/>
        <v>26502.788920143375</v>
      </c>
      <c r="KPO25" s="230">
        <f t="shared" si="136"/>
        <v>26502.788920143375</v>
      </c>
      <c r="KPP25" s="230">
        <f t="shared" si="136"/>
        <v>26502.788920143375</v>
      </c>
      <c r="KPQ25" s="230">
        <f t="shared" si="136"/>
        <v>26502.788920143375</v>
      </c>
      <c r="KPR25" s="230">
        <f t="shared" si="136"/>
        <v>26502.788920143375</v>
      </c>
      <c r="KPS25" s="230">
        <f t="shared" si="136"/>
        <v>26502.788920143375</v>
      </c>
      <c r="KPT25" s="230">
        <f t="shared" si="136"/>
        <v>26502.788920143375</v>
      </c>
      <c r="KPU25" s="230">
        <f t="shared" si="136"/>
        <v>26502.788920143375</v>
      </c>
      <c r="KPV25" s="230">
        <f t="shared" si="136"/>
        <v>26502.788920143375</v>
      </c>
      <c r="KPW25" s="230">
        <f t="shared" si="136"/>
        <v>26502.788920143375</v>
      </c>
      <c r="KPX25" s="230">
        <f t="shared" si="136"/>
        <v>26502.788920143375</v>
      </c>
      <c r="KPY25" s="230">
        <f t="shared" si="136"/>
        <v>26502.788920143375</v>
      </c>
      <c r="KPZ25" s="230">
        <f t="shared" si="136"/>
        <v>26502.788920143375</v>
      </c>
      <c r="KQA25" s="230">
        <f t="shared" si="136"/>
        <v>26502.788920143375</v>
      </c>
      <c r="KQB25" s="230">
        <f t="shared" si="136"/>
        <v>26502.788920143375</v>
      </c>
      <c r="KQC25" s="230">
        <f t="shared" si="136"/>
        <v>26502.788920143375</v>
      </c>
      <c r="KQD25" s="230">
        <f t="shared" si="136"/>
        <v>26502.788920143375</v>
      </c>
      <c r="KQE25" s="230">
        <f t="shared" ref="KQE25:KSP25" si="137">MIN(_xlfn.IFS(KQE21=0,KQD25,KQE21&gt;0,KQD25+(KQE21/5)),KQE22)</f>
        <v>26502.788920143375</v>
      </c>
      <c r="KQF25" s="230">
        <f t="shared" si="137"/>
        <v>26502.788920143375</v>
      </c>
      <c r="KQG25" s="230">
        <f t="shared" si="137"/>
        <v>26502.788920143375</v>
      </c>
      <c r="KQH25" s="230">
        <f t="shared" si="137"/>
        <v>26502.788920143375</v>
      </c>
      <c r="KQI25" s="230">
        <f t="shared" si="137"/>
        <v>26502.788920143375</v>
      </c>
      <c r="KQJ25" s="230">
        <f t="shared" si="137"/>
        <v>26502.788920143375</v>
      </c>
      <c r="KQK25" s="230">
        <f t="shared" si="137"/>
        <v>26502.788920143375</v>
      </c>
      <c r="KQL25" s="230">
        <f t="shared" si="137"/>
        <v>26502.788920143375</v>
      </c>
      <c r="KQM25" s="230">
        <f t="shared" si="137"/>
        <v>26502.788920143375</v>
      </c>
      <c r="KQN25" s="230">
        <f t="shared" si="137"/>
        <v>26502.788920143375</v>
      </c>
      <c r="KQO25" s="230">
        <f t="shared" si="137"/>
        <v>26502.788920143375</v>
      </c>
      <c r="KQP25" s="230">
        <f t="shared" si="137"/>
        <v>26502.788920143375</v>
      </c>
      <c r="KQQ25" s="230">
        <f t="shared" si="137"/>
        <v>26502.788920143375</v>
      </c>
      <c r="KQR25" s="230">
        <f t="shared" si="137"/>
        <v>26502.788920143375</v>
      </c>
      <c r="KQS25" s="230">
        <f t="shared" si="137"/>
        <v>26502.788920143375</v>
      </c>
      <c r="KQT25" s="230">
        <f t="shared" si="137"/>
        <v>26502.788920143375</v>
      </c>
      <c r="KQU25" s="230">
        <f t="shared" si="137"/>
        <v>26502.788920143375</v>
      </c>
      <c r="KQV25" s="230">
        <f t="shared" si="137"/>
        <v>26502.788920143375</v>
      </c>
      <c r="KQW25" s="230">
        <f t="shared" si="137"/>
        <v>26502.788920143375</v>
      </c>
      <c r="KQX25" s="230">
        <f t="shared" si="137"/>
        <v>26502.788920143375</v>
      </c>
      <c r="KQY25" s="230">
        <f t="shared" si="137"/>
        <v>26502.788920143375</v>
      </c>
      <c r="KQZ25" s="230">
        <f t="shared" si="137"/>
        <v>26502.788920143375</v>
      </c>
      <c r="KRA25" s="230">
        <f t="shared" si="137"/>
        <v>26502.788920143375</v>
      </c>
      <c r="KRB25" s="230">
        <f t="shared" si="137"/>
        <v>26502.788920143375</v>
      </c>
      <c r="KRC25" s="230">
        <f t="shared" si="137"/>
        <v>26502.788920143375</v>
      </c>
      <c r="KRD25" s="230">
        <f t="shared" si="137"/>
        <v>26502.788920143375</v>
      </c>
      <c r="KRE25" s="230">
        <f t="shared" si="137"/>
        <v>26502.788920143375</v>
      </c>
      <c r="KRF25" s="230">
        <f t="shared" si="137"/>
        <v>26502.788920143375</v>
      </c>
      <c r="KRG25" s="230">
        <f t="shared" si="137"/>
        <v>26502.788920143375</v>
      </c>
      <c r="KRH25" s="230">
        <f t="shared" si="137"/>
        <v>26502.788920143375</v>
      </c>
      <c r="KRI25" s="230">
        <f t="shared" si="137"/>
        <v>26502.788920143375</v>
      </c>
      <c r="KRJ25" s="230">
        <f t="shared" si="137"/>
        <v>26502.788920143375</v>
      </c>
      <c r="KRK25" s="230">
        <f t="shared" si="137"/>
        <v>26502.788920143375</v>
      </c>
      <c r="KRL25" s="230">
        <f t="shared" si="137"/>
        <v>26502.788920143375</v>
      </c>
      <c r="KRM25" s="230">
        <f t="shared" si="137"/>
        <v>26502.788920143375</v>
      </c>
      <c r="KRN25" s="230">
        <f t="shared" si="137"/>
        <v>26502.788920143375</v>
      </c>
      <c r="KRO25" s="230">
        <f t="shared" si="137"/>
        <v>26502.788920143375</v>
      </c>
      <c r="KRP25" s="230">
        <f t="shared" si="137"/>
        <v>26502.788920143375</v>
      </c>
      <c r="KRQ25" s="230">
        <f t="shared" si="137"/>
        <v>26502.788920143375</v>
      </c>
      <c r="KRR25" s="230">
        <f t="shared" si="137"/>
        <v>26502.788920143375</v>
      </c>
      <c r="KRS25" s="230">
        <f t="shared" si="137"/>
        <v>26502.788920143375</v>
      </c>
      <c r="KRT25" s="230">
        <f t="shared" si="137"/>
        <v>26502.788920143375</v>
      </c>
      <c r="KRU25" s="230">
        <f t="shared" si="137"/>
        <v>26502.788920143375</v>
      </c>
      <c r="KRV25" s="230">
        <f t="shared" si="137"/>
        <v>26502.788920143375</v>
      </c>
      <c r="KRW25" s="230">
        <f t="shared" si="137"/>
        <v>26502.788920143375</v>
      </c>
      <c r="KRX25" s="230">
        <f t="shared" si="137"/>
        <v>26502.788920143375</v>
      </c>
      <c r="KRY25" s="230">
        <f t="shared" si="137"/>
        <v>26502.788920143375</v>
      </c>
      <c r="KRZ25" s="230">
        <f t="shared" si="137"/>
        <v>26502.788920143375</v>
      </c>
      <c r="KSA25" s="230">
        <f t="shared" si="137"/>
        <v>26502.788920143375</v>
      </c>
      <c r="KSB25" s="230">
        <f t="shared" si="137"/>
        <v>26502.788920143375</v>
      </c>
      <c r="KSC25" s="230">
        <f t="shared" si="137"/>
        <v>26502.788920143375</v>
      </c>
      <c r="KSD25" s="230">
        <f t="shared" si="137"/>
        <v>26502.788920143375</v>
      </c>
      <c r="KSE25" s="230">
        <f t="shared" si="137"/>
        <v>26502.788920143375</v>
      </c>
      <c r="KSF25" s="230">
        <f t="shared" si="137"/>
        <v>26502.788920143375</v>
      </c>
      <c r="KSG25" s="230">
        <f t="shared" si="137"/>
        <v>26502.788920143375</v>
      </c>
      <c r="KSH25" s="230">
        <f t="shared" si="137"/>
        <v>26502.788920143375</v>
      </c>
      <c r="KSI25" s="230">
        <f t="shared" si="137"/>
        <v>26502.788920143375</v>
      </c>
      <c r="KSJ25" s="230">
        <f t="shared" si="137"/>
        <v>26502.788920143375</v>
      </c>
      <c r="KSK25" s="230">
        <f t="shared" si="137"/>
        <v>26502.788920143375</v>
      </c>
      <c r="KSL25" s="230">
        <f t="shared" si="137"/>
        <v>26502.788920143375</v>
      </c>
      <c r="KSM25" s="230">
        <f t="shared" si="137"/>
        <v>26502.788920143375</v>
      </c>
      <c r="KSN25" s="230">
        <f t="shared" si="137"/>
        <v>26502.788920143375</v>
      </c>
      <c r="KSO25" s="230">
        <f t="shared" si="137"/>
        <v>26502.788920143375</v>
      </c>
      <c r="KSP25" s="230">
        <f t="shared" si="137"/>
        <v>26502.788920143375</v>
      </c>
      <c r="KSQ25" s="230">
        <f t="shared" ref="KSQ25:KVB25" si="138">MIN(_xlfn.IFS(KSQ21=0,KSP25,KSQ21&gt;0,KSP25+(KSQ21/5)),KSQ22)</f>
        <v>26502.788920143375</v>
      </c>
      <c r="KSR25" s="230">
        <f t="shared" si="138"/>
        <v>26502.788920143375</v>
      </c>
      <c r="KSS25" s="230">
        <f t="shared" si="138"/>
        <v>26502.788920143375</v>
      </c>
      <c r="KST25" s="230">
        <f t="shared" si="138"/>
        <v>26502.788920143375</v>
      </c>
      <c r="KSU25" s="230">
        <f t="shared" si="138"/>
        <v>26502.788920143375</v>
      </c>
      <c r="KSV25" s="230">
        <f t="shared" si="138"/>
        <v>26502.788920143375</v>
      </c>
      <c r="KSW25" s="230">
        <f t="shared" si="138"/>
        <v>26502.788920143375</v>
      </c>
      <c r="KSX25" s="230">
        <f t="shared" si="138"/>
        <v>26502.788920143375</v>
      </c>
      <c r="KSY25" s="230">
        <f t="shared" si="138"/>
        <v>26502.788920143375</v>
      </c>
      <c r="KSZ25" s="230">
        <f t="shared" si="138"/>
        <v>26502.788920143375</v>
      </c>
      <c r="KTA25" s="230">
        <f t="shared" si="138"/>
        <v>26502.788920143375</v>
      </c>
      <c r="KTB25" s="230">
        <f t="shared" si="138"/>
        <v>26502.788920143375</v>
      </c>
      <c r="KTC25" s="230">
        <f t="shared" si="138"/>
        <v>26502.788920143375</v>
      </c>
      <c r="KTD25" s="230">
        <f t="shared" si="138"/>
        <v>26502.788920143375</v>
      </c>
      <c r="KTE25" s="230">
        <f t="shared" si="138"/>
        <v>26502.788920143375</v>
      </c>
      <c r="KTF25" s="230">
        <f t="shared" si="138"/>
        <v>26502.788920143375</v>
      </c>
      <c r="KTG25" s="230">
        <f t="shared" si="138"/>
        <v>26502.788920143375</v>
      </c>
      <c r="KTH25" s="230">
        <f t="shared" si="138"/>
        <v>26502.788920143375</v>
      </c>
      <c r="KTI25" s="230">
        <f t="shared" si="138"/>
        <v>26502.788920143375</v>
      </c>
      <c r="KTJ25" s="230">
        <f t="shared" si="138"/>
        <v>26502.788920143375</v>
      </c>
      <c r="KTK25" s="230">
        <f t="shared" si="138"/>
        <v>26502.788920143375</v>
      </c>
      <c r="KTL25" s="230">
        <f t="shared" si="138"/>
        <v>26502.788920143375</v>
      </c>
      <c r="KTM25" s="230">
        <f t="shared" si="138"/>
        <v>26502.788920143375</v>
      </c>
      <c r="KTN25" s="230">
        <f t="shared" si="138"/>
        <v>26502.788920143375</v>
      </c>
      <c r="KTO25" s="230">
        <f t="shared" si="138"/>
        <v>26502.788920143375</v>
      </c>
      <c r="KTP25" s="230">
        <f t="shared" si="138"/>
        <v>26502.788920143375</v>
      </c>
      <c r="KTQ25" s="230">
        <f t="shared" si="138"/>
        <v>26502.788920143375</v>
      </c>
      <c r="KTR25" s="230">
        <f t="shared" si="138"/>
        <v>26502.788920143375</v>
      </c>
      <c r="KTS25" s="230">
        <f t="shared" si="138"/>
        <v>26502.788920143375</v>
      </c>
      <c r="KTT25" s="230">
        <f t="shared" si="138"/>
        <v>26502.788920143375</v>
      </c>
      <c r="KTU25" s="230">
        <f t="shared" si="138"/>
        <v>26502.788920143375</v>
      </c>
      <c r="KTV25" s="230">
        <f t="shared" si="138"/>
        <v>26502.788920143375</v>
      </c>
      <c r="KTW25" s="230">
        <f t="shared" si="138"/>
        <v>26502.788920143375</v>
      </c>
      <c r="KTX25" s="230">
        <f t="shared" si="138"/>
        <v>26502.788920143375</v>
      </c>
      <c r="KTY25" s="230">
        <f t="shared" si="138"/>
        <v>26502.788920143375</v>
      </c>
      <c r="KTZ25" s="230">
        <f t="shared" si="138"/>
        <v>26502.788920143375</v>
      </c>
      <c r="KUA25" s="230">
        <f t="shared" si="138"/>
        <v>26502.788920143375</v>
      </c>
      <c r="KUB25" s="230">
        <f t="shared" si="138"/>
        <v>26502.788920143375</v>
      </c>
      <c r="KUC25" s="230">
        <f t="shared" si="138"/>
        <v>26502.788920143375</v>
      </c>
      <c r="KUD25" s="230">
        <f t="shared" si="138"/>
        <v>26502.788920143375</v>
      </c>
      <c r="KUE25" s="230">
        <f t="shared" si="138"/>
        <v>26502.788920143375</v>
      </c>
      <c r="KUF25" s="230">
        <f t="shared" si="138"/>
        <v>26502.788920143375</v>
      </c>
      <c r="KUG25" s="230">
        <f t="shared" si="138"/>
        <v>26502.788920143375</v>
      </c>
      <c r="KUH25" s="230">
        <f t="shared" si="138"/>
        <v>26502.788920143375</v>
      </c>
      <c r="KUI25" s="230">
        <f t="shared" si="138"/>
        <v>26502.788920143375</v>
      </c>
      <c r="KUJ25" s="230">
        <f t="shared" si="138"/>
        <v>26502.788920143375</v>
      </c>
      <c r="KUK25" s="230">
        <f t="shared" si="138"/>
        <v>26502.788920143375</v>
      </c>
      <c r="KUL25" s="230">
        <f t="shared" si="138"/>
        <v>26502.788920143375</v>
      </c>
      <c r="KUM25" s="230">
        <f t="shared" si="138"/>
        <v>26502.788920143375</v>
      </c>
      <c r="KUN25" s="230">
        <f t="shared" si="138"/>
        <v>26502.788920143375</v>
      </c>
      <c r="KUO25" s="230">
        <f t="shared" si="138"/>
        <v>26502.788920143375</v>
      </c>
      <c r="KUP25" s="230">
        <f t="shared" si="138"/>
        <v>26502.788920143375</v>
      </c>
      <c r="KUQ25" s="230">
        <f t="shared" si="138"/>
        <v>26502.788920143375</v>
      </c>
      <c r="KUR25" s="230">
        <f t="shared" si="138"/>
        <v>26502.788920143375</v>
      </c>
      <c r="KUS25" s="230">
        <f t="shared" si="138"/>
        <v>26502.788920143375</v>
      </c>
      <c r="KUT25" s="230">
        <f t="shared" si="138"/>
        <v>26502.788920143375</v>
      </c>
      <c r="KUU25" s="230">
        <f t="shared" si="138"/>
        <v>26502.788920143375</v>
      </c>
      <c r="KUV25" s="230">
        <f t="shared" si="138"/>
        <v>26502.788920143375</v>
      </c>
      <c r="KUW25" s="230">
        <f t="shared" si="138"/>
        <v>26502.788920143375</v>
      </c>
      <c r="KUX25" s="230">
        <f t="shared" si="138"/>
        <v>26502.788920143375</v>
      </c>
      <c r="KUY25" s="230">
        <f t="shared" si="138"/>
        <v>26502.788920143375</v>
      </c>
      <c r="KUZ25" s="230">
        <f t="shared" si="138"/>
        <v>26502.788920143375</v>
      </c>
      <c r="KVA25" s="230">
        <f t="shared" si="138"/>
        <v>26502.788920143375</v>
      </c>
      <c r="KVB25" s="230">
        <f t="shared" si="138"/>
        <v>26502.788920143375</v>
      </c>
      <c r="KVC25" s="230">
        <f t="shared" ref="KVC25:KXN25" si="139">MIN(_xlfn.IFS(KVC21=0,KVB25,KVC21&gt;0,KVB25+(KVC21/5)),KVC22)</f>
        <v>26502.788920143375</v>
      </c>
      <c r="KVD25" s="230">
        <f t="shared" si="139"/>
        <v>26502.788920143375</v>
      </c>
      <c r="KVE25" s="230">
        <f t="shared" si="139"/>
        <v>26502.788920143375</v>
      </c>
      <c r="KVF25" s="230">
        <f t="shared" si="139"/>
        <v>26502.788920143375</v>
      </c>
      <c r="KVG25" s="230">
        <f t="shared" si="139"/>
        <v>26502.788920143375</v>
      </c>
      <c r="KVH25" s="230">
        <f t="shared" si="139"/>
        <v>26502.788920143375</v>
      </c>
      <c r="KVI25" s="230">
        <f t="shared" si="139"/>
        <v>26502.788920143375</v>
      </c>
      <c r="KVJ25" s="230">
        <f t="shared" si="139"/>
        <v>26502.788920143375</v>
      </c>
      <c r="KVK25" s="230">
        <f t="shared" si="139"/>
        <v>26502.788920143375</v>
      </c>
      <c r="KVL25" s="230">
        <f t="shared" si="139"/>
        <v>26502.788920143375</v>
      </c>
      <c r="KVM25" s="230">
        <f t="shared" si="139"/>
        <v>26502.788920143375</v>
      </c>
      <c r="KVN25" s="230">
        <f t="shared" si="139"/>
        <v>26502.788920143375</v>
      </c>
      <c r="KVO25" s="230">
        <f t="shared" si="139"/>
        <v>26502.788920143375</v>
      </c>
      <c r="KVP25" s="230">
        <f t="shared" si="139"/>
        <v>26502.788920143375</v>
      </c>
      <c r="KVQ25" s="230">
        <f t="shared" si="139"/>
        <v>26502.788920143375</v>
      </c>
      <c r="KVR25" s="230">
        <f t="shared" si="139"/>
        <v>26502.788920143375</v>
      </c>
      <c r="KVS25" s="230">
        <f t="shared" si="139"/>
        <v>26502.788920143375</v>
      </c>
      <c r="KVT25" s="230">
        <f t="shared" si="139"/>
        <v>26502.788920143375</v>
      </c>
      <c r="KVU25" s="230">
        <f t="shared" si="139"/>
        <v>26502.788920143375</v>
      </c>
      <c r="KVV25" s="230">
        <f t="shared" si="139"/>
        <v>26502.788920143375</v>
      </c>
      <c r="KVW25" s="230">
        <f t="shared" si="139"/>
        <v>26502.788920143375</v>
      </c>
      <c r="KVX25" s="230">
        <f t="shared" si="139"/>
        <v>26502.788920143375</v>
      </c>
      <c r="KVY25" s="230">
        <f t="shared" si="139"/>
        <v>26502.788920143375</v>
      </c>
      <c r="KVZ25" s="230">
        <f t="shared" si="139"/>
        <v>26502.788920143375</v>
      </c>
      <c r="KWA25" s="230">
        <f t="shared" si="139"/>
        <v>26502.788920143375</v>
      </c>
      <c r="KWB25" s="230">
        <f t="shared" si="139"/>
        <v>26502.788920143375</v>
      </c>
      <c r="KWC25" s="230">
        <f t="shared" si="139"/>
        <v>26502.788920143375</v>
      </c>
      <c r="KWD25" s="230">
        <f t="shared" si="139"/>
        <v>26502.788920143375</v>
      </c>
      <c r="KWE25" s="230">
        <f t="shared" si="139"/>
        <v>26502.788920143375</v>
      </c>
      <c r="KWF25" s="230">
        <f t="shared" si="139"/>
        <v>26502.788920143375</v>
      </c>
      <c r="KWG25" s="230">
        <f t="shared" si="139"/>
        <v>26502.788920143375</v>
      </c>
      <c r="KWH25" s="230">
        <f t="shared" si="139"/>
        <v>26502.788920143375</v>
      </c>
      <c r="KWI25" s="230">
        <f t="shared" si="139"/>
        <v>26502.788920143375</v>
      </c>
      <c r="KWJ25" s="230">
        <f t="shared" si="139"/>
        <v>26502.788920143375</v>
      </c>
      <c r="KWK25" s="230">
        <f t="shared" si="139"/>
        <v>26502.788920143375</v>
      </c>
      <c r="KWL25" s="230">
        <f t="shared" si="139"/>
        <v>26502.788920143375</v>
      </c>
      <c r="KWM25" s="230">
        <f t="shared" si="139"/>
        <v>26502.788920143375</v>
      </c>
      <c r="KWN25" s="230">
        <f t="shared" si="139"/>
        <v>26502.788920143375</v>
      </c>
      <c r="KWO25" s="230">
        <f t="shared" si="139"/>
        <v>26502.788920143375</v>
      </c>
      <c r="KWP25" s="230">
        <f t="shared" si="139"/>
        <v>26502.788920143375</v>
      </c>
      <c r="KWQ25" s="230">
        <f t="shared" si="139"/>
        <v>26502.788920143375</v>
      </c>
      <c r="KWR25" s="230">
        <f t="shared" si="139"/>
        <v>26502.788920143375</v>
      </c>
      <c r="KWS25" s="230">
        <f t="shared" si="139"/>
        <v>26502.788920143375</v>
      </c>
      <c r="KWT25" s="230">
        <f t="shared" si="139"/>
        <v>26502.788920143375</v>
      </c>
      <c r="KWU25" s="230">
        <f t="shared" si="139"/>
        <v>26502.788920143375</v>
      </c>
      <c r="KWV25" s="230">
        <f t="shared" si="139"/>
        <v>26502.788920143375</v>
      </c>
      <c r="KWW25" s="230">
        <f t="shared" si="139"/>
        <v>26502.788920143375</v>
      </c>
      <c r="KWX25" s="230">
        <f t="shared" si="139"/>
        <v>26502.788920143375</v>
      </c>
      <c r="KWY25" s="230">
        <f t="shared" si="139"/>
        <v>26502.788920143375</v>
      </c>
      <c r="KWZ25" s="230">
        <f t="shared" si="139"/>
        <v>26502.788920143375</v>
      </c>
      <c r="KXA25" s="230">
        <f t="shared" si="139"/>
        <v>26502.788920143375</v>
      </c>
      <c r="KXB25" s="230">
        <f t="shared" si="139"/>
        <v>26502.788920143375</v>
      </c>
      <c r="KXC25" s="230">
        <f t="shared" si="139"/>
        <v>26502.788920143375</v>
      </c>
      <c r="KXD25" s="230">
        <f t="shared" si="139"/>
        <v>26502.788920143375</v>
      </c>
      <c r="KXE25" s="230">
        <f t="shared" si="139"/>
        <v>26502.788920143375</v>
      </c>
      <c r="KXF25" s="230">
        <f t="shared" si="139"/>
        <v>26502.788920143375</v>
      </c>
      <c r="KXG25" s="230">
        <f t="shared" si="139"/>
        <v>26502.788920143375</v>
      </c>
      <c r="KXH25" s="230">
        <f t="shared" si="139"/>
        <v>26502.788920143375</v>
      </c>
      <c r="KXI25" s="230">
        <f t="shared" si="139"/>
        <v>26502.788920143375</v>
      </c>
      <c r="KXJ25" s="230">
        <f t="shared" si="139"/>
        <v>26502.788920143375</v>
      </c>
      <c r="KXK25" s="230">
        <f t="shared" si="139"/>
        <v>26502.788920143375</v>
      </c>
      <c r="KXL25" s="230">
        <f t="shared" si="139"/>
        <v>26502.788920143375</v>
      </c>
      <c r="KXM25" s="230">
        <f t="shared" si="139"/>
        <v>26502.788920143375</v>
      </c>
      <c r="KXN25" s="230">
        <f t="shared" si="139"/>
        <v>26502.788920143375</v>
      </c>
      <c r="KXO25" s="230">
        <f t="shared" ref="KXO25:KZZ25" si="140">MIN(_xlfn.IFS(KXO21=0,KXN25,KXO21&gt;0,KXN25+(KXO21/5)),KXO22)</f>
        <v>26502.788920143375</v>
      </c>
      <c r="KXP25" s="230">
        <f t="shared" si="140"/>
        <v>26502.788920143375</v>
      </c>
      <c r="KXQ25" s="230">
        <f t="shared" si="140"/>
        <v>26502.788920143375</v>
      </c>
      <c r="KXR25" s="230">
        <f t="shared" si="140"/>
        <v>26502.788920143375</v>
      </c>
      <c r="KXS25" s="230">
        <f t="shared" si="140"/>
        <v>26502.788920143375</v>
      </c>
      <c r="KXT25" s="230">
        <f t="shared" si="140"/>
        <v>26502.788920143375</v>
      </c>
      <c r="KXU25" s="230">
        <f t="shared" si="140"/>
        <v>26502.788920143375</v>
      </c>
      <c r="KXV25" s="230">
        <f t="shared" si="140"/>
        <v>26502.788920143375</v>
      </c>
      <c r="KXW25" s="230">
        <f t="shared" si="140"/>
        <v>26502.788920143375</v>
      </c>
      <c r="KXX25" s="230">
        <f t="shared" si="140"/>
        <v>26502.788920143375</v>
      </c>
      <c r="KXY25" s="230">
        <f t="shared" si="140"/>
        <v>26502.788920143375</v>
      </c>
      <c r="KXZ25" s="230">
        <f t="shared" si="140"/>
        <v>26502.788920143375</v>
      </c>
      <c r="KYA25" s="230">
        <f t="shared" si="140"/>
        <v>26502.788920143375</v>
      </c>
      <c r="KYB25" s="230">
        <f t="shared" si="140"/>
        <v>26502.788920143375</v>
      </c>
      <c r="KYC25" s="230">
        <f t="shared" si="140"/>
        <v>26502.788920143375</v>
      </c>
      <c r="KYD25" s="230">
        <f t="shared" si="140"/>
        <v>26502.788920143375</v>
      </c>
      <c r="KYE25" s="230">
        <f t="shared" si="140"/>
        <v>26502.788920143375</v>
      </c>
      <c r="KYF25" s="230">
        <f t="shared" si="140"/>
        <v>26502.788920143375</v>
      </c>
      <c r="KYG25" s="230">
        <f t="shared" si="140"/>
        <v>26502.788920143375</v>
      </c>
      <c r="KYH25" s="230">
        <f t="shared" si="140"/>
        <v>26502.788920143375</v>
      </c>
      <c r="KYI25" s="230">
        <f t="shared" si="140"/>
        <v>26502.788920143375</v>
      </c>
      <c r="KYJ25" s="230">
        <f t="shared" si="140"/>
        <v>26502.788920143375</v>
      </c>
      <c r="KYK25" s="230">
        <f t="shared" si="140"/>
        <v>26502.788920143375</v>
      </c>
      <c r="KYL25" s="230">
        <f t="shared" si="140"/>
        <v>26502.788920143375</v>
      </c>
      <c r="KYM25" s="230">
        <f t="shared" si="140"/>
        <v>26502.788920143375</v>
      </c>
      <c r="KYN25" s="230">
        <f t="shared" si="140"/>
        <v>26502.788920143375</v>
      </c>
      <c r="KYO25" s="230">
        <f t="shared" si="140"/>
        <v>26502.788920143375</v>
      </c>
      <c r="KYP25" s="230">
        <f t="shared" si="140"/>
        <v>26502.788920143375</v>
      </c>
      <c r="KYQ25" s="230">
        <f t="shared" si="140"/>
        <v>26502.788920143375</v>
      </c>
      <c r="KYR25" s="230">
        <f t="shared" si="140"/>
        <v>26502.788920143375</v>
      </c>
      <c r="KYS25" s="230">
        <f t="shared" si="140"/>
        <v>26502.788920143375</v>
      </c>
      <c r="KYT25" s="230">
        <f t="shared" si="140"/>
        <v>26502.788920143375</v>
      </c>
      <c r="KYU25" s="230">
        <f t="shared" si="140"/>
        <v>26502.788920143375</v>
      </c>
      <c r="KYV25" s="230">
        <f t="shared" si="140"/>
        <v>26502.788920143375</v>
      </c>
      <c r="KYW25" s="230">
        <f t="shared" si="140"/>
        <v>26502.788920143375</v>
      </c>
      <c r="KYX25" s="230">
        <f t="shared" si="140"/>
        <v>26502.788920143375</v>
      </c>
      <c r="KYY25" s="230">
        <f t="shared" si="140"/>
        <v>26502.788920143375</v>
      </c>
      <c r="KYZ25" s="230">
        <f t="shared" si="140"/>
        <v>26502.788920143375</v>
      </c>
      <c r="KZA25" s="230">
        <f t="shared" si="140"/>
        <v>26502.788920143375</v>
      </c>
      <c r="KZB25" s="230">
        <f t="shared" si="140"/>
        <v>26502.788920143375</v>
      </c>
      <c r="KZC25" s="230">
        <f t="shared" si="140"/>
        <v>26502.788920143375</v>
      </c>
      <c r="KZD25" s="230">
        <f t="shared" si="140"/>
        <v>26502.788920143375</v>
      </c>
      <c r="KZE25" s="230">
        <f t="shared" si="140"/>
        <v>26502.788920143375</v>
      </c>
      <c r="KZF25" s="230">
        <f t="shared" si="140"/>
        <v>26502.788920143375</v>
      </c>
      <c r="KZG25" s="230">
        <f t="shared" si="140"/>
        <v>26502.788920143375</v>
      </c>
      <c r="KZH25" s="230">
        <f t="shared" si="140"/>
        <v>26502.788920143375</v>
      </c>
      <c r="KZI25" s="230">
        <f t="shared" si="140"/>
        <v>26502.788920143375</v>
      </c>
      <c r="KZJ25" s="230">
        <f t="shared" si="140"/>
        <v>26502.788920143375</v>
      </c>
      <c r="KZK25" s="230">
        <f t="shared" si="140"/>
        <v>26502.788920143375</v>
      </c>
      <c r="KZL25" s="230">
        <f t="shared" si="140"/>
        <v>26502.788920143375</v>
      </c>
      <c r="KZM25" s="230">
        <f t="shared" si="140"/>
        <v>26502.788920143375</v>
      </c>
      <c r="KZN25" s="230">
        <f t="shared" si="140"/>
        <v>26502.788920143375</v>
      </c>
      <c r="KZO25" s="230">
        <f t="shared" si="140"/>
        <v>26502.788920143375</v>
      </c>
      <c r="KZP25" s="230">
        <f t="shared" si="140"/>
        <v>26502.788920143375</v>
      </c>
      <c r="KZQ25" s="230">
        <f t="shared" si="140"/>
        <v>26502.788920143375</v>
      </c>
      <c r="KZR25" s="230">
        <f t="shared" si="140"/>
        <v>26502.788920143375</v>
      </c>
      <c r="KZS25" s="230">
        <f t="shared" si="140"/>
        <v>26502.788920143375</v>
      </c>
      <c r="KZT25" s="230">
        <f t="shared" si="140"/>
        <v>26502.788920143375</v>
      </c>
      <c r="KZU25" s="230">
        <f t="shared" si="140"/>
        <v>26502.788920143375</v>
      </c>
      <c r="KZV25" s="230">
        <f t="shared" si="140"/>
        <v>26502.788920143375</v>
      </c>
      <c r="KZW25" s="230">
        <f t="shared" si="140"/>
        <v>26502.788920143375</v>
      </c>
      <c r="KZX25" s="230">
        <f t="shared" si="140"/>
        <v>26502.788920143375</v>
      </c>
      <c r="KZY25" s="230">
        <f t="shared" si="140"/>
        <v>26502.788920143375</v>
      </c>
      <c r="KZZ25" s="230">
        <f t="shared" si="140"/>
        <v>26502.788920143375</v>
      </c>
      <c r="LAA25" s="230">
        <f t="shared" ref="LAA25:LCL25" si="141">MIN(_xlfn.IFS(LAA21=0,KZZ25,LAA21&gt;0,KZZ25+(LAA21/5)),LAA22)</f>
        <v>26502.788920143375</v>
      </c>
      <c r="LAB25" s="230">
        <f t="shared" si="141"/>
        <v>26502.788920143375</v>
      </c>
      <c r="LAC25" s="230">
        <f t="shared" si="141"/>
        <v>26502.788920143375</v>
      </c>
      <c r="LAD25" s="230">
        <f t="shared" si="141"/>
        <v>26502.788920143375</v>
      </c>
      <c r="LAE25" s="230">
        <f t="shared" si="141"/>
        <v>26502.788920143375</v>
      </c>
      <c r="LAF25" s="230">
        <f t="shared" si="141"/>
        <v>26502.788920143375</v>
      </c>
      <c r="LAG25" s="230">
        <f t="shared" si="141"/>
        <v>26502.788920143375</v>
      </c>
      <c r="LAH25" s="230">
        <f t="shared" si="141"/>
        <v>26502.788920143375</v>
      </c>
      <c r="LAI25" s="230">
        <f t="shared" si="141"/>
        <v>26502.788920143375</v>
      </c>
      <c r="LAJ25" s="230">
        <f t="shared" si="141"/>
        <v>26502.788920143375</v>
      </c>
      <c r="LAK25" s="230">
        <f t="shared" si="141"/>
        <v>26502.788920143375</v>
      </c>
      <c r="LAL25" s="230">
        <f t="shared" si="141"/>
        <v>26502.788920143375</v>
      </c>
      <c r="LAM25" s="230">
        <f t="shared" si="141"/>
        <v>26502.788920143375</v>
      </c>
      <c r="LAN25" s="230">
        <f t="shared" si="141"/>
        <v>26502.788920143375</v>
      </c>
      <c r="LAO25" s="230">
        <f t="shared" si="141"/>
        <v>26502.788920143375</v>
      </c>
      <c r="LAP25" s="230">
        <f t="shared" si="141"/>
        <v>26502.788920143375</v>
      </c>
      <c r="LAQ25" s="230">
        <f t="shared" si="141"/>
        <v>26502.788920143375</v>
      </c>
      <c r="LAR25" s="230">
        <f t="shared" si="141"/>
        <v>26502.788920143375</v>
      </c>
      <c r="LAS25" s="230">
        <f t="shared" si="141"/>
        <v>26502.788920143375</v>
      </c>
      <c r="LAT25" s="230">
        <f t="shared" si="141"/>
        <v>26502.788920143375</v>
      </c>
      <c r="LAU25" s="230">
        <f t="shared" si="141"/>
        <v>26502.788920143375</v>
      </c>
      <c r="LAV25" s="230">
        <f t="shared" si="141"/>
        <v>26502.788920143375</v>
      </c>
      <c r="LAW25" s="230">
        <f t="shared" si="141"/>
        <v>26502.788920143375</v>
      </c>
      <c r="LAX25" s="230">
        <f t="shared" si="141"/>
        <v>26502.788920143375</v>
      </c>
      <c r="LAY25" s="230">
        <f t="shared" si="141"/>
        <v>26502.788920143375</v>
      </c>
      <c r="LAZ25" s="230">
        <f t="shared" si="141"/>
        <v>26502.788920143375</v>
      </c>
      <c r="LBA25" s="230">
        <f t="shared" si="141"/>
        <v>26502.788920143375</v>
      </c>
      <c r="LBB25" s="230">
        <f t="shared" si="141"/>
        <v>26502.788920143375</v>
      </c>
      <c r="LBC25" s="230">
        <f t="shared" si="141"/>
        <v>26502.788920143375</v>
      </c>
      <c r="LBD25" s="230">
        <f t="shared" si="141"/>
        <v>26502.788920143375</v>
      </c>
      <c r="LBE25" s="230">
        <f t="shared" si="141"/>
        <v>26502.788920143375</v>
      </c>
      <c r="LBF25" s="230">
        <f t="shared" si="141"/>
        <v>26502.788920143375</v>
      </c>
      <c r="LBG25" s="230">
        <f t="shared" si="141"/>
        <v>26502.788920143375</v>
      </c>
      <c r="LBH25" s="230">
        <f t="shared" si="141"/>
        <v>26502.788920143375</v>
      </c>
      <c r="LBI25" s="230">
        <f t="shared" si="141"/>
        <v>26502.788920143375</v>
      </c>
      <c r="LBJ25" s="230">
        <f t="shared" si="141"/>
        <v>26502.788920143375</v>
      </c>
      <c r="LBK25" s="230">
        <f t="shared" si="141"/>
        <v>26502.788920143375</v>
      </c>
      <c r="LBL25" s="230">
        <f t="shared" si="141"/>
        <v>26502.788920143375</v>
      </c>
      <c r="LBM25" s="230">
        <f t="shared" si="141"/>
        <v>26502.788920143375</v>
      </c>
      <c r="LBN25" s="230">
        <f t="shared" si="141"/>
        <v>26502.788920143375</v>
      </c>
      <c r="LBO25" s="230">
        <f t="shared" si="141"/>
        <v>26502.788920143375</v>
      </c>
      <c r="LBP25" s="230">
        <f t="shared" si="141"/>
        <v>26502.788920143375</v>
      </c>
      <c r="LBQ25" s="230">
        <f t="shared" si="141"/>
        <v>26502.788920143375</v>
      </c>
      <c r="LBR25" s="230">
        <f t="shared" si="141"/>
        <v>26502.788920143375</v>
      </c>
      <c r="LBS25" s="230">
        <f t="shared" si="141"/>
        <v>26502.788920143375</v>
      </c>
      <c r="LBT25" s="230">
        <f t="shared" si="141"/>
        <v>26502.788920143375</v>
      </c>
      <c r="LBU25" s="230">
        <f t="shared" si="141"/>
        <v>26502.788920143375</v>
      </c>
      <c r="LBV25" s="230">
        <f t="shared" si="141"/>
        <v>26502.788920143375</v>
      </c>
      <c r="LBW25" s="230">
        <f t="shared" si="141"/>
        <v>26502.788920143375</v>
      </c>
      <c r="LBX25" s="230">
        <f t="shared" si="141"/>
        <v>26502.788920143375</v>
      </c>
      <c r="LBY25" s="230">
        <f t="shared" si="141"/>
        <v>26502.788920143375</v>
      </c>
      <c r="LBZ25" s="230">
        <f t="shared" si="141"/>
        <v>26502.788920143375</v>
      </c>
      <c r="LCA25" s="230">
        <f t="shared" si="141"/>
        <v>26502.788920143375</v>
      </c>
      <c r="LCB25" s="230">
        <f t="shared" si="141"/>
        <v>26502.788920143375</v>
      </c>
      <c r="LCC25" s="230">
        <f t="shared" si="141"/>
        <v>26502.788920143375</v>
      </c>
      <c r="LCD25" s="230">
        <f t="shared" si="141"/>
        <v>26502.788920143375</v>
      </c>
      <c r="LCE25" s="230">
        <f t="shared" si="141"/>
        <v>26502.788920143375</v>
      </c>
      <c r="LCF25" s="230">
        <f t="shared" si="141"/>
        <v>26502.788920143375</v>
      </c>
      <c r="LCG25" s="230">
        <f t="shared" si="141"/>
        <v>26502.788920143375</v>
      </c>
      <c r="LCH25" s="230">
        <f t="shared" si="141"/>
        <v>26502.788920143375</v>
      </c>
      <c r="LCI25" s="230">
        <f t="shared" si="141"/>
        <v>26502.788920143375</v>
      </c>
      <c r="LCJ25" s="230">
        <f t="shared" si="141"/>
        <v>26502.788920143375</v>
      </c>
      <c r="LCK25" s="230">
        <f t="shared" si="141"/>
        <v>26502.788920143375</v>
      </c>
      <c r="LCL25" s="230">
        <f t="shared" si="141"/>
        <v>26502.788920143375</v>
      </c>
      <c r="LCM25" s="230">
        <f t="shared" ref="LCM25:LEX25" si="142">MIN(_xlfn.IFS(LCM21=0,LCL25,LCM21&gt;0,LCL25+(LCM21/5)),LCM22)</f>
        <v>26502.788920143375</v>
      </c>
      <c r="LCN25" s="230">
        <f t="shared" si="142"/>
        <v>26502.788920143375</v>
      </c>
      <c r="LCO25" s="230">
        <f t="shared" si="142"/>
        <v>26502.788920143375</v>
      </c>
      <c r="LCP25" s="230">
        <f t="shared" si="142"/>
        <v>26502.788920143375</v>
      </c>
      <c r="LCQ25" s="230">
        <f t="shared" si="142"/>
        <v>26502.788920143375</v>
      </c>
      <c r="LCR25" s="230">
        <f t="shared" si="142"/>
        <v>26502.788920143375</v>
      </c>
      <c r="LCS25" s="230">
        <f t="shared" si="142"/>
        <v>26502.788920143375</v>
      </c>
      <c r="LCT25" s="230">
        <f t="shared" si="142"/>
        <v>26502.788920143375</v>
      </c>
      <c r="LCU25" s="230">
        <f t="shared" si="142"/>
        <v>26502.788920143375</v>
      </c>
      <c r="LCV25" s="230">
        <f t="shared" si="142"/>
        <v>26502.788920143375</v>
      </c>
      <c r="LCW25" s="230">
        <f t="shared" si="142"/>
        <v>26502.788920143375</v>
      </c>
      <c r="LCX25" s="230">
        <f t="shared" si="142"/>
        <v>26502.788920143375</v>
      </c>
      <c r="LCY25" s="230">
        <f t="shared" si="142"/>
        <v>26502.788920143375</v>
      </c>
      <c r="LCZ25" s="230">
        <f t="shared" si="142"/>
        <v>26502.788920143375</v>
      </c>
      <c r="LDA25" s="230">
        <f t="shared" si="142"/>
        <v>26502.788920143375</v>
      </c>
      <c r="LDB25" s="230">
        <f t="shared" si="142"/>
        <v>26502.788920143375</v>
      </c>
      <c r="LDC25" s="230">
        <f t="shared" si="142"/>
        <v>26502.788920143375</v>
      </c>
      <c r="LDD25" s="230">
        <f t="shared" si="142"/>
        <v>26502.788920143375</v>
      </c>
      <c r="LDE25" s="230">
        <f t="shared" si="142"/>
        <v>26502.788920143375</v>
      </c>
      <c r="LDF25" s="230">
        <f t="shared" si="142"/>
        <v>26502.788920143375</v>
      </c>
      <c r="LDG25" s="230">
        <f t="shared" si="142"/>
        <v>26502.788920143375</v>
      </c>
      <c r="LDH25" s="230">
        <f t="shared" si="142"/>
        <v>26502.788920143375</v>
      </c>
      <c r="LDI25" s="230">
        <f t="shared" si="142"/>
        <v>26502.788920143375</v>
      </c>
      <c r="LDJ25" s="230">
        <f t="shared" si="142"/>
        <v>26502.788920143375</v>
      </c>
      <c r="LDK25" s="230">
        <f t="shared" si="142"/>
        <v>26502.788920143375</v>
      </c>
      <c r="LDL25" s="230">
        <f t="shared" si="142"/>
        <v>26502.788920143375</v>
      </c>
      <c r="LDM25" s="230">
        <f t="shared" si="142"/>
        <v>26502.788920143375</v>
      </c>
      <c r="LDN25" s="230">
        <f t="shared" si="142"/>
        <v>26502.788920143375</v>
      </c>
      <c r="LDO25" s="230">
        <f t="shared" si="142"/>
        <v>26502.788920143375</v>
      </c>
      <c r="LDP25" s="230">
        <f t="shared" si="142"/>
        <v>26502.788920143375</v>
      </c>
      <c r="LDQ25" s="230">
        <f t="shared" si="142"/>
        <v>26502.788920143375</v>
      </c>
      <c r="LDR25" s="230">
        <f t="shared" si="142"/>
        <v>26502.788920143375</v>
      </c>
      <c r="LDS25" s="230">
        <f t="shared" si="142"/>
        <v>26502.788920143375</v>
      </c>
      <c r="LDT25" s="230">
        <f t="shared" si="142"/>
        <v>26502.788920143375</v>
      </c>
      <c r="LDU25" s="230">
        <f t="shared" si="142"/>
        <v>26502.788920143375</v>
      </c>
      <c r="LDV25" s="230">
        <f t="shared" si="142"/>
        <v>26502.788920143375</v>
      </c>
      <c r="LDW25" s="230">
        <f t="shared" si="142"/>
        <v>26502.788920143375</v>
      </c>
      <c r="LDX25" s="230">
        <f t="shared" si="142"/>
        <v>26502.788920143375</v>
      </c>
      <c r="LDY25" s="230">
        <f t="shared" si="142"/>
        <v>26502.788920143375</v>
      </c>
      <c r="LDZ25" s="230">
        <f t="shared" si="142"/>
        <v>26502.788920143375</v>
      </c>
      <c r="LEA25" s="230">
        <f t="shared" si="142"/>
        <v>26502.788920143375</v>
      </c>
      <c r="LEB25" s="230">
        <f t="shared" si="142"/>
        <v>26502.788920143375</v>
      </c>
      <c r="LEC25" s="230">
        <f t="shared" si="142"/>
        <v>26502.788920143375</v>
      </c>
      <c r="LED25" s="230">
        <f t="shared" si="142"/>
        <v>26502.788920143375</v>
      </c>
      <c r="LEE25" s="230">
        <f t="shared" si="142"/>
        <v>26502.788920143375</v>
      </c>
      <c r="LEF25" s="230">
        <f t="shared" si="142"/>
        <v>26502.788920143375</v>
      </c>
      <c r="LEG25" s="230">
        <f t="shared" si="142"/>
        <v>26502.788920143375</v>
      </c>
      <c r="LEH25" s="230">
        <f t="shared" si="142"/>
        <v>26502.788920143375</v>
      </c>
      <c r="LEI25" s="230">
        <f t="shared" si="142"/>
        <v>26502.788920143375</v>
      </c>
      <c r="LEJ25" s="230">
        <f t="shared" si="142"/>
        <v>26502.788920143375</v>
      </c>
      <c r="LEK25" s="230">
        <f t="shared" si="142"/>
        <v>26502.788920143375</v>
      </c>
      <c r="LEL25" s="230">
        <f t="shared" si="142"/>
        <v>26502.788920143375</v>
      </c>
      <c r="LEM25" s="230">
        <f t="shared" si="142"/>
        <v>26502.788920143375</v>
      </c>
      <c r="LEN25" s="230">
        <f t="shared" si="142"/>
        <v>26502.788920143375</v>
      </c>
      <c r="LEO25" s="230">
        <f t="shared" si="142"/>
        <v>26502.788920143375</v>
      </c>
      <c r="LEP25" s="230">
        <f t="shared" si="142"/>
        <v>26502.788920143375</v>
      </c>
      <c r="LEQ25" s="230">
        <f t="shared" si="142"/>
        <v>26502.788920143375</v>
      </c>
      <c r="LER25" s="230">
        <f t="shared" si="142"/>
        <v>26502.788920143375</v>
      </c>
      <c r="LES25" s="230">
        <f t="shared" si="142"/>
        <v>26502.788920143375</v>
      </c>
      <c r="LET25" s="230">
        <f t="shared" si="142"/>
        <v>26502.788920143375</v>
      </c>
      <c r="LEU25" s="230">
        <f t="shared" si="142"/>
        <v>26502.788920143375</v>
      </c>
      <c r="LEV25" s="230">
        <f t="shared" si="142"/>
        <v>26502.788920143375</v>
      </c>
      <c r="LEW25" s="230">
        <f t="shared" si="142"/>
        <v>26502.788920143375</v>
      </c>
      <c r="LEX25" s="230">
        <f t="shared" si="142"/>
        <v>26502.788920143375</v>
      </c>
      <c r="LEY25" s="230">
        <f t="shared" ref="LEY25:LHJ25" si="143">MIN(_xlfn.IFS(LEY21=0,LEX25,LEY21&gt;0,LEX25+(LEY21/5)),LEY22)</f>
        <v>26502.788920143375</v>
      </c>
      <c r="LEZ25" s="230">
        <f t="shared" si="143"/>
        <v>26502.788920143375</v>
      </c>
      <c r="LFA25" s="230">
        <f t="shared" si="143"/>
        <v>26502.788920143375</v>
      </c>
      <c r="LFB25" s="230">
        <f t="shared" si="143"/>
        <v>26502.788920143375</v>
      </c>
      <c r="LFC25" s="230">
        <f t="shared" si="143"/>
        <v>26502.788920143375</v>
      </c>
      <c r="LFD25" s="230">
        <f t="shared" si="143"/>
        <v>26502.788920143375</v>
      </c>
      <c r="LFE25" s="230">
        <f t="shared" si="143"/>
        <v>26502.788920143375</v>
      </c>
      <c r="LFF25" s="230">
        <f t="shared" si="143"/>
        <v>26502.788920143375</v>
      </c>
      <c r="LFG25" s="230">
        <f t="shared" si="143"/>
        <v>26502.788920143375</v>
      </c>
      <c r="LFH25" s="230">
        <f t="shared" si="143"/>
        <v>26502.788920143375</v>
      </c>
      <c r="LFI25" s="230">
        <f t="shared" si="143"/>
        <v>26502.788920143375</v>
      </c>
      <c r="LFJ25" s="230">
        <f t="shared" si="143"/>
        <v>26502.788920143375</v>
      </c>
      <c r="LFK25" s="230">
        <f t="shared" si="143"/>
        <v>26502.788920143375</v>
      </c>
      <c r="LFL25" s="230">
        <f t="shared" si="143"/>
        <v>26502.788920143375</v>
      </c>
      <c r="LFM25" s="230">
        <f t="shared" si="143"/>
        <v>26502.788920143375</v>
      </c>
      <c r="LFN25" s="230">
        <f t="shared" si="143"/>
        <v>26502.788920143375</v>
      </c>
      <c r="LFO25" s="230">
        <f t="shared" si="143"/>
        <v>26502.788920143375</v>
      </c>
      <c r="LFP25" s="230">
        <f t="shared" si="143"/>
        <v>26502.788920143375</v>
      </c>
      <c r="LFQ25" s="230">
        <f t="shared" si="143"/>
        <v>26502.788920143375</v>
      </c>
      <c r="LFR25" s="230">
        <f t="shared" si="143"/>
        <v>26502.788920143375</v>
      </c>
      <c r="LFS25" s="230">
        <f t="shared" si="143"/>
        <v>26502.788920143375</v>
      </c>
      <c r="LFT25" s="230">
        <f t="shared" si="143"/>
        <v>26502.788920143375</v>
      </c>
      <c r="LFU25" s="230">
        <f t="shared" si="143"/>
        <v>26502.788920143375</v>
      </c>
      <c r="LFV25" s="230">
        <f t="shared" si="143"/>
        <v>26502.788920143375</v>
      </c>
      <c r="LFW25" s="230">
        <f t="shared" si="143"/>
        <v>26502.788920143375</v>
      </c>
      <c r="LFX25" s="230">
        <f t="shared" si="143"/>
        <v>26502.788920143375</v>
      </c>
      <c r="LFY25" s="230">
        <f t="shared" si="143"/>
        <v>26502.788920143375</v>
      </c>
      <c r="LFZ25" s="230">
        <f t="shared" si="143"/>
        <v>26502.788920143375</v>
      </c>
      <c r="LGA25" s="230">
        <f t="shared" si="143"/>
        <v>26502.788920143375</v>
      </c>
      <c r="LGB25" s="230">
        <f t="shared" si="143"/>
        <v>26502.788920143375</v>
      </c>
      <c r="LGC25" s="230">
        <f t="shared" si="143"/>
        <v>26502.788920143375</v>
      </c>
      <c r="LGD25" s="230">
        <f t="shared" si="143"/>
        <v>26502.788920143375</v>
      </c>
      <c r="LGE25" s="230">
        <f t="shared" si="143"/>
        <v>26502.788920143375</v>
      </c>
      <c r="LGF25" s="230">
        <f t="shared" si="143"/>
        <v>26502.788920143375</v>
      </c>
      <c r="LGG25" s="230">
        <f t="shared" si="143"/>
        <v>26502.788920143375</v>
      </c>
      <c r="LGH25" s="230">
        <f t="shared" si="143"/>
        <v>26502.788920143375</v>
      </c>
      <c r="LGI25" s="230">
        <f t="shared" si="143"/>
        <v>26502.788920143375</v>
      </c>
      <c r="LGJ25" s="230">
        <f t="shared" si="143"/>
        <v>26502.788920143375</v>
      </c>
      <c r="LGK25" s="230">
        <f t="shared" si="143"/>
        <v>26502.788920143375</v>
      </c>
      <c r="LGL25" s="230">
        <f t="shared" si="143"/>
        <v>26502.788920143375</v>
      </c>
      <c r="LGM25" s="230">
        <f t="shared" si="143"/>
        <v>26502.788920143375</v>
      </c>
      <c r="LGN25" s="230">
        <f t="shared" si="143"/>
        <v>26502.788920143375</v>
      </c>
      <c r="LGO25" s="230">
        <f t="shared" si="143"/>
        <v>26502.788920143375</v>
      </c>
      <c r="LGP25" s="230">
        <f t="shared" si="143"/>
        <v>26502.788920143375</v>
      </c>
      <c r="LGQ25" s="230">
        <f t="shared" si="143"/>
        <v>26502.788920143375</v>
      </c>
      <c r="LGR25" s="230">
        <f t="shared" si="143"/>
        <v>26502.788920143375</v>
      </c>
      <c r="LGS25" s="230">
        <f t="shared" si="143"/>
        <v>26502.788920143375</v>
      </c>
      <c r="LGT25" s="230">
        <f t="shared" si="143"/>
        <v>26502.788920143375</v>
      </c>
      <c r="LGU25" s="230">
        <f t="shared" si="143"/>
        <v>26502.788920143375</v>
      </c>
      <c r="LGV25" s="230">
        <f t="shared" si="143"/>
        <v>26502.788920143375</v>
      </c>
      <c r="LGW25" s="230">
        <f t="shared" si="143"/>
        <v>26502.788920143375</v>
      </c>
      <c r="LGX25" s="230">
        <f t="shared" si="143"/>
        <v>26502.788920143375</v>
      </c>
      <c r="LGY25" s="230">
        <f t="shared" si="143"/>
        <v>26502.788920143375</v>
      </c>
      <c r="LGZ25" s="230">
        <f t="shared" si="143"/>
        <v>26502.788920143375</v>
      </c>
      <c r="LHA25" s="230">
        <f t="shared" si="143"/>
        <v>26502.788920143375</v>
      </c>
      <c r="LHB25" s="230">
        <f t="shared" si="143"/>
        <v>26502.788920143375</v>
      </c>
      <c r="LHC25" s="230">
        <f t="shared" si="143"/>
        <v>26502.788920143375</v>
      </c>
      <c r="LHD25" s="230">
        <f t="shared" si="143"/>
        <v>26502.788920143375</v>
      </c>
      <c r="LHE25" s="230">
        <f t="shared" si="143"/>
        <v>26502.788920143375</v>
      </c>
      <c r="LHF25" s="230">
        <f t="shared" si="143"/>
        <v>26502.788920143375</v>
      </c>
      <c r="LHG25" s="230">
        <f t="shared" si="143"/>
        <v>26502.788920143375</v>
      </c>
      <c r="LHH25" s="230">
        <f t="shared" si="143"/>
        <v>26502.788920143375</v>
      </c>
      <c r="LHI25" s="230">
        <f t="shared" si="143"/>
        <v>26502.788920143375</v>
      </c>
      <c r="LHJ25" s="230">
        <f t="shared" si="143"/>
        <v>26502.788920143375</v>
      </c>
      <c r="LHK25" s="230">
        <f t="shared" ref="LHK25:LJV25" si="144">MIN(_xlfn.IFS(LHK21=0,LHJ25,LHK21&gt;0,LHJ25+(LHK21/5)),LHK22)</f>
        <v>26502.788920143375</v>
      </c>
      <c r="LHL25" s="230">
        <f t="shared" si="144"/>
        <v>26502.788920143375</v>
      </c>
      <c r="LHM25" s="230">
        <f t="shared" si="144"/>
        <v>26502.788920143375</v>
      </c>
      <c r="LHN25" s="230">
        <f t="shared" si="144"/>
        <v>26502.788920143375</v>
      </c>
      <c r="LHO25" s="230">
        <f t="shared" si="144"/>
        <v>26502.788920143375</v>
      </c>
      <c r="LHP25" s="230">
        <f t="shared" si="144"/>
        <v>26502.788920143375</v>
      </c>
      <c r="LHQ25" s="230">
        <f t="shared" si="144"/>
        <v>26502.788920143375</v>
      </c>
      <c r="LHR25" s="230">
        <f t="shared" si="144"/>
        <v>26502.788920143375</v>
      </c>
      <c r="LHS25" s="230">
        <f t="shared" si="144"/>
        <v>26502.788920143375</v>
      </c>
      <c r="LHT25" s="230">
        <f t="shared" si="144"/>
        <v>26502.788920143375</v>
      </c>
      <c r="LHU25" s="230">
        <f t="shared" si="144"/>
        <v>26502.788920143375</v>
      </c>
      <c r="LHV25" s="230">
        <f t="shared" si="144"/>
        <v>26502.788920143375</v>
      </c>
      <c r="LHW25" s="230">
        <f t="shared" si="144"/>
        <v>26502.788920143375</v>
      </c>
      <c r="LHX25" s="230">
        <f t="shared" si="144"/>
        <v>26502.788920143375</v>
      </c>
      <c r="LHY25" s="230">
        <f t="shared" si="144"/>
        <v>26502.788920143375</v>
      </c>
      <c r="LHZ25" s="230">
        <f t="shared" si="144"/>
        <v>26502.788920143375</v>
      </c>
      <c r="LIA25" s="230">
        <f t="shared" si="144"/>
        <v>26502.788920143375</v>
      </c>
      <c r="LIB25" s="230">
        <f t="shared" si="144"/>
        <v>26502.788920143375</v>
      </c>
      <c r="LIC25" s="230">
        <f t="shared" si="144"/>
        <v>26502.788920143375</v>
      </c>
      <c r="LID25" s="230">
        <f t="shared" si="144"/>
        <v>26502.788920143375</v>
      </c>
      <c r="LIE25" s="230">
        <f t="shared" si="144"/>
        <v>26502.788920143375</v>
      </c>
      <c r="LIF25" s="230">
        <f t="shared" si="144"/>
        <v>26502.788920143375</v>
      </c>
      <c r="LIG25" s="230">
        <f t="shared" si="144"/>
        <v>26502.788920143375</v>
      </c>
      <c r="LIH25" s="230">
        <f t="shared" si="144"/>
        <v>26502.788920143375</v>
      </c>
      <c r="LII25" s="230">
        <f t="shared" si="144"/>
        <v>26502.788920143375</v>
      </c>
      <c r="LIJ25" s="230">
        <f t="shared" si="144"/>
        <v>26502.788920143375</v>
      </c>
      <c r="LIK25" s="230">
        <f t="shared" si="144"/>
        <v>26502.788920143375</v>
      </c>
      <c r="LIL25" s="230">
        <f t="shared" si="144"/>
        <v>26502.788920143375</v>
      </c>
      <c r="LIM25" s="230">
        <f t="shared" si="144"/>
        <v>26502.788920143375</v>
      </c>
      <c r="LIN25" s="230">
        <f t="shared" si="144"/>
        <v>26502.788920143375</v>
      </c>
      <c r="LIO25" s="230">
        <f t="shared" si="144"/>
        <v>26502.788920143375</v>
      </c>
      <c r="LIP25" s="230">
        <f t="shared" si="144"/>
        <v>26502.788920143375</v>
      </c>
      <c r="LIQ25" s="230">
        <f t="shared" si="144"/>
        <v>26502.788920143375</v>
      </c>
      <c r="LIR25" s="230">
        <f t="shared" si="144"/>
        <v>26502.788920143375</v>
      </c>
      <c r="LIS25" s="230">
        <f t="shared" si="144"/>
        <v>26502.788920143375</v>
      </c>
      <c r="LIT25" s="230">
        <f t="shared" si="144"/>
        <v>26502.788920143375</v>
      </c>
      <c r="LIU25" s="230">
        <f t="shared" si="144"/>
        <v>26502.788920143375</v>
      </c>
      <c r="LIV25" s="230">
        <f t="shared" si="144"/>
        <v>26502.788920143375</v>
      </c>
      <c r="LIW25" s="230">
        <f t="shared" si="144"/>
        <v>26502.788920143375</v>
      </c>
      <c r="LIX25" s="230">
        <f t="shared" si="144"/>
        <v>26502.788920143375</v>
      </c>
      <c r="LIY25" s="230">
        <f t="shared" si="144"/>
        <v>26502.788920143375</v>
      </c>
      <c r="LIZ25" s="230">
        <f t="shared" si="144"/>
        <v>26502.788920143375</v>
      </c>
      <c r="LJA25" s="230">
        <f t="shared" si="144"/>
        <v>26502.788920143375</v>
      </c>
      <c r="LJB25" s="230">
        <f t="shared" si="144"/>
        <v>26502.788920143375</v>
      </c>
      <c r="LJC25" s="230">
        <f t="shared" si="144"/>
        <v>26502.788920143375</v>
      </c>
      <c r="LJD25" s="230">
        <f t="shared" si="144"/>
        <v>26502.788920143375</v>
      </c>
      <c r="LJE25" s="230">
        <f t="shared" si="144"/>
        <v>26502.788920143375</v>
      </c>
      <c r="LJF25" s="230">
        <f t="shared" si="144"/>
        <v>26502.788920143375</v>
      </c>
      <c r="LJG25" s="230">
        <f t="shared" si="144"/>
        <v>26502.788920143375</v>
      </c>
      <c r="LJH25" s="230">
        <f t="shared" si="144"/>
        <v>26502.788920143375</v>
      </c>
      <c r="LJI25" s="230">
        <f t="shared" si="144"/>
        <v>26502.788920143375</v>
      </c>
      <c r="LJJ25" s="230">
        <f t="shared" si="144"/>
        <v>26502.788920143375</v>
      </c>
      <c r="LJK25" s="230">
        <f t="shared" si="144"/>
        <v>26502.788920143375</v>
      </c>
      <c r="LJL25" s="230">
        <f t="shared" si="144"/>
        <v>26502.788920143375</v>
      </c>
      <c r="LJM25" s="230">
        <f t="shared" si="144"/>
        <v>26502.788920143375</v>
      </c>
      <c r="LJN25" s="230">
        <f t="shared" si="144"/>
        <v>26502.788920143375</v>
      </c>
      <c r="LJO25" s="230">
        <f t="shared" si="144"/>
        <v>26502.788920143375</v>
      </c>
      <c r="LJP25" s="230">
        <f t="shared" si="144"/>
        <v>26502.788920143375</v>
      </c>
      <c r="LJQ25" s="230">
        <f t="shared" si="144"/>
        <v>26502.788920143375</v>
      </c>
      <c r="LJR25" s="230">
        <f t="shared" si="144"/>
        <v>26502.788920143375</v>
      </c>
      <c r="LJS25" s="230">
        <f t="shared" si="144"/>
        <v>26502.788920143375</v>
      </c>
      <c r="LJT25" s="230">
        <f t="shared" si="144"/>
        <v>26502.788920143375</v>
      </c>
      <c r="LJU25" s="230">
        <f t="shared" si="144"/>
        <v>26502.788920143375</v>
      </c>
      <c r="LJV25" s="230">
        <f t="shared" si="144"/>
        <v>26502.788920143375</v>
      </c>
      <c r="LJW25" s="230">
        <f t="shared" ref="LJW25:LMH25" si="145">MIN(_xlfn.IFS(LJW21=0,LJV25,LJW21&gt;0,LJV25+(LJW21/5)),LJW22)</f>
        <v>26502.788920143375</v>
      </c>
      <c r="LJX25" s="230">
        <f t="shared" si="145"/>
        <v>26502.788920143375</v>
      </c>
      <c r="LJY25" s="230">
        <f t="shared" si="145"/>
        <v>26502.788920143375</v>
      </c>
      <c r="LJZ25" s="230">
        <f t="shared" si="145"/>
        <v>26502.788920143375</v>
      </c>
      <c r="LKA25" s="230">
        <f t="shared" si="145"/>
        <v>26502.788920143375</v>
      </c>
      <c r="LKB25" s="230">
        <f t="shared" si="145"/>
        <v>26502.788920143375</v>
      </c>
      <c r="LKC25" s="230">
        <f t="shared" si="145"/>
        <v>26502.788920143375</v>
      </c>
      <c r="LKD25" s="230">
        <f t="shared" si="145"/>
        <v>26502.788920143375</v>
      </c>
      <c r="LKE25" s="230">
        <f t="shared" si="145"/>
        <v>26502.788920143375</v>
      </c>
      <c r="LKF25" s="230">
        <f t="shared" si="145"/>
        <v>26502.788920143375</v>
      </c>
      <c r="LKG25" s="230">
        <f t="shared" si="145"/>
        <v>26502.788920143375</v>
      </c>
      <c r="LKH25" s="230">
        <f t="shared" si="145"/>
        <v>26502.788920143375</v>
      </c>
      <c r="LKI25" s="230">
        <f t="shared" si="145"/>
        <v>26502.788920143375</v>
      </c>
      <c r="LKJ25" s="230">
        <f t="shared" si="145"/>
        <v>26502.788920143375</v>
      </c>
      <c r="LKK25" s="230">
        <f t="shared" si="145"/>
        <v>26502.788920143375</v>
      </c>
      <c r="LKL25" s="230">
        <f t="shared" si="145"/>
        <v>26502.788920143375</v>
      </c>
      <c r="LKM25" s="230">
        <f t="shared" si="145"/>
        <v>26502.788920143375</v>
      </c>
      <c r="LKN25" s="230">
        <f t="shared" si="145"/>
        <v>26502.788920143375</v>
      </c>
      <c r="LKO25" s="230">
        <f t="shared" si="145"/>
        <v>26502.788920143375</v>
      </c>
      <c r="LKP25" s="230">
        <f t="shared" si="145"/>
        <v>26502.788920143375</v>
      </c>
      <c r="LKQ25" s="230">
        <f t="shared" si="145"/>
        <v>26502.788920143375</v>
      </c>
      <c r="LKR25" s="230">
        <f t="shared" si="145"/>
        <v>26502.788920143375</v>
      </c>
      <c r="LKS25" s="230">
        <f t="shared" si="145"/>
        <v>26502.788920143375</v>
      </c>
      <c r="LKT25" s="230">
        <f t="shared" si="145"/>
        <v>26502.788920143375</v>
      </c>
      <c r="LKU25" s="230">
        <f t="shared" si="145"/>
        <v>26502.788920143375</v>
      </c>
      <c r="LKV25" s="230">
        <f t="shared" si="145"/>
        <v>26502.788920143375</v>
      </c>
      <c r="LKW25" s="230">
        <f t="shared" si="145"/>
        <v>26502.788920143375</v>
      </c>
      <c r="LKX25" s="230">
        <f t="shared" si="145"/>
        <v>26502.788920143375</v>
      </c>
      <c r="LKY25" s="230">
        <f t="shared" si="145"/>
        <v>26502.788920143375</v>
      </c>
      <c r="LKZ25" s="230">
        <f t="shared" si="145"/>
        <v>26502.788920143375</v>
      </c>
      <c r="LLA25" s="230">
        <f t="shared" si="145"/>
        <v>26502.788920143375</v>
      </c>
      <c r="LLB25" s="230">
        <f t="shared" si="145"/>
        <v>26502.788920143375</v>
      </c>
      <c r="LLC25" s="230">
        <f t="shared" si="145"/>
        <v>26502.788920143375</v>
      </c>
      <c r="LLD25" s="230">
        <f t="shared" si="145"/>
        <v>26502.788920143375</v>
      </c>
      <c r="LLE25" s="230">
        <f t="shared" si="145"/>
        <v>26502.788920143375</v>
      </c>
      <c r="LLF25" s="230">
        <f t="shared" si="145"/>
        <v>26502.788920143375</v>
      </c>
      <c r="LLG25" s="230">
        <f t="shared" si="145"/>
        <v>26502.788920143375</v>
      </c>
      <c r="LLH25" s="230">
        <f t="shared" si="145"/>
        <v>26502.788920143375</v>
      </c>
      <c r="LLI25" s="230">
        <f t="shared" si="145"/>
        <v>26502.788920143375</v>
      </c>
      <c r="LLJ25" s="230">
        <f t="shared" si="145"/>
        <v>26502.788920143375</v>
      </c>
      <c r="LLK25" s="230">
        <f t="shared" si="145"/>
        <v>26502.788920143375</v>
      </c>
      <c r="LLL25" s="230">
        <f t="shared" si="145"/>
        <v>26502.788920143375</v>
      </c>
      <c r="LLM25" s="230">
        <f t="shared" si="145"/>
        <v>26502.788920143375</v>
      </c>
      <c r="LLN25" s="230">
        <f t="shared" si="145"/>
        <v>26502.788920143375</v>
      </c>
      <c r="LLO25" s="230">
        <f t="shared" si="145"/>
        <v>26502.788920143375</v>
      </c>
      <c r="LLP25" s="230">
        <f t="shared" si="145"/>
        <v>26502.788920143375</v>
      </c>
      <c r="LLQ25" s="230">
        <f t="shared" si="145"/>
        <v>26502.788920143375</v>
      </c>
      <c r="LLR25" s="230">
        <f t="shared" si="145"/>
        <v>26502.788920143375</v>
      </c>
      <c r="LLS25" s="230">
        <f t="shared" si="145"/>
        <v>26502.788920143375</v>
      </c>
      <c r="LLT25" s="230">
        <f t="shared" si="145"/>
        <v>26502.788920143375</v>
      </c>
      <c r="LLU25" s="230">
        <f t="shared" si="145"/>
        <v>26502.788920143375</v>
      </c>
      <c r="LLV25" s="230">
        <f t="shared" si="145"/>
        <v>26502.788920143375</v>
      </c>
      <c r="LLW25" s="230">
        <f t="shared" si="145"/>
        <v>26502.788920143375</v>
      </c>
      <c r="LLX25" s="230">
        <f t="shared" si="145"/>
        <v>26502.788920143375</v>
      </c>
      <c r="LLY25" s="230">
        <f t="shared" si="145"/>
        <v>26502.788920143375</v>
      </c>
      <c r="LLZ25" s="230">
        <f t="shared" si="145"/>
        <v>26502.788920143375</v>
      </c>
      <c r="LMA25" s="230">
        <f t="shared" si="145"/>
        <v>26502.788920143375</v>
      </c>
      <c r="LMB25" s="230">
        <f t="shared" si="145"/>
        <v>26502.788920143375</v>
      </c>
      <c r="LMC25" s="230">
        <f t="shared" si="145"/>
        <v>26502.788920143375</v>
      </c>
      <c r="LMD25" s="230">
        <f t="shared" si="145"/>
        <v>26502.788920143375</v>
      </c>
      <c r="LME25" s="230">
        <f t="shared" si="145"/>
        <v>26502.788920143375</v>
      </c>
      <c r="LMF25" s="230">
        <f t="shared" si="145"/>
        <v>26502.788920143375</v>
      </c>
      <c r="LMG25" s="230">
        <f t="shared" si="145"/>
        <v>26502.788920143375</v>
      </c>
      <c r="LMH25" s="230">
        <f t="shared" si="145"/>
        <v>26502.788920143375</v>
      </c>
      <c r="LMI25" s="230">
        <f t="shared" ref="LMI25:LOT25" si="146">MIN(_xlfn.IFS(LMI21=0,LMH25,LMI21&gt;0,LMH25+(LMI21/5)),LMI22)</f>
        <v>26502.788920143375</v>
      </c>
      <c r="LMJ25" s="230">
        <f t="shared" si="146"/>
        <v>26502.788920143375</v>
      </c>
      <c r="LMK25" s="230">
        <f t="shared" si="146"/>
        <v>26502.788920143375</v>
      </c>
      <c r="LML25" s="230">
        <f t="shared" si="146"/>
        <v>26502.788920143375</v>
      </c>
      <c r="LMM25" s="230">
        <f t="shared" si="146"/>
        <v>26502.788920143375</v>
      </c>
      <c r="LMN25" s="230">
        <f t="shared" si="146"/>
        <v>26502.788920143375</v>
      </c>
      <c r="LMO25" s="230">
        <f t="shared" si="146"/>
        <v>26502.788920143375</v>
      </c>
      <c r="LMP25" s="230">
        <f t="shared" si="146"/>
        <v>26502.788920143375</v>
      </c>
      <c r="LMQ25" s="230">
        <f t="shared" si="146"/>
        <v>26502.788920143375</v>
      </c>
      <c r="LMR25" s="230">
        <f t="shared" si="146"/>
        <v>26502.788920143375</v>
      </c>
      <c r="LMS25" s="230">
        <f t="shared" si="146"/>
        <v>26502.788920143375</v>
      </c>
      <c r="LMT25" s="230">
        <f t="shared" si="146"/>
        <v>26502.788920143375</v>
      </c>
      <c r="LMU25" s="230">
        <f t="shared" si="146"/>
        <v>26502.788920143375</v>
      </c>
      <c r="LMV25" s="230">
        <f t="shared" si="146"/>
        <v>26502.788920143375</v>
      </c>
      <c r="LMW25" s="230">
        <f t="shared" si="146"/>
        <v>26502.788920143375</v>
      </c>
      <c r="LMX25" s="230">
        <f t="shared" si="146"/>
        <v>26502.788920143375</v>
      </c>
      <c r="LMY25" s="230">
        <f t="shared" si="146"/>
        <v>26502.788920143375</v>
      </c>
      <c r="LMZ25" s="230">
        <f t="shared" si="146"/>
        <v>26502.788920143375</v>
      </c>
      <c r="LNA25" s="230">
        <f t="shared" si="146"/>
        <v>26502.788920143375</v>
      </c>
      <c r="LNB25" s="230">
        <f t="shared" si="146"/>
        <v>26502.788920143375</v>
      </c>
      <c r="LNC25" s="230">
        <f t="shared" si="146"/>
        <v>26502.788920143375</v>
      </c>
      <c r="LND25" s="230">
        <f t="shared" si="146"/>
        <v>26502.788920143375</v>
      </c>
      <c r="LNE25" s="230">
        <f t="shared" si="146"/>
        <v>26502.788920143375</v>
      </c>
      <c r="LNF25" s="230">
        <f t="shared" si="146"/>
        <v>26502.788920143375</v>
      </c>
      <c r="LNG25" s="230">
        <f t="shared" si="146"/>
        <v>26502.788920143375</v>
      </c>
      <c r="LNH25" s="230">
        <f t="shared" si="146"/>
        <v>26502.788920143375</v>
      </c>
      <c r="LNI25" s="230">
        <f t="shared" si="146"/>
        <v>26502.788920143375</v>
      </c>
      <c r="LNJ25" s="230">
        <f t="shared" si="146"/>
        <v>26502.788920143375</v>
      </c>
      <c r="LNK25" s="230">
        <f t="shared" si="146"/>
        <v>26502.788920143375</v>
      </c>
      <c r="LNL25" s="230">
        <f t="shared" si="146"/>
        <v>26502.788920143375</v>
      </c>
      <c r="LNM25" s="230">
        <f t="shared" si="146"/>
        <v>26502.788920143375</v>
      </c>
      <c r="LNN25" s="230">
        <f t="shared" si="146"/>
        <v>26502.788920143375</v>
      </c>
      <c r="LNO25" s="230">
        <f t="shared" si="146"/>
        <v>26502.788920143375</v>
      </c>
      <c r="LNP25" s="230">
        <f t="shared" si="146"/>
        <v>26502.788920143375</v>
      </c>
      <c r="LNQ25" s="230">
        <f t="shared" si="146"/>
        <v>26502.788920143375</v>
      </c>
      <c r="LNR25" s="230">
        <f t="shared" si="146"/>
        <v>26502.788920143375</v>
      </c>
      <c r="LNS25" s="230">
        <f t="shared" si="146"/>
        <v>26502.788920143375</v>
      </c>
      <c r="LNT25" s="230">
        <f t="shared" si="146"/>
        <v>26502.788920143375</v>
      </c>
      <c r="LNU25" s="230">
        <f t="shared" si="146"/>
        <v>26502.788920143375</v>
      </c>
      <c r="LNV25" s="230">
        <f t="shared" si="146"/>
        <v>26502.788920143375</v>
      </c>
      <c r="LNW25" s="230">
        <f t="shared" si="146"/>
        <v>26502.788920143375</v>
      </c>
      <c r="LNX25" s="230">
        <f t="shared" si="146"/>
        <v>26502.788920143375</v>
      </c>
      <c r="LNY25" s="230">
        <f t="shared" si="146"/>
        <v>26502.788920143375</v>
      </c>
      <c r="LNZ25" s="230">
        <f t="shared" si="146"/>
        <v>26502.788920143375</v>
      </c>
      <c r="LOA25" s="230">
        <f t="shared" si="146"/>
        <v>26502.788920143375</v>
      </c>
      <c r="LOB25" s="230">
        <f t="shared" si="146"/>
        <v>26502.788920143375</v>
      </c>
      <c r="LOC25" s="230">
        <f t="shared" si="146"/>
        <v>26502.788920143375</v>
      </c>
      <c r="LOD25" s="230">
        <f t="shared" si="146"/>
        <v>26502.788920143375</v>
      </c>
      <c r="LOE25" s="230">
        <f t="shared" si="146"/>
        <v>26502.788920143375</v>
      </c>
      <c r="LOF25" s="230">
        <f t="shared" si="146"/>
        <v>26502.788920143375</v>
      </c>
      <c r="LOG25" s="230">
        <f t="shared" si="146"/>
        <v>26502.788920143375</v>
      </c>
      <c r="LOH25" s="230">
        <f t="shared" si="146"/>
        <v>26502.788920143375</v>
      </c>
      <c r="LOI25" s="230">
        <f t="shared" si="146"/>
        <v>26502.788920143375</v>
      </c>
      <c r="LOJ25" s="230">
        <f t="shared" si="146"/>
        <v>26502.788920143375</v>
      </c>
      <c r="LOK25" s="230">
        <f t="shared" si="146"/>
        <v>26502.788920143375</v>
      </c>
      <c r="LOL25" s="230">
        <f t="shared" si="146"/>
        <v>26502.788920143375</v>
      </c>
      <c r="LOM25" s="230">
        <f t="shared" si="146"/>
        <v>26502.788920143375</v>
      </c>
      <c r="LON25" s="230">
        <f t="shared" si="146"/>
        <v>26502.788920143375</v>
      </c>
      <c r="LOO25" s="230">
        <f t="shared" si="146"/>
        <v>26502.788920143375</v>
      </c>
      <c r="LOP25" s="230">
        <f t="shared" si="146"/>
        <v>26502.788920143375</v>
      </c>
      <c r="LOQ25" s="230">
        <f t="shared" si="146"/>
        <v>26502.788920143375</v>
      </c>
      <c r="LOR25" s="230">
        <f t="shared" si="146"/>
        <v>26502.788920143375</v>
      </c>
      <c r="LOS25" s="230">
        <f t="shared" si="146"/>
        <v>26502.788920143375</v>
      </c>
      <c r="LOT25" s="230">
        <f t="shared" si="146"/>
        <v>26502.788920143375</v>
      </c>
      <c r="LOU25" s="230">
        <f t="shared" ref="LOU25:LRF25" si="147">MIN(_xlfn.IFS(LOU21=0,LOT25,LOU21&gt;0,LOT25+(LOU21/5)),LOU22)</f>
        <v>26502.788920143375</v>
      </c>
      <c r="LOV25" s="230">
        <f t="shared" si="147"/>
        <v>26502.788920143375</v>
      </c>
      <c r="LOW25" s="230">
        <f t="shared" si="147"/>
        <v>26502.788920143375</v>
      </c>
      <c r="LOX25" s="230">
        <f t="shared" si="147"/>
        <v>26502.788920143375</v>
      </c>
      <c r="LOY25" s="230">
        <f t="shared" si="147"/>
        <v>26502.788920143375</v>
      </c>
      <c r="LOZ25" s="230">
        <f t="shared" si="147"/>
        <v>26502.788920143375</v>
      </c>
      <c r="LPA25" s="230">
        <f t="shared" si="147"/>
        <v>26502.788920143375</v>
      </c>
      <c r="LPB25" s="230">
        <f t="shared" si="147"/>
        <v>26502.788920143375</v>
      </c>
      <c r="LPC25" s="230">
        <f t="shared" si="147"/>
        <v>26502.788920143375</v>
      </c>
      <c r="LPD25" s="230">
        <f t="shared" si="147"/>
        <v>26502.788920143375</v>
      </c>
      <c r="LPE25" s="230">
        <f t="shared" si="147"/>
        <v>26502.788920143375</v>
      </c>
      <c r="LPF25" s="230">
        <f t="shared" si="147"/>
        <v>26502.788920143375</v>
      </c>
      <c r="LPG25" s="230">
        <f t="shared" si="147"/>
        <v>26502.788920143375</v>
      </c>
      <c r="LPH25" s="230">
        <f t="shared" si="147"/>
        <v>26502.788920143375</v>
      </c>
      <c r="LPI25" s="230">
        <f t="shared" si="147"/>
        <v>26502.788920143375</v>
      </c>
      <c r="LPJ25" s="230">
        <f t="shared" si="147"/>
        <v>26502.788920143375</v>
      </c>
      <c r="LPK25" s="230">
        <f t="shared" si="147"/>
        <v>26502.788920143375</v>
      </c>
      <c r="LPL25" s="230">
        <f t="shared" si="147"/>
        <v>26502.788920143375</v>
      </c>
      <c r="LPM25" s="230">
        <f t="shared" si="147"/>
        <v>26502.788920143375</v>
      </c>
      <c r="LPN25" s="230">
        <f t="shared" si="147"/>
        <v>26502.788920143375</v>
      </c>
      <c r="LPO25" s="230">
        <f t="shared" si="147"/>
        <v>26502.788920143375</v>
      </c>
      <c r="LPP25" s="230">
        <f t="shared" si="147"/>
        <v>26502.788920143375</v>
      </c>
      <c r="LPQ25" s="230">
        <f t="shared" si="147"/>
        <v>26502.788920143375</v>
      </c>
      <c r="LPR25" s="230">
        <f t="shared" si="147"/>
        <v>26502.788920143375</v>
      </c>
      <c r="LPS25" s="230">
        <f t="shared" si="147"/>
        <v>26502.788920143375</v>
      </c>
      <c r="LPT25" s="230">
        <f t="shared" si="147"/>
        <v>26502.788920143375</v>
      </c>
      <c r="LPU25" s="230">
        <f t="shared" si="147"/>
        <v>26502.788920143375</v>
      </c>
      <c r="LPV25" s="230">
        <f t="shared" si="147"/>
        <v>26502.788920143375</v>
      </c>
      <c r="LPW25" s="230">
        <f t="shared" si="147"/>
        <v>26502.788920143375</v>
      </c>
      <c r="LPX25" s="230">
        <f t="shared" si="147"/>
        <v>26502.788920143375</v>
      </c>
      <c r="LPY25" s="230">
        <f t="shared" si="147"/>
        <v>26502.788920143375</v>
      </c>
      <c r="LPZ25" s="230">
        <f t="shared" si="147"/>
        <v>26502.788920143375</v>
      </c>
      <c r="LQA25" s="230">
        <f t="shared" si="147"/>
        <v>26502.788920143375</v>
      </c>
      <c r="LQB25" s="230">
        <f t="shared" si="147"/>
        <v>26502.788920143375</v>
      </c>
      <c r="LQC25" s="230">
        <f t="shared" si="147"/>
        <v>26502.788920143375</v>
      </c>
      <c r="LQD25" s="230">
        <f t="shared" si="147"/>
        <v>26502.788920143375</v>
      </c>
      <c r="LQE25" s="230">
        <f t="shared" si="147"/>
        <v>26502.788920143375</v>
      </c>
      <c r="LQF25" s="230">
        <f t="shared" si="147"/>
        <v>26502.788920143375</v>
      </c>
      <c r="LQG25" s="230">
        <f t="shared" si="147"/>
        <v>26502.788920143375</v>
      </c>
      <c r="LQH25" s="230">
        <f t="shared" si="147"/>
        <v>26502.788920143375</v>
      </c>
      <c r="LQI25" s="230">
        <f t="shared" si="147"/>
        <v>26502.788920143375</v>
      </c>
      <c r="LQJ25" s="230">
        <f t="shared" si="147"/>
        <v>26502.788920143375</v>
      </c>
      <c r="LQK25" s="230">
        <f t="shared" si="147"/>
        <v>26502.788920143375</v>
      </c>
      <c r="LQL25" s="230">
        <f t="shared" si="147"/>
        <v>26502.788920143375</v>
      </c>
      <c r="LQM25" s="230">
        <f t="shared" si="147"/>
        <v>26502.788920143375</v>
      </c>
      <c r="LQN25" s="230">
        <f t="shared" si="147"/>
        <v>26502.788920143375</v>
      </c>
      <c r="LQO25" s="230">
        <f t="shared" si="147"/>
        <v>26502.788920143375</v>
      </c>
      <c r="LQP25" s="230">
        <f t="shared" si="147"/>
        <v>26502.788920143375</v>
      </c>
      <c r="LQQ25" s="230">
        <f t="shared" si="147"/>
        <v>26502.788920143375</v>
      </c>
      <c r="LQR25" s="230">
        <f t="shared" si="147"/>
        <v>26502.788920143375</v>
      </c>
      <c r="LQS25" s="230">
        <f t="shared" si="147"/>
        <v>26502.788920143375</v>
      </c>
      <c r="LQT25" s="230">
        <f t="shared" si="147"/>
        <v>26502.788920143375</v>
      </c>
      <c r="LQU25" s="230">
        <f t="shared" si="147"/>
        <v>26502.788920143375</v>
      </c>
      <c r="LQV25" s="230">
        <f t="shared" si="147"/>
        <v>26502.788920143375</v>
      </c>
      <c r="LQW25" s="230">
        <f t="shared" si="147"/>
        <v>26502.788920143375</v>
      </c>
      <c r="LQX25" s="230">
        <f t="shared" si="147"/>
        <v>26502.788920143375</v>
      </c>
      <c r="LQY25" s="230">
        <f t="shared" si="147"/>
        <v>26502.788920143375</v>
      </c>
      <c r="LQZ25" s="230">
        <f t="shared" si="147"/>
        <v>26502.788920143375</v>
      </c>
      <c r="LRA25" s="230">
        <f t="shared" si="147"/>
        <v>26502.788920143375</v>
      </c>
      <c r="LRB25" s="230">
        <f t="shared" si="147"/>
        <v>26502.788920143375</v>
      </c>
      <c r="LRC25" s="230">
        <f t="shared" si="147"/>
        <v>26502.788920143375</v>
      </c>
      <c r="LRD25" s="230">
        <f t="shared" si="147"/>
        <v>26502.788920143375</v>
      </c>
      <c r="LRE25" s="230">
        <f t="shared" si="147"/>
        <v>26502.788920143375</v>
      </c>
      <c r="LRF25" s="230">
        <f t="shared" si="147"/>
        <v>26502.788920143375</v>
      </c>
      <c r="LRG25" s="230">
        <f t="shared" ref="LRG25:LTR25" si="148">MIN(_xlfn.IFS(LRG21=0,LRF25,LRG21&gt;0,LRF25+(LRG21/5)),LRG22)</f>
        <v>26502.788920143375</v>
      </c>
      <c r="LRH25" s="230">
        <f t="shared" si="148"/>
        <v>26502.788920143375</v>
      </c>
      <c r="LRI25" s="230">
        <f t="shared" si="148"/>
        <v>26502.788920143375</v>
      </c>
      <c r="LRJ25" s="230">
        <f t="shared" si="148"/>
        <v>26502.788920143375</v>
      </c>
      <c r="LRK25" s="230">
        <f t="shared" si="148"/>
        <v>26502.788920143375</v>
      </c>
      <c r="LRL25" s="230">
        <f t="shared" si="148"/>
        <v>26502.788920143375</v>
      </c>
      <c r="LRM25" s="230">
        <f t="shared" si="148"/>
        <v>26502.788920143375</v>
      </c>
      <c r="LRN25" s="230">
        <f t="shared" si="148"/>
        <v>26502.788920143375</v>
      </c>
      <c r="LRO25" s="230">
        <f t="shared" si="148"/>
        <v>26502.788920143375</v>
      </c>
      <c r="LRP25" s="230">
        <f t="shared" si="148"/>
        <v>26502.788920143375</v>
      </c>
      <c r="LRQ25" s="230">
        <f t="shared" si="148"/>
        <v>26502.788920143375</v>
      </c>
      <c r="LRR25" s="230">
        <f t="shared" si="148"/>
        <v>26502.788920143375</v>
      </c>
      <c r="LRS25" s="230">
        <f t="shared" si="148"/>
        <v>26502.788920143375</v>
      </c>
      <c r="LRT25" s="230">
        <f t="shared" si="148"/>
        <v>26502.788920143375</v>
      </c>
      <c r="LRU25" s="230">
        <f t="shared" si="148"/>
        <v>26502.788920143375</v>
      </c>
      <c r="LRV25" s="230">
        <f t="shared" si="148"/>
        <v>26502.788920143375</v>
      </c>
      <c r="LRW25" s="230">
        <f t="shared" si="148"/>
        <v>26502.788920143375</v>
      </c>
      <c r="LRX25" s="230">
        <f t="shared" si="148"/>
        <v>26502.788920143375</v>
      </c>
      <c r="LRY25" s="230">
        <f t="shared" si="148"/>
        <v>26502.788920143375</v>
      </c>
      <c r="LRZ25" s="230">
        <f t="shared" si="148"/>
        <v>26502.788920143375</v>
      </c>
      <c r="LSA25" s="230">
        <f t="shared" si="148"/>
        <v>26502.788920143375</v>
      </c>
      <c r="LSB25" s="230">
        <f t="shared" si="148"/>
        <v>26502.788920143375</v>
      </c>
      <c r="LSC25" s="230">
        <f t="shared" si="148"/>
        <v>26502.788920143375</v>
      </c>
      <c r="LSD25" s="230">
        <f t="shared" si="148"/>
        <v>26502.788920143375</v>
      </c>
      <c r="LSE25" s="230">
        <f t="shared" si="148"/>
        <v>26502.788920143375</v>
      </c>
      <c r="LSF25" s="230">
        <f t="shared" si="148"/>
        <v>26502.788920143375</v>
      </c>
      <c r="LSG25" s="230">
        <f t="shared" si="148"/>
        <v>26502.788920143375</v>
      </c>
      <c r="LSH25" s="230">
        <f t="shared" si="148"/>
        <v>26502.788920143375</v>
      </c>
      <c r="LSI25" s="230">
        <f t="shared" si="148"/>
        <v>26502.788920143375</v>
      </c>
      <c r="LSJ25" s="230">
        <f t="shared" si="148"/>
        <v>26502.788920143375</v>
      </c>
      <c r="LSK25" s="230">
        <f t="shared" si="148"/>
        <v>26502.788920143375</v>
      </c>
      <c r="LSL25" s="230">
        <f t="shared" si="148"/>
        <v>26502.788920143375</v>
      </c>
      <c r="LSM25" s="230">
        <f t="shared" si="148"/>
        <v>26502.788920143375</v>
      </c>
      <c r="LSN25" s="230">
        <f t="shared" si="148"/>
        <v>26502.788920143375</v>
      </c>
      <c r="LSO25" s="230">
        <f t="shared" si="148"/>
        <v>26502.788920143375</v>
      </c>
      <c r="LSP25" s="230">
        <f t="shared" si="148"/>
        <v>26502.788920143375</v>
      </c>
      <c r="LSQ25" s="230">
        <f t="shared" si="148"/>
        <v>26502.788920143375</v>
      </c>
      <c r="LSR25" s="230">
        <f t="shared" si="148"/>
        <v>26502.788920143375</v>
      </c>
      <c r="LSS25" s="230">
        <f t="shared" si="148"/>
        <v>26502.788920143375</v>
      </c>
      <c r="LST25" s="230">
        <f t="shared" si="148"/>
        <v>26502.788920143375</v>
      </c>
      <c r="LSU25" s="230">
        <f t="shared" si="148"/>
        <v>26502.788920143375</v>
      </c>
      <c r="LSV25" s="230">
        <f t="shared" si="148"/>
        <v>26502.788920143375</v>
      </c>
      <c r="LSW25" s="230">
        <f t="shared" si="148"/>
        <v>26502.788920143375</v>
      </c>
      <c r="LSX25" s="230">
        <f t="shared" si="148"/>
        <v>26502.788920143375</v>
      </c>
      <c r="LSY25" s="230">
        <f t="shared" si="148"/>
        <v>26502.788920143375</v>
      </c>
      <c r="LSZ25" s="230">
        <f t="shared" si="148"/>
        <v>26502.788920143375</v>
      </c>
      <c r="LTA25" s="230">
        <f t="shared" si="148"/>
        <v>26502.788920143375</v>
      </c>
      <c r="LTB25" s="230">
        <f t="shared" si="148"/>
        <v>26502.788920143375</v>
      </c>
      <c r="LTC25" s="230">
        <f t="shared" si="148"/>
        <v>26502.788920143375</v>
      </c>
      <c r="LTD25" s="230">
        <f t="shared" si="148"/>
        <v>26502.788920143375</v>
      </c>
      <c r="LTE25" s="230">
        <f t="shared" si="148"/>
        <v>26502.788920143375</v>
      </c>
      <c r="LTF25" s="230">
        <f t="shared" si="148"/>
        <v>26502.788920143375</v>
      </c>
      <c r="LTG25" s="230">
        <f t="shared" si="148"/>
        <v>26502.788920143375</v>
      </c>
      <c r="LTH25" s="230">
        <f t="shared" si="148"/>
        <v>26502.788920143375</v>
      </c>
      <c r="LTI25" s="230">
        <f t="shared" si="148"/>
        <v>26502.788920143375</v>
      </c>
      <c r="LTJ25" s="230">
        <f t="shared" si="148"/>
        <v>26502.788920143375</v>
      </c>
      <c r="LTK25" s="230">
        <f t="shared" si="148"/>
        <v>26502.788920143375</v>
      </c>
      <c r="LTL25" s="230">
        <f t="shared" si="148"/>
        <v>26502.788920143375</v>
      </c>
      <c r="LTM25" s="230">
        <f t="shared" si="148"/>
        <v>26502.788920143375</v>
      </c>
      <c r="LTN25" s="230">
        <f t="shared" si="148"/>
        <v>26502.788920143375</v>
      </c>
      <c r="LTO25" s="230">
        <f t="shared" si="148"/>
        <v>26502.788920143375</v>
      </c>
      <c r="LTP25" s="230">
        <f t="shared" si="148"/>
        <v>26502.788920143375</v>
      </c>
      <c r="LTQ25" s="230">
        <f t="shared" si="148"/>
        <v>26502.788920143375</v>
      </c>
      <c r="LTR25" s="230">
        <f t="shared" si="148"/>
        <v>26502.788920143375</v>
      </c>
      <c r="LTS25" s="230">
        <f t="shared" ref="LTS25:LWD25" si="149">MIN(_xlfn.IFS(LTS21=0,LTR25,LTS21&gt;0,LTR25+(LTS21/5)),LTS22)</f>
        <v>26502.788920143375</v>
      </c>
      <c r="LTT25" s="230">
        <f t="shared" si="149"/>
        <v>26502.788920143375</v>
      </c>
      <c r="LTU25" s="230">
        <f t="shared" si="149"/>
        <v>26502.788920143375</v>
      </c>
      <c r="LTV25" s="230">
        <f t="shared" si="149"/>
        <v>26502.788920143375</v>
      </c>
      <c r="LTW25" s="230">
        <f t="shared" si="149"/>
        <v>26502.788920143375</v>
      </c>
      <c r="LTX25" s="230">
        <f t="shared" si="149"/>
        <v>26502.788920143375</v>
      </c>
      <c r="LTY25" s="230">
        <f t="shared" si="149"/>
        <v>26502.788920143375</v>
      </c>
      <c r="LTZ25" s="230">
        <f t="shared" si="149"/>
        <v>26502.788920143375</v>
      </c>
      <c r="LUA25" s="230">
        <f t="shared" si="149"/>
        <v>26502.788920143375</v>
      </c>
      <c r="LUB25" s="230">
        <f t="shared" si="149"/>
        <v>26502.788920143375</v>
      </c>
      <c r="LUC25" s="230">
        <f t="shared" si="149"/>
        <v>26502.788920143375</v>
      </c>
      <c r="LUD25" s="230">
        <f t="shared" si="149"/>
        <v>26502.788920143375</v>
      </c>
      <c r="LUE25" s="230">
        <f t="shared" si="149"/>
        <v>26502.788920143375</v>
      </c>
      <c r="LUF25" s="230">
        <f t="shared" si="149"/>
        <v>26502.788920143375</v>
      </c>
      <c r="LUG25" s="230">
        <f t="shared" si="149"/>
        <v>26502.788920143375</v>
      </c>
      <c r="LUH25" s="230">
        <f t="shared" si="149"/>
        <v>26502.788920143375</v>
      </c>
      <c r="LUI25" s="230">
        <f t="shared" si="149"/>
        <v>26502.788920143375</v>
      </c>
      <c r="LUJ25" s="230">
        <f t="shared" si="149"/>
        <v>26502.788920143375</v>
      </c>
      <c r="LUK25" s="230">
        <f t="shared" si="149"/>
        <v>26502.788920143375</v>
      </c>
      <c r="LUL25" s="230">
        <f t="shared" si="149"/>
        <v>26502.788920143375</v>
      </c>
      <c r="LUM25" s="230">
        <f t="shared" si="149"/>
        <v>26502.788920143375</v>
      </c>
      <c r="LUN25" s="230">
        <f t="shared" si="149"/>
        <v>26502.788920143375</v>
      </c>
      <c r="LUO25" s="230">
        <f t="shared" si="149"/>
        <v>26502.788920143375</v>
      </c>
      <c r="LUP25" s="230">
        <f t="shared" si="149"/>
        <v>26502.788920143375</v>
      </c>
      <c r="LUQ25" s="230">
        <f t="shared" si="149"/>
        <v>26502.788920143375</v>
      </c>
      <c r="LUR25" s="230">
        <f t="shared" si="149"/>
        <v>26502.788920143375</v>
      </c>
      <c r="LUS25" s="230">
        <f t="shared" si="149"/>
        <v>26502.788920143375</v>
      </c>
      <c r="LUT25" s="230">
        <f t="shared" si="149"/>
        <v>26502.788920143375</v>
      </c>
      <c r="LUU25" s="230">
        <f t="shared" si="149"/>
        <v>26502.788920143375</v>
      </c>
      <c r="LUV25" s="230">
        <f t="shared" si="149"/>
        <v>26502.788920143375</v>
      </c>
      <c r="LUW25" s="230">
        <f t="shared" si="149"/>
        <v>26502.788920143375</v>
      </c>
      <c r="LUX25" s="230">
        <f t="shared" si="149"/>
        <v>26502.788920143375</v>
      </c>
      <c r="LUY25" s="230">
        <f t="shared" si="149"/>
        <v>26502.788920143375</v>
      </c>
      <c r="LUZ25" s="230">
        <f t="shared" si="149"/>
        <v>26502.788920143375</v>
      </c>
      <c r="LVA25" s="230">
        <f t="shared" si="149"/>
        <v>26502.788920143375</v>
      </c>
      <c r="LVB25" s="230">
        <f t="shared" si="149"/>
        <v>26502.788920143375</v>
      </c>
      <c r="LVC25" s="230">
        <f t="shared" si="149"/>
        <v>26502.788920143375</v>
      </c>
      <c r="LVD25" s="230">
        <f t="shared" si="149"/>
        <v>26502.788920143375</v>
      </c>
      <c r="LVE25" s="230">
        <f t="shared" si="149"/>
        <v>26502.788920143375</v>
      </c>
      <c r="LVF25" s="230">
        <f t="shared" si="149"/>
        <v>26502.788920143375</v>
      </c>
      <c r="LVG25" s="230">
        <f t="shared" si="149"/>
        <v>26502.788920143375</v>
      </c>
      <c r="LVH25" s="230">
        <f t="shared" si="149"/>
        <v>26502.788920143375</v>
      </c>
      <c r="LVI25" s="230">
        <f t="shared" si="149"/>
        <v>26502.788920143375</v>
      </c>
      <c r="LVJ25" s="230">
        <f t="shared" si="149"/>
        <v>26502.788920143375</v>
      </c>
      <c r="LVK25" s="230">
        <f t="shared" si="149"/>
        <v>26502.788920143375</v>
      </c>
      <c r="LVL25" s="230">
        <f t="shared" si="149"/>
        <v>26502.788920143375</v>
      </c>
      <c r="LVM25" s="230">
        <f t="shared" si="149"/>
        <v>26502.788920143375</v>
      </c>
      <c r="LVN25" s="230">
        <f t="shared" si="149"/>
        <v>26502.788920143375</v>
      </c>
      <c r="LVO25" s="230">
        <f t="shared" si="149"/>
        <v>26502.788920143375</v>
      </c>
      <c r="LVP25" s="230">
        <f t="shared" si="149"/>
        <v>26502.788920143375</v>
      </c>
      <c r="LVQ25" s="230">
        <f t="shared" si="149"/>
        <v>26502.788920143375</v>
      </c>
      <c r="LVR25" s="230">
        <f t="shared" si="149"/>
        <v>26502.788920143375</v>
      </c>
      <c r="LVS25" s="230">
        <f t="shared" si="149"/>
        <v>26502.788920143375</v>
      </c>
      <c r="LVT25" s="230">
        <f t="shared" si="149"/>
        <v>26502.788920143375</v>
      </c>
      <c r="LVU25" s="230">
        <f t="shared" si="149"/>
        <v>26502.788920143375</v>
      </c>
      <c r="LVV25" s="230">
        <f t="shared" si="149"/>
        <v>26502.788920143375</v>
      </c>
      <c r="LVW25" s="230">
        <f t="shared" si="149"/>
        <v>26502.788920143375</v>
      </c>
      <c r="LVX25" s="230">
        <f t="shared" si="149"/>
        <v>26502.788920143375</v>
      </c>
      <c r="LVY25" s="230">
        <f t="shared" si="149"/>
        <v>26502.788920143375</v>
      </c>
      <c r="LVZ25" s="230">
        <f t="shared" si="149"/>
        <v>26502.788920143375</v>
      </c>
      <c r="LWA25" s="230">
        <f t="shared" si="149"/>
        <v>26502.788920143375</v>
      </c>
      <c r="LWB25" s="230">
        <f t="shared" si="149"/>
        <v>26502.788920143375</v>
      </c>
      <c r="LWC25" s="230">
        <f t="shared" si="149"/>
        <v>26502.788920143375</v>
      </c>
      <c r="LWD25" s="230">
        <f t="shared" si="149"/>
        <v>26502.788920143375</v>
      </c>
      <c r="LWE25" s="230">
        <f t="shared" ref="LWE25:LYP25" si="150">MIN(_xlfn.IFS(LWE21=0,LWD25,LWE21&gt;0,LWD25+(LWE21/5)),LWE22)</f>
        <v>26502.788920143375</v>
      </c>
      <c r="LWF25" s="230">
        <f t="shared" si="150"/>
        <v>26502.788920143375</v>
      </c>
      <c r="LWG25" s="230">
        <f t="shared" si="150"/>
        <v>26502.788920143375</v>
      </c>
      <c r="LWH25" s="230">
        <f t="shared" si="150"/>
        <v>26502.788920143375</v>
      </c>
      <c r="LWI25" s="230">
        <f t="shared" si="150"/>
        <v>26502.788920143375</v>
      </c>
      <c r="LWJ25" s="230">
        <f t="shared" si="150"/>
        <v>26502.788920143375</v>
      </c>
      <c r="LWK25" s="230">
        <f t="shared" si="150"/>
        <v>26502.788920143375</v>
      </c>
      <c r="LWL25" s="230">
        <f t="shared" si="150"/>
        <v>26502.788920143375</v>
      </c>
      <c r="LWM25" s="230">
        <f t="shared" si="150"/>
        <v>26502.788920143375</v>
      </c>
      <c r="LWN25" s="230">
        <f t="shared" si="150"/>
        <v>26502.788920143375</v>
      </c>
      <c r="LWO25" s="230">
        <f t="shared" si="150"/>
        <v>26502.788920143375</v>
      </c>
      <c r="LWP25" s="230">
        <f t="shared" si="150"/>
        <v>26502.788920143375</v>
      </c>
      <c r="LWQ25" s="230">
        <f t="shared" si="150"/>
        <v>26502.788920143375</v>
      </c>
      <c r="LWR25" s="230">
        <f t="shared" si="150"/>
        <v>26502.788920143375</v>
      </c>
      <c r="LWS25" s="230">
        <f t="shared" si="150"/>
        <v>26502.788920143375</v>
      </c>
      <c r="LWT25" s="230">
        <f t="shared" si="150"/>
        <v>26502.788920143375</v>
      </c>
      <c r="LWU25" s="230">
        <f t="shared" si="150"/>
        <v>26502.788920143375</v>
      </c>
      <c r="LWV25" s="230">
        <f t="shared" si="150"/>
        <v>26502.788920143375</v>
      </c>
      <c r="LWW25" s="230">
        <f t="shared" si="150"/>
        <v>26502.788920143375</v>
      </c>
      <c r="LWX25" s="230">
        <f t="shared" si="150"/>
        <v>26502.788920143375</v>
      </c>
      <c r="LWY25" s="230">
        <f t="shared" si="150"/>
        <v>26502.788920143375</v>
      </c>
      <c r="LWZ25" s="230">
        <f t="shared" si="150"/>
        <v>26502.788920143375</v>
      </c>
      <c r="LXA25" s="230">
        <f t="shared" si="150"/>
        <v>26502.788920143375</v>
      </c>
      <c r="LXB25" s="230">
        <f t="shared" si="150"/>
        <v>26502.788920143375</v>
      </c>
      <c r="LXC25" s="230">
        <f t="shared" si="150"/>
        <v>26502.788920143375</v>
      </c>
      <c r="LXD25" s="230">
        <f t="shared" si="150"/>
        <v>26502.788920143375</v>
      </c>
      <c r="LXE25" s="230">
        <f t="shared" si="150"/>
        <v>26502.788920143375</v>
      </c>
      <c r="LXF25" s="230">
        <f t="shared" si="150"/>
        <v>26502.788920143375</v>
      </c>
      <c r="LXG25" s="230">
        <f t="shared" si="150"/>
        <v>26502.788920143375</v>
      </c>
      <c r="LXH25" s="230">
        <f t="shared" si="150"/>
        <v>26502.788920143375</v>
      </c>
      <c r="LXI25" s="230">
        <f t="shared" si="150"/>
        <v>26502.788920143375</v>
      </c>
      <c r="LXJ25" s="230">
        <f t="shared" si="150"/>
        <v>26502.788920143375</v>
      </c>
      <c r="LXK25" s="230">
        <f t="shared" si="150"/>
        <v>26502.788920143375</v>
      </c>
      <c r="LXL25" s="230">
        <f t="shared" si="150"/>
        <v>26502.788920143375</v>
      </c>
      <c r="LXM25" s="230">
        <f t="shared" si="150"/>
        <v>26502.788920143375</v>
      </c>
      <c r="LXN25" s="230">
        <f t="shared" si="150"/>
        <v>26502.788920143375</v>
      </c>
      <c r="LXO25" s="230">
        <f t="shared" si="150"/>
        <v>26502.788920143375</v>
      </c>
      <c r="LXP25" s="230">
        <f t="shared" si="150"/>
        <v>26502.788920143375</v>
      </c>
      <c r="LXQ25" s="230">
        <f t="shared" si="150"/>
        <v>26502.788920143375</v>
      </c>
      <c r="LXR25" s="230">
        <f t="shared" si="150"/>
        <v>26502.788920143375</v>
      </c>
      <c r="LXS25" s="230">
        <f t="shared" si="150"/>
        <v>26502.788920143375</v>
      </c>
      <c r="LXT25" s="230">
        <f t="shared" si="150"/>
        <v>26502.788920143375</v>
      </c>
      <c r="LXU25" s="230">
        <f t="shared" si="150"/>
        <v>26502.788920143375</v>
      </c>
      <c r="LXV25" s="230">
        <f t="shared" si="150"/>
        <v>26502.788920143375</v>
      </c>
      <c r="LXW25" s="230">
        <f t="shared" si="150"/>
        <v>26502.788920143375</v>
      </c>
      <c r="LXX25" s="230">
        <f t="shared" si="150"/>
        <v>26502.788920143375</v>
      </c>
      <c r="LXY25" s="230">
        <f t="shared" si="150"/>
        <v>26502.788920143375</v>
      </c>
      <c r="LXZ25" s="230">
        <f t="shared" si="150"/>
        <v>26502.788920143375</v>
      </c>
      <c r="LYA25" s="230">
        <f t="shared" si="150"/>
        <v>26502.788920143375</v>
      </c>
      <c r="LYB25" s="230">
        <f t="shared" si="150"/>
        <v>26502.788920143375</v>
      </c>
      <c r="LYC25" s="230">
        <f t="shared" si="150"/>
        <v>26502.788920143375</v>
      </c>
      <c r="LYD25" s="230">
        <f t="shared" si="150"/>
        <v>26502.788920143375</v>
      </c>
      <c r="LYE25" s="230">
        <f t="shared" si="150"/>
        <v>26502.788920143375</v>
      </c>
      <c r="LYF25" s="230">
        <f t="shared" si="150"/>
        <v>26502.788920143375</v>
      </c>
      <c r="LYG25" s="230">
        <f t="shared" si="150"/>
        <v>26502.788920143375</v>
      </c>
      <c r="LYH25" s="230">
        <f t="shared" si="150"/>
        <v>26502.788920143375</v>
      </c>
      <c r="LYI25" s="230">
        <f t="shared" si="150"/>
        <v>26502.788920143375</v>
      </c>
      <c r="LYJ25" s="230">
        <f t="shared" si="150"/>
        <v>26502.788920143375</v>
      </c>
      <c r="LYK25" s="230">
        <f t="shared" si="150"/>
        <v>26502.788920143375</v>
      </c>
      <c r="LYL25" s="230">
        <f t="shared" si="150"/>
        <v>26502.788920143375</v>
      </c>
      <c r="LYM25" s="230">
        <f t="shared" si="150"/>
        <v>26502.788920143375</v>
      </c>
      <c r="LYN25" s="230">
        <f t="shared" si="150"/>
        <v>26502.788920143375</v>
      </c>
      <c r="LYO25" s="230">
        <f t="shared" si="150"/>
        <v>26502.788920143375</v>
      </c>
      <c r="LYP25" s="230">
        <f t="shared" si="150"/>
        <v>26502.788920143375</v>
      </c>
      <c r="LYQ25" s="230">
        <f t="shared" ref="LYQ25:MBB25" si="151">MIN(_xlfn.IFS(LYQ21=0,LYP25,LYQ21&gt;0,LYP25+(LYQ21/5)),LYQ22)</f>
        <v>26502.788920143375</v>
      </c>
      <c r="LYR25" s="230">
        <f t="shared" si="151"/>
        <v>26502.788920143375</v>
      </c>
      <c r="LYS25" s="230">
        <f t="shared" si="151"/>
        <v>26502.788920143375</v>
      </c>
      <c r="LYT25" s="230">
        <f t="shared" si="151"/>
        <v>26502.788920143375</v>
      </c>
      <c r="LYU25" s="230">
        <f t="shared" si="151"/>
        <v>26502.788920143375</v>
      </c>
      <c r="LYV25" s="230">
        <f t="shared" si="151"/>
        <v>26502.788920143375</v>
      </c>
      <c r="LYW25" s="230">
        <f t="shared" si="151"/>
        <v>26502.788920143375</v>
      </c>
      <c r="LYX25" s="230">
        <f t="shared" si="151"/>
        <v>26502.788920143375</v>
      </c>
      <c r="LYY25" s="230">
        <f t="shared" si="151"/>
        <v>26502.788920143375</v>
      </c>
      <c r="LYZ25" s="230">
        <f t="shared" si="151"/>
        <v>26502.788920143375</v>
      </c>
      <c r="LZA25" s="230">
        <f t="shared" si="151"/>
        <v>26502.788920143375</v>
      </c>
      <c r="LZB25" s="230">
        <f t="shared" si="151"/>
        <v>26502.788920143375</v>
      </c>
      <c r="LZC25" s="230">
        <f t="shared" si="151"/>
        <v>26502.788920143375</v>
      </c>
      <c r="LZD25" s="230">
        <f t="shared" si="151"/>
        <v>26502.788920143375</v>
      </c>
      <c r="LZE25" s="230">
        <f t="shared" si="151"/>
        <v>26502.788920143375</v>
      </c>
      <c r="LZF25" s="230">
        <f t="shared" si="151"/>
        <v>26502.788920143375</v>
      </c>
      <c r="LZG25" s="230">
        <f t="shared" si="151"/>
        <v>26502.788920143375</v>
      </c>
      <c r="LZH25" s="230">
        <f t="shared" si="151"/>
        <v>26502.788920143375</v>
      </c>
      <c r="LZI25" s="230">
        <f t="shared" si="151"/>
        <v>26502.788920143375</v>
      </c>
      <c r="LZJ25" s="230">
        <f t="shared" si="151"/>
        <v>26502.788920143375</v>
      </c>
      <c r="LZK25" s="230">
        <f t="shared" si="151"/>
        <v>26502.788920143375</v>
      </c>
      <c r="LZL25" s="230">
        <f t="shared" si="151"/>
        <v>26502.788920143375</v>
      </c>
      <c r="LZM25" s="230">
        <f t="shared" si="151"/>
        <v>26502.788920143375</v>
      </c>
      <c r="LZN25" s="230">
        <f t="shared" si="151"/>
        <v>26502.788920143375</v>
      </c>
      <c r="LZO25" s="230">
        <f t="shared" si="151"/>
        <v>26502.788920143375</v>
      </c>
      <c r="LZP25" s="230">
        <f t="shared" si="151"/>
        <v>26502.788920143375</v>
      </c>
      <c r="LZQ25" s="230">
        <f t="shared" si="151"/>
        <v>26502.788920143375</v>
      </c>
      <c r="LZR25" s="230">
        <f t="shared" si="151"/>
        <v>26502.788920143375</v>
      </c>
      <c r="LZS25" s="230">
        <f t="shared" si="151"/>
        <v>26502.788920143375</v>
      </c>
      <c r="LZT25" s="230">
        <f t="shared" si="151"/>
        <v>26502.788920143375</v>
      </c>
      <c r="LZU25" s="230">
        <f t="shared" si="151"/>
        <v>26502.788920143375</v>
      </c>
      <c r="LZV25" s="230">
        <f t="shared" si="151"/>
        <v>26502.788920143375</v>
      </c>
      <c r="LZW25" s="230">
        <f t="shared" si="151"/>
        <v>26502.788920143375</v>
      </c>
      <c r="LZX25" s="230">
        <f t="shared" si="151"/>
        <v>26502.788920143375</v>
      </c>
      <c r="LZY25" s="230">
        <f t="shared" si="151"/>
        <v>26502.788920143375</v>
      </c>
      <c r="LZZ25" s="230">
        <f t="shared" si="151"/>
        <v>26502.788920143375</v>
      </c>
      <c r="MAA25" s="230">
        <f t="shared" si="151"/>
        <v>26502.788920143375</v>
      </c>
      <c r="MAB25" s="230">
        <f t="shared" si="151"/>
        <v>26502.788920143375</v>
      </c>
      <c r="MAC25" s="230">
        <f t="shared" si="151"/>
        <v>26502.788920143375</v>
      </c>
      <c r="MAD25" s="230">
        <f t="shared" si="151"/>
        <v>26502.788920143375</v>
      </c>
      <c r="MAE25" s="230">
        <f t="shared" si="151"/>
        <v>26502.788920143375</v>
      </c>
      <c r="MAF25" s="230">
        <f t="shared" si="151"/>
        <v>26502.788920143375</v>
      </c>
      <c r="MAG25" s="230">
        <f t="shared" si="151"/>
        <v>26502.788920143375</v>
      </c>
      <c r="MAH25" s="230">
        <f t="shared" si="151"/>
        <v>26502.788920143375</v>
      </c>
      <c r="MAI25" s="230">
        <f t="shared" si="151"/>
        <v>26502.788920143375</v>
      </c>
      <c r="MAJ25" s="230">
        <f t="shared" si="151"/>
        <v>26502.788920143375</v>
      </c>
      <c r="MAK25" s="230">
        <f t="shared" si="151"/>
        <v>26502.788920143375</v>
      </c>
      <c r="MAL25" s="230">
        <f t="shared" si="151"/>
        <v>26502.788920143375</v>
      </c>
      <c r="MAM25" s="230">
        <f t="shared" si="151"/>
        <v>26502.788920143375</v>
      </c>
      <c r="MAN25" s="230">
        <f t="shared" si="151"/>
        <v>26502.788920143375</v>
      </c>
      <c r="MAO25" s="230">
        <f t="shared" si="151"/>
        <v>26502.788920143375</v>
      </c>
      <c r="MAP25" s="230">
        <f t="shared" si="151"/>
        <v>26502.788920143375</v>
      </c>
      <c r="MAQ25" s="230">
        <f t="shared" si="151"/>
        <v>26502.788920143375</v>
      </c>
      <c r="MAR25" s="230">
        <f t="shared" si="151"/>
        <v>26502.788920143375</v>
      </c>
      <c r="MAS25" s="230">
        <f t="shared" si="151"/>
        <v>26502.788920143375</v>
      </c>
      <c r="MAT25" s="230">
        <f t="shared" si="151"/>
        <v>26502.788920143375</v>
      </c>
      <c r="MAU25" s="230">
        <f t="shared" si="151"/>
        <v>26502.788920143375</v>
      </c>
      <c r="MAV25" s="230">
        <f t="shared" si="151"/>
        <v>26502.788920143375</v>
      </c>
      <c r="MAW25" s="230">
        <f t="shared" si="151"/>
        <v>26502.788920143375</v>
      </c>
      <c r="MAX25" s="230">
        <f t="shared" si="151"/>
        <v>26502.788920143375</v>
      </c>
      <c r="MAY25" s="230">
        <f t="shared" si="151"/>
        <v>26502.788920143375</v>
      </c>
      <c r="MAZ25" s="230">
        <f t="shared" si="151"/>
        <v>26502.788920143375</v>
      </c>
      <c r="MBA25" s="230">
        <f t="shared" si="151"/>
        <v>26502.788920143375</v>
      </c>
      <c r="MBB25" s="230">
        <f t="shared" si="151"/>
        <v>26502.788920143375</v>
      </c>
      <c r="MBC25" s="230">
        <f t="shared" ref="MBC25:MDN25" si="152">MIN(_xlfn.IFS(MBC21=0,MBB25,MBC21&gt;0,MBB25+(MBC21/5)),MBC22)</f>
        <v>26502.788920143375</v>
      </c>
      <c r="MBD25" s="230">
        <f t="shared" si="152"/>
        <v>26502.788920143375</v>
      </c>
      <c r="MBE25" s="230">
        <f t="shared" si="152"/>
        <v>26502.788920143375</v>
      </c>
      <c r="MBF25" s="230">
        <f t="shared" si="152"/>
        <v>26502.788920143375</v>
      </c>
      <c r="MBG25" s="230">
        <f t="shared" si="152"/>
        <v>26502.788920143375</v>
      </c>
      <c r="MBH25" s="230">
        <f t="shared" si="152"/>
        <v>26502.788920143375</v>
      </c>
      <c r="MBI25" s="230">
        <f t="shared" si="152"/>
        <v>26502.788920143375</v>
      </c>
      <c r="MBJ25" s="230">
        <f t="shared" si="152"/>
        <v>26502.788920143375</v>
      </c>
      <c r="MBK25" s="230">
        <f t="shared" si="152"/>
        <v>26502.788920143375</v>
      </c>
      <c r="MBL25" s="230">
        <f t="shared" si="152"/>
        <v>26502.788920143375</v>
      </c>
      <c r="MBM25" s="230">
        <f t="shared" si="152"/>
        <v>26502.788920143375</v>
      </c>
      <c r="MBN25" s="230">
        <f t="shared" si="152"/>
        <v>26502.788920143375</v>
      </c>
      <c r="MBO25" s="230">
        <f t="shared" si="152"/>
        <v>26502.788920143375</v>
      </c>
      <c r="MBP25" s="230">
        <f t="shared" si="152"/>
        <v>26502.788920143375</v>
      </c>
      <c r="MBQ25" s="230">
        <f t="shared" si="152"/>
        <v>26502.788920143375</v>
      </c>
      <c r="MBR25" s="230">
        <f t="shared" si="152"/>
        <v>26502.788920143375</v>
      </c>
      <c r="MBS25" s="230">
        <f t="shared" si="152"/>
        <v>26502.788920143375</v>
      </c>
      <c r="MBT25" s="230">
        <f t="shared" si="152"/>
        <v>26502.788920143375</v>
      </c>
      <c r="MBU25" s="230">
        <f t="shared" si="152"/>
        <v>26502.788920143375</v>
      </c>
      <c r="MBV25" s="230">
        <f t="shared" si="152"/>
        <v>26502.788920143375</v>
      </c>
      <c r="MBW25" s="230">
        <f t="shared" si="152"/>
        <v>26502.788920143375</v>
      </c>
      <c r="MBX25" s="230">
        <f t="shared" si="152"/>
        <v>26502.788920143375</v>
      </c>
      <c r="MBY25" s="230">
        <f t="shared" si="152"/>
        <v>26502.788920143375</v>
      </c>
      <c r="MBZ25" s="230">
        <f t="shared" si="152"/>
        <v>26502.788920143375</v>
      </c>
      <c r="MCA25" s="230">
        <f t="shared" si="152"/>
        <v>26502.788920143375</v>
      </c>
      <c r="MCB25" s="230">
        <f t="shared" si="152"/>
        <v>26502.788920143375</v>
      </c>
      <c r="MCC25" s="230">
        <f t="shared" si="152"/>
        <v>26502.788920143375</v>
      </c>
      <c r="MCD25" s="230">
        <f t="shared" si="152"/>
        <v>26502.788920143375</v>
      </c>
      <c r="MCE25" s="230">
        <f t="shared" si="152"/>
        <v>26502.788920143375</v>
      </c>
      <c r="MCF25" s="230">
        <f t="shared" si="152"/>
        <v>26502.788920143375</v>
      </c>
      <c r="MCG25" s="230">
        <f t="shared" si="152"/>
        <v>26502.788920143375</v>
      </c>
      <c r="MCH25" s="230">
        <f t="shared" si="152"/>
        <v>26502.788920143375</v>
      </c>
      <c r="MCI25" s="230">
        <f t="shared" si="152"/>
        <v>26502.788920143375</v>
      </c>
      <c r="MCJ25" s="230">
        <f t="shared" si="152"/>
        <v>26502.788920143375</v>
      </c>
      <c r="MCK25" s="230">
        <f t="shared" si="152"/>
        <v>26502.788920143375</v>
      </c>
      <c r="MCL25" s="230">
        <f t="shared" si="152"/>
        <v>26502.788920143375</v>
      </c>
      <c r="MCM25" s="230">
        <f t="shared" si="152"/>
        <v>26502.788920143375</v>
      </c>
      <c r="MCN25" s="230">
        <f t="shared" si="152"/>
        <v>26502.788920143375</v>
      </c>
      <c r="MCO25" s="230">
        <f t="shared" si="152"/>
        <v>26502.788920143375</v>
      </c>
      <c r="MCP25" s="230">
        <f t="shared" si="152"/>
        <v>26502.788920143375</v>
      </c>
      <c r="MCQ25" s="230">
        <f t="shared" si="152"/>
        <v>26502.788920143375</v>
      </c>
      <c r="MCR25" s="230">
        <f t="shared" si="152"/>
        <v>26502.788920143375</v>
      </c>
      <c r="MCS25" s="230">
        <f t="shared" si="152"/>
        <v>26502.788920143375</v>
      </c>
      <c r="MCT25" s="230">
        <f t="shared" si="152"/>
        <v>26502.788920143375</v>
      </c>
      <c r="MCU25" s="230">
        <f t="shared" si="152"/>
        <v>26502.788920143375</v>
      </c>
      <c r="MCV25" s="230">
        <f t="shared" si="152"/>
        <v>26502.788920143375</v>
      </c>
      <c r="MCW25" s="230">
        <f t="shared" si="152"/>
        <v>26502.788920143375</v>
      </c>
      <c r="MCX25" s="230">
        <f t="shared" si="152"/>
        <v>26502.788920143375</v>
      </c>
      <c r="MCY25" s="230">
        <f t="shared" si="152"/>
        <v>26502.788920143375</v>
      </c>
      <c r="MCZ25" s="230">
        <f t="shared" si="152"/>
        <v>26502.788920143375</v>
      </c>
      <c r="MDA25" s="230">
        <f t="shared" si="152"/>
        <v>26502.788920143375</v>
      </c>
      <c r="MDB25" s="230">
        <f t="shared" si="152"/>
        <v>26502.788920143375</v>
      </c>
      <c r="MDC25" s="230">
        <f t="shared" si="152"/>
        <v>26502.788920143375</v>
      </c>
      <c r="MDD25" s="230">
        <f t="shared" si="152"/>
        <v>26502.788920143375</v>
      </c>
      <c r="MDE25" s="230">
        <f t="shared" si="152"/>
        <v>26502.788920143375</v>
      </c>
      <c r="MDF25" s="230">
        <f t="shared" si="152"/>
        <v>26502.788920143375</v>
      </c>
      <c r="MDG25" s="230">
        <f t="shared" si="152"/>
        <v>26502.788920143375</v>
      </c>
      <c r="MDH25" s="230">
        <f t="shared" si="152"/>
        <v>26502.788920143375</v>
      </c>
      <c r="MDI25" s="230">
        <f t="shared" si="152"/>
        <v>26502.788920143375</v>
      </c>
      <c r="MDJ25" s="230">
        <f t="shared" si="152"/>
        <v>26502.788920143375</v>
      </c>
      <c r="MDK25" s="230">
        <f t="shared" si="152"/>
        <v>26502.788920143375</v>
      </c>
      <c r="MDL25" s="230">
        <f t="shared" si="152"/>
        <v>26502.788920143375</v>
      </c>
      <c r="MDM25" s="230">
        <f t="shared" si="152"/>
        <v>26502.788920143375</v>
      </c>
      <c r="MDN25" s="230">
        <f t="shared" si="152"/>
        <v>26502.788920143375</v>
      </c>
      <c r="MDO25" s="230">
        <f t="shared" ref="MDO25:MFZ25" si="153">MIN(_xlfn.IFS(MDO21=0,MDN25,MDO21&gt;0,MDN25+(MDO21/5)),MDO22)</f>
        <v>26502.788920143375</v>
      </c>
      <c r="MDP25" s="230">
        <f t="shared" si="153"/>
        <v>26502.788920143375</v>
      </c>
      <c r="MDQ25" s="230">
        <f t="shared" si="153"/>
        <v>26502.788920143375</v>
      </c>
      <c r="MDR25" s="230">
        <f t="shared" si="153"/>
        <v>26502.788920143375</v>
      </c>
      <c r="MDS25" s="230">
        <f t="shared" si="153"/>
        <v>26502.788920143375</v>
      </c>
      <c r="MDT25" s="230">
        <f t="shared" si="153"/>
        <v>26502.788920143375</v>
      </c>
      <c r="MDU25" s="230">
        <f t="shared" si="153"/>
        <v>26502.788920143375</v>
      </c>
      <c r="MDV25" s="230">
        <f t="shared" si="153"/>
        <v>26502.788920143375</v>
      </c>
      <c r="MDW25" s="230">
        <f t="shared" si="153"/>
        <v>26502.788920143375</v>
      </c>
      <c r="MDX25" s="230">
        <f t="shared" si="153"/>
        <v>26502.788920143375</v>
      </c>
      <c r="MDY25" s="230">
        <f t="shared" si="153"/>
        <v>26502.788920143375</v>
      </c>
      <c r="MDZ25" s="230">
        <f t="shared" si="153"/>
        <v>26502.788920143375</v>
      </c>
      <c r="MEA25" s="230">
        <f t="shared" si="153"/>
        <v>26502.788920143375</v>
      </c>
      <c r="MEB25" s="230">
        <f t="shared" si="153"/>
        <v>26502.788920143375</v>
      </c>
      <c r="MEC25" s="230">
        <f t="shared" si="153"/>
        <v>26502.788920143375</v>
      </c>
      <c r="MED25" s="230">
        <f t="shared" si="153"/>
        <v>26502.788920143375</v>
      </c>
      <c r="MEE25" s="230">
        <f t="shared" si="153"/>
        <v>26502.788920143375</v>
      </c>
      <c r="MEF25" s="230">
        <f t="shared" si="153"/>
        <v>26502.788920143375</v>
      </c>
      <c r="MEG25" s="230">
        <f t="shared" si="153"/>
        <v>26502.788920143375</v>
      </c>
      <c r="MEH25" s="230">
        <f t="shared" si="153"/>
        <v>26502.788920143375</v>
      </c>
      <c r="MEI25" s="230">
        <f t="shared" si="153"/>
        <v>26502.788920143375</v>
      </c>
      <c r="MEJ25" s="230">
        <f t="shared" si="153"/>
        <v>26502.788920143375</v>
      </c>
      <c r="MEK25" s="230">
        <f t="shared" si="153"/>
        <v>26502.788920143375</v>
      </c>
      <c r="MEL25" s="230">
        <f t="shared" si="153"/>
        <v>26502.788920143375</v>
      </c>
      <c r="MEM25" s="230">
        <f t="shared" si="153"/>
        <v>26502.788920143375</v>
      </c>
      <c r="MEN25" s="230">
        <f t="shared" si="153"/>
        <v>26502.788920143375</v>
      </c>
      <c r="MEO25" s="230">
        <f t="shared" si="153"/>
        <v>26502.788920143375</v>
      </c>
      <c r="MEP25" s="230">
        <f t="shared" si="153"/>
        <v>26502.788920143375</v>
      </c>
      <c r="MEQ25" s="230">
        <f t="shared" si="153"/>
        <v>26502.788920143375</v>
      </c>
      <c r="MER25" s="230">
        <f t="shared" si="153"/>
        <v>26502.788920143375</v>
      </c>
      <c r="MES25" s="230">
        <f t="shared" si="153"/>
        <v>26502.788920143375</v>
      </c>
      <c r="MET25" s="230">
        <f t="shared" si="153"/>
        <v>26502.788920143375</v>
      </c>
      <c r="MEU25" s="230">
        <f t="shared" si="153"/>
        <v>26502.788920143375</v>
      </c>
      <c r="MEV25" s="230">
        <f t="shared" si="153"/>
        <v>26502.788920143375</v>
      </c>
      <c r="MEW25" s="230">
        <f t="shared" si="153"/>
        <v>26502.788920143375</v>
      </c>
      <c r="MEX25" s="230">
        <f t="shared" si="153"/>
        <v>26502.788920143375</v>
      </c>
      <c r="MEY25" s="230">
        <f t="shared" si="153"/>
        <v>26502.788920143375</v>
      </c>
      <c r="MEZ25" s="230">
        <f t="shared" si="153"/>
        <v>26502.788920143375</v>
      </c>
      <c r="MFA25" s="230">
        <f t="shared" si="153"/>
        <v>26502.788920143375</v>
      </c>
      <c r="MFB25" s="230">
        <f t="shared" si="153"/>
        <v>26502.788920143375</v>
      </c>
      <c r="MFC25" s="230">
        <f t="shared" si="153"/>
        <v>26502.788920143375</v>
      </c>
      <c r="MFD25" s="230">
        <f t="shared" si="153"/>
        <v>26502.788920143375</v>
      </c>
      <c r="MFE25" s="230">
        <f t="shared" si="153"/>
        <v>26502.788920143375</v>
      </c>
      <c r="MFF25" s="230">
        <f t="shared" si="153"/>
        <v>26502.788920143375</v>
      </c>
      <c r="MFG25" s="230">
        <f t="shared" si="153"/>
        <v>26502.788920143375</v>
      </c>
      <c r="MFH25" s="230">
        <f t="shared" si="153"/>
        <v>26502.788920143375</v>
      </c>
      <c r="MFI25" s="230">
        <f t="shared" si="153"/>
        <v>26502.788920143375</v>
      </c>
      <c r="MFJ25" s="230">
        <f t="shared" si="153"/>
        <v>26502.788920143375</v>
      </c>
      <c r="MFK25" s="230">
        <f t="shared" si="153"/>
        <v>26502.788920143375</v>
      </c>
      <c r="MFL25" s="230">
        <f t="shared" si="153"/>
        <v>26502.788920143375</v>
      </c>
      <c r="MFM25" s="230">
        <f t="shared" si="153"/>
        <v>26502.788920143375</v>
      </c>
      <c r="MFN25" s="230">
        <f t="shared" si="153"/>
        <v>26502.788920143375</v>
      </c>
      <c r="MFO25" s="230">
        <f t="shared" si="153"/>
        <v>26502.788920143375</v>
      </c>
      <c r="MFP25" s="230">
        <f t="shared" si="153"/>
        <v>26502.788920143375</v>
      </c>
      <c r="MFQ25" s="230">
        <f t="shared" si="153"/>
        <v>26502.788920143375</v>
      </c>
      <c r="MFR25" s="230">
        <f t="shared" si="153"/>
        <v>26502.788920143375</v>
      </c>
      <c r="MFS25" s="230">
        <f t="shared" si="153"/>
        <v>26502.788920143375</v>
      </c>
      <c r="MFT25" s="230">
        <f t="shared" si="153"/>
        <v>26502.788920143375</v>
      </c>
      <c r="MFU25" s="230">
        <f t="shared" si="153"/>
        <v>26502.788920143375</v>
      </c>
      <c r="MFV25" s="230">
        <f t="shared" si="153"/>
        <v>26502.788920143375</v>
      </c>
      <c r="MFW25" s="230">
        <f t="shared" si="153"/>
        <v>26502.788920143375</v>
      </c>
      <c r="MFX25" s="230">
        <f t="shared" si="153"/>
        <v>26502.788920143375</v>
      </c>
      <c r="MFY25" s="230">
        <f t="shared" si="153"/>
        <v>26502.788920143375</v>
      </c>
      <c r="MFZ25" s="230">
        <f t="shared" si="153"/>
        <v>26502.788920143375</v>
      </c>
      <c r="MGA25" s="230">
        <f t="shared" ref="MGA25:MIL25" si="154">MIN(_xlfn.IFS(MGA21=0,MFZ25,MGA21&gt;0,MFZ25+(MGA21/5)),MGA22)</f>
        <v>26502.788920143375</v>
      </c>
      <c r="MGB25" s="230">
        <f t="shared" si="154"/>
        <v>26502.788920143375</v>
      </c>
      <c r="MGC25" s="230">
        <f t="shared" si="154"/>
        <v>26502.788920143375</v>
      </c>
      <c r="MGD25" s="230">
        <f t="shared" si="154"/>
        <v>26502.788920143375</v>
      </c>
      <c r="MGE25" s="230">
        <f t="shared" si="154"/>
        <v>26502.788920143375</v>
      </c>
      <c r="MGF25" s="230">
        <f t="shared" si="154"/>
        <v>26502.788920143375</v>
      </c>
      <c r="MGG25" s="230">
        <f t="shared" si="154"/>
        <v>26502.788920143375</v>
      </c>
      <c r="MGH25" s="230">
        <f t="shared" si="154"/>
        <v>26502.788920143375</v>
      </c>
      <c r="MGI25" s="230">
        <f t="shared" si="154"/>
        <v>26502.788920143375</v>
      </c>
      <c r="MGJ25" s="230">
        <f t="shared" si="154"/>
        <v>26502.788920143375</v>
      </c>
      <c r="MGK25" s="230">
        <f t="shared" si="154"/>
        <v>26502.788920143375</v>
      </c>
      <c r="MGL25" s="230">
        <f t="shared" si="154"/>
        <v>26502.788920143375</v>
      </c>
      <c r="MGM25" s="230">
        <f t="shared" si="154"/>
        <v>26502.788920143375</v>
      </c>
      <c r="MGN25" s="230">
        <f t="shared" si="154"/>
        <v>26502.788920143375</v>
      </c>
      <c r="MGO25" s="230">
        <f t="shared" si="154"/>
        <v>26502.788920143375</v>
      </c>
      <c r="MGP25" s="230">
        <f t="shared" si="154"/>
        <v>26502.788920143375</v>
      </c>
      <c r="MGQ25" s="230">
        <f t="shared" si="154"/>
        <v>26502.788920143375</v>
      </c>
      <c r="MGR25" s="230">
        <f t="shared" si="154"/>
        <v>26502.788920143375</v>
      </c>
      <c r="MGS25" s="230">
        <f t="shared" si="154"/>
        <v>26502.788920143375</v>
      </c>
      <c r="MGT25" s="230">
        <f t="shared" si="154"/>
        <v>26502.788920143375</v>
      </c>
      <c r="MGU25" s="230">
        <f t="shared" si="154"/>
        <v>26502.788920143375</v>
      </c>
      <c r="MGV25" s="230">
        <f t="shared" si="154"/>
        <v>26502.788920143375</v>
      </c>
      <c r="MGW25" s="230">
        <f t="shared" si="154"/>
        <v>26502.788920143375</v>
      </c>
      <c r="MGX25" s="230">
        <f t="shared" si="154"/>
        <v>26502.788920143375</v>
      </c>
      <c r="MGY25" s="230">
        <f t="shared" si="154"/>
        <v>26502.788920143375</v>
      </c>
      <c r="MGZ25" s="230">
        <f t="shared" si="154"/>
        <v>26502.788920143375</v>
      </c>
      <c r="MHA25" s="230">
        <f t="shared" si="154"/>
        <v>26502.788920143375</v>
      </c>
      <c r="MHB25" s="230">
        <f t="shared" si="154"/>
        <v>26502.788920143375</v>
      </c>
      <c r="MHC25" s="230">
        <f t="shared" si="154"/>
        <v>26502.788920143375</v>
      </c>
      <c r="MHD25" s="230">
        <f t="shared" si="154"/>
        <v>26502.788920143375</v>
      </c>
      <c r="MHE25" s="230">
        <f t="shared" si="154"/>
        <v>26502.788920143375</v>
      </c>
      <c r="MHF25" s="230">
        <f t="shared" si="154"/>
        <v>26502.788920143375</v>
      </c>
      <c r="MHG25" s="230">
        <f t="shared" si="154"/>
        <v>26502.788920143375</v>
      </c>
      <c r="MHH25" s="230">
        <f t="shared" si="154"/>
        <v>26502.788920143375</v>
      </c>
      <c r="MHI25" s="230">
        <f t="shared" si="154"/>
        <v>26502.788920143375</v>
      </c>
      <c r="MHJ25" s="230">
        <f t="shared" si="154"/>
        <v>26502.788920143375</v>
      </c>
      <c r="MHK25" s="230">
        <f t="shared" si="154"/>
        <v>26502.788920143375</v>
      </c>
      <c r="MHL25" s="230">
        <f t="shared" si="154"/>
        <v>26502.788920143375</v>
      </c>
      <c r="MHM25" s="230">
        <f t="shared" si="154"/>
        <v>26502.788920143375</v>
      </c>
      <c r="MHN25" s="230">
        <f t="shared" si="154"/>
        <v>26502.788920143375</v>
      </c>
      <c r="MHO25" s="230">
        <f t="shared" si="154"/>
        <v>26502.788920143375</v>
      </c>
      <c r="MHP25" s="230">
        <f t="shared" si="154"/>
        <v>26502.788920143375</v>
      </c>
      <c r="MHQ25" s="230">
        <f t="shared" si="154"/>
        <v>26502.788920143375</v>
      </c>
      <c r="MHR25" s="230">
        <f t="shared" si="154"/>
        <v>26502.788920143375</v>
      </c>
      <c r="MHS25" s="230">
        <f t="shared" si="154"/>
        <v>26502.788920143375</v>
      </c>
      <c r="MHT25" s="230">
        <f t="shared" si="154"/>
        <v>26502.788920143375</v>
      </c>
      <c r="MHU25" s="230">
        <f t="shared" si="154"/>
        <v>26502.788920143375</v>
      </c>
      <c r="MHV25" s="230">
        <f t="shared" si="154"/>
        <v>26502.788920143375</v>
      </c>
      <c r="MHW25" s="230">
        <f t="shared" si="154"/>
        <v>26502.788920143375</v>
      </c>
      <c r="MHX25" s="230">
        <f t="shared" si="154"/>
        <v>26502.788920143375</v>
      </c>
      <c r="MHY25" s="230">
        <f t="shared" si="154"/>
        <v>26502.788920143375</v>
      </c>
      <c r="MHZ25" s="230">
        <f t="shared" si="154"/>
        <v>26502.788920143375</v>
      </c>
      <c r="MIA25" s="230">
        <f t="shared" si="154"/>
        <v>26502.788920143375</v>
      </c>
      <c r="MIB25" s="230">
        <f t="shared" si="154"/>
        <v>26502.788920143375</v>
      </c>
      <c r="MIC25" s="230">
        <f t="shared" si="154"/>
        <v>26502.788920143375</v>
      </c>
      <c r="MID25" s="230">
        <f t="shared" si="154"/>
        <v>26502.788920143375</v>
      </c>
      <c r="MIE25" s="230">
        <f t="shared" si="154"/>
        <v>26502.788920143375</v>
      </c>
      <c r="MIF25" s="230">
        <f t="shared" si="154"/>
        <v>26502.788920143375</v>
      </c>
      <c r="MIG25" s="230">
        <f t="shared" si="154"/>
        <v>26502.788920143375</v>
      </c>
      <c r="MIH25" s="230">
        <f t="shared" si="154"/>
        <v>26502.788920143375</v>
      </c>
      <c r="MII25" s="230">
        <f t="shared" si="154"/>
        <v>26502.788920143375</v>
      </c>
      <c r="MIJ25" s="230">
        <f t="shared" si="154"/>
        <v>26502.788920143375</v>
      </c>
      <c r="MIK25" s="230">
        <f t="shared" si="154"/>
        <v>26502.788920143375</v>
      </c>
      <c r="MIL25" s="230">
        <f t="shared" si="154"/>
        <v>26502.788920143375</v>
      </c>
      <c r="MIM25" s="230">
        <f t="shared" ref="MIM25:MKX25" si="155">MIN(_xlfn.IFS(MIM21=0,MIL25,MIM21&gt;0,MIL25+(MIM21/5)),MIM22)</f>
        <v>26502.788920143375</v>
      </c>
      <c r="MIN25" s="230">
        <f t="shared" si="155"/>
        <v>26502.788920143375</v>
      </c>
      <c r="MIO25" s="230">
        <f t="shared" si="155"/>
        <v>26502.788920143375</v>
      </c>
      <c r="MIP25" s="230">
        <f t="shared" si="155"/>
        <v>26502.788920143375</v>
      </c>
      <c r="MIQ25" s="230">
        <f t="shared" si="155"/>
        <v>26502.788920143375</v>
      </c>
      <c r="MIR25" s="230">
        <f t="shared" si="155"/>
        <v>26502.788920143375</v>
      </c>
      <c r="MIS25" s="230">
        <f t="shared" si="155"/>
        <v>26502.788920143375</v>
      </c>
      <c r="MIT25" s="230">
        <f t="shared" si="155"/>
        <v>26502.788920143375</v>
      </c>
      <c r="MIU25" s="230">
        <f t="shared" si="155"/>
        <v>26502.788920143375</v>
      </c>
      <c r="MIV25" s="230">
        <f t="shared" si="155"/>
        <v>26502.788920143375</v>
      </c>
      <c r="MIW25" s="230">
        <f t="shared" si="155"/>
        <v>26502.788920143375</v>
      </c>
      <c r="MIX25" s="230">
        <f t="shared" si="155"/>
        <v>26502.788920143375</v>
      </c>
      <c r="MIY25" s="230">
        <f t="shared" si="155"/>
        <v>26502.788920143375</v>
      </c>
      <c r="MIZ25" s="230">
        <f t="shared" si="155"/>
        <v>26502.788920143375</v>
      </c>
      <c r="MJA25" s="230">
        <f t="shared" si="155"/>
        <v>26502.788920143375</v>
      </c>
      <c r="MJB25" s="230">
        <f t="shared" si="155"/>
        <v>26502.788920143375</v>
      </c>
      <c r="MJC25" s="230">
        <f t="shared" si="155"/>
        <v>26502.788920143375</v>
      </c>
      <c r="MJD25" s="230">
        <f t="shared" si="155"/>
        <v>26502.788920143375</v>
      </c>
      <c r="MJE25" s="230">
        <f t="shared" si="155"/>
        <v>26502.788920143375</v>
      </c>
      <c r="MJF25" s="230">
        <f t="shared" si="155"/>
        <v>26502.788920143375</v>
      </c>
      <c r="MJG25" s="230">
        <f t="shared" si="155"/>
        <v>26502.788920143375</v>
      </c>
      <c r="MJH25" s="230">
        <f t="shared" si="155"/>
        <v>26502.788920143375</v>
      </c>
      <c r="MJI25" s="230">
        <f t="shared" si="155"/>
        <v>26502.788920143375</v>
      </c>
      <c r="MJJ25" s="230">
        <f t="shared" si="155"/>
        <v>26502.788920143375</v>
      </c>
      <c r="MJK25" s="230">
        <f t="shared" si="155"/>
        <v>26502.788920143375</v>
      </c>
      <c r="MJL25" s="230">
        <f t="shared" si="155"/>
        <v>26502.788920143375</v>
      </c>
      <c r="MJM25" s="230">
        <f t="shared" si="155"/>
        <v>26502.788920143375</v>
      </c>
      <c r="MJN25" s="230">
        <f t="shared" si="155"/>
        <v>26502.788920143375</v>
      </c>
      <c r="MJO25" s="230">
        <f t="shared" si="155"/>
        <v>26502.788920143375</v>
      </c>
      <c r="MJP25" s="230">
        <f t="shared" si="155"/>
        <v>26502.788920143375</v>
      </c>
      <c r="MJQ25" s="230">
        <f t="shared" si="155"/>
        <v>26502.788920143375</v>
      </c>
      <c r="MJR25" s="230">
        <f t="shared" si="155"/>
        <v>26502.788920143375</v>
      </c>
      <c r="MJS25" s="230">
        <f t="shared" si="155"/>
        <v>26502.788920143375</v>
      </c>
      <c r="MJT25" s="230">
        <f t="shared" si="155"/>
        <v>26502.788920143375</v>
      </c>
      <c r="MJU25" s="230">
        <f t="shared" si="155"/>
        <v>26502.788920143375</v>
      </c>
      <c r="MJV25" s="230">
        <f t="shared" si="155"/>
        <v>26502.788920143375</v>
      </c>
      <c r="MJW25" s="230">
        <f t="shared" si="155"/>
        <v>26502.788920143375</v>
      </c>
      <c r="MJX25" s="230">
        <f t="shared" si="155"/>
        <v>26502.788920143375</v>
      </c>
      <c r="MJY25" s="230">
        <f t="shared" si="155"/>
        <v>26502.788920143375</v>
      </c>
      <c r="MJZ25" s="230">
        <f t="shared" si="155"/>
        <v>26502.788920143375</v>
      </c>
      <c r="MKA25" s="230">
        <f t="shared" si="155"/>
        <v>26502.788920143375</v>
      </c>
      <c r="MKB25" s="230">
        <f t="shared" si="155"/>
        <v>26502.788920143375</v>
      </c>
      <c r="MKC25" s="230">
        <f t="shared" si="155"/>
        <v>26502.788920143375</v>
      </c>
      <c r="MKD25" s="230">
        <f t="shared" si="155"/>
        <v>26502.788920143375</v>
      </c>
      <c r="MKE25" s="230">
        <f t="shared" si="155"/>
        <v>26502.788920143375</v>
      </c>
      <c r="MKF25" s="230">
        <f t="shared" si="155"/>
        <v>26502.788920143375</v>
      </c>
      <c r="MKG25" s="230">
        <f t="shared" si="155"/>
        <v>26502.788920143375</v>
      </c>
      <c r="MKH25" s="230">
        <f t="shared" si="155"/>
        <v>26502.788920143375</v>
      </c>
      <c r="MKI25" s="230">
        <f t="shared" si="155"/>
        <v>26502.788920143375</v>
      </c>
      <c r="MKJ25" s="230">
        <f t="shared" si="155"/>
        <v>26502.788920143375</v>
      </c>
      <c r="MKK25" s="230">
        <f t="shared" si="155"/>
        <v>26502.788920143375</v>
      </c>
      <c r="MKL25" s="230">
        <f t="shared" si="155"/>
        <v>26502.788920143375</v>
      </c>
      <c r="MKM25" s="230">
        <f t="shared" si="155"/>
        <v>26502.788920143375</v>
      </c>
      <c r="MKN25" s="230">
        <f t="shared" si="155"/>
        <v>26502.788920143375</v>
      </c>
      <c r="MKO25" s="230">
        <f t="shared" si="155"/>
        <v>26502.788920143375</v>
      </c>
      <c r="MKP25" s="230">
        <f t="shared" si="155"/>
        <v>26502.788920143375</v>
      </c>
      <c r="MKQ25" s="230">
        <f t="shared" si="155"/>
        <v>26502.788920143375</v>
      </c>
      <c r="MKR25" s="230">
        <f t="shared" si="155"/>
        <v>26502.788920143375</v>
      </c>
      <c r="MKS25" s="230">
        <f t="shared" si="155"/>
        <v>26502.788920143375</v>
      </c>
      <c r="MKT25" s="230">
        <f t="shared" si="155"/>
        <v>26502.788920143375</v>
      </c>
      <c r="MKU25" s="230">
        <f t="shared" si="155"/>
        <v>26502.788920143375</v>
      </c>
      <c r="MKV25" s="230">
        <f t="shared" si="155"/>
        <v>26502.788920143375</v>
      </c>
      <c r="MKW25" s="230">
        <f t="shared" si="155"/>
        <v>26502.788920143375</v>
      </c>
      <c r="MKX25" s="230">
        <f t="shared" si="155"/>
        <v>26502.788920143375</v>
      </c>
      <c r="MKY25" s="230">
        <f t="shared" ref="MKY25:MNJ25" si="156">MIN(_xlfn.IFS(MKY21=0,MKX25,MKY21&gt;0,MKX25+(MKY21/5)),MKY22)</f>
        <v>26502.788920143375</v>
      </c>
      <c r="MKZ25" s="230">
        <f t="shared" si="156"/>
        <v>26502.788920143375</v>
      </c>
      <c r="MLA25" s="230">
        <f t="shared" si="156"/>
        <v>26502.788920143375</v>
      </c>
      <c r="MLB25" s="230">
        <f t="shared" si="156"/>
        <v>26502.788920143375</v>
      </c>
      <c r="MLC25" s="230">
        <f t="shared" si="156"/>
        <v>26502.788920143375</v>
      </c>
      <c r="MLD25" s="230">
        <f t="shared" si="156"/>
        <v>26502.788920143375</v>
      </c>
      <c r="MLE25" s="230">
        <f t="shared" si="156"/>
        <v>26502.788920143375</v>
      </c>
      <c r="MLF25" s="230">
        <f t="shared" si="156"/>
        <v>26502.788920143375</v>
      </c>
      <c r="MLG25" s="230">
        <f t="shared" si="156"/>
        <v>26502.788920143375</v>
      </c>
      <c r="MLH25" s="230">
        <f t="shared" si="156"/>
        <v>26502.788920143375</v>
      </c>
      <c r="MLI25" s="230">
        <f t="shared" si="156"/>
        <v>26502.788920143375</v>
      </c>
      <c r="MLJ25" s="230">
        <f t="shared" si="156"/>
        <v>26502.788920143375</v>
      </c>
      <c r="MLK25" s="230">
        <f t="shared" si="156"/>
        <v>26502.788920143375</v>
      </c>
      <c r="MLL25" s="230">
        <f t="shared" si="156"/>
        <v>26502.788920143375</v>
      </c>
      <c r="MLM25" s="230">
        <f t="shared" si="156"/>
        <v>26502.788920143375</v>
      </c>
      <c r="MLN25" s="230">
        <f t="shared" si="156"/>
        <v>26502.788920143375</v>
      </c>
      <c r="MLO25" s="230">
        <f t="shared" si="156"/>
        <v>26502.788920143375</v>
      </c>
      <c r="MLP25" s="230">
        <f t="shared" si="156"/>
        <v>26502.788920143375</v>
      </c>
      <c r="MLQ25" s="230">
        <f t="shared" si="156"/>
        <v>26502.788920143375</v>
      </c>
      <c r="MLR25" s="230">
        <f t="shared" si="156"/>
        <v>26502.788920143375</v>
      </c>
      <c r="MLS25" s="230">
        <f t="shared" si="156"/>
        <v>26502.788920143375</v>
      </c>
      <c r="MLT25" s="230">
        <f t="shared" si="156"/>
        <v>26502.788920143375</v>
      </c>
      <c r="MLU25" s="230">
        <f t="shared" si="156"/>
        <v>26502.788920143375</v>
      </c>
      <c r="MLV25" s="230">
        <f t="shared" si="156"/>
        <v>26502.788920143375</v>
      </c>
      <c r="MLW25" s="230">
        <f t="shared" si="156"/>
        <v>26502.788920143375</v>
      </c>
      <c r="MLX25" s="230">
        <f t="shared" si="156"/>
        <v>26502.788920143375</v>
      </c>
      <c r="MLY25" s="230">
        <f t="shared" si="156"/>
        <v>26502.788920143375</v>
      </c>
      <c r="MLZ25" s="230">
        <f t="shared" si="156"/>
        <v>26502.788920143375</v>
      </c>
      <c r="MMA25" s="230">
        <f t="shared" si="156"/>
        <v>26502.788920143375</v>
      </c>
      <c r="MMB25" s="230">
        <f t="shared" si="156"/>
        <v>26502.788920143375</v>
      </c>
      <c r="MMC25" s="230">
        <f t="shared" si="156"/>
        <v>26502.788920143375</v>
      </c>
      <c r="MMD25" s="230">
        <f t="shared" si="156"/>
        <v>26502.788920143375</v>
      </c>
      <c r="MME25" s="230">
        <f t="shared" si="156"/>
        <v>26502.788920143375</v>
      </c>
      <c r="MMF25" s="230">
        <f t="shared" si="156"/>
        <v>26502.788920143375</v>
      </c>
      <c r="MMG25" s="230">
        <f t="shared" si="156"/>
        <v>26502.788920143375</v>
      </c>
      <c r="MMH25" s="230">
        <f t="shared" si="156"/>
        <v>26502.788920143375</v>
      </c>
      <c r="MMI25" s="230">
        <f t="shared" si="156"/>
        <v>26502.788920143375</v>
      </c>
      <c r="MMJ25" s="230">
        <f t="shared" si="156"/>
        <v>26502.788920143375</v>
      </c>
      <c r="MMK25" s="230">
        <f t="shared" si="156"/>
        <v>26502.788920143375</v>
      </c>
      <c r="MML25" s="230">
        <f t="shared" si="156"/>
        <v>26502.788920143375</v>
      </c>
      <c r="MMM25" s="230">
        <f t="shared" si="156"/>
        <v>26502.788920143375</v>
      </c>
      <c r="MMN25" s="230">
        <f t="shared" si="156"/>
        <v>26502.788920143375</v>
      </c>
      <c r="MMO25" s="230">
        <f t="shared" si="156"/>
        <v>26502.788920143375</v>
      </c>
      <c r="MMP25" s="230">
        <f t="shared" si="156"/>
        <v>26502.788920143375</v>
      </c>
      <c r="MMQ25" s="230">
        <f t="shared" si="156"/>
        <v>26502.788920143375</v>
      </c>
      <c r="MMR25" s="230">
        <f t="shared" si="156"/>
        <v>26502.788920143375</v>
      </c>
      <c r="MMS25" s="230">
        <f t="shared" si="156"/>
        <v>26502.788920143375</v>
      </c>
      <c r="MMT25" s="230">
        <f t="shared" si="156"/>
        <v>26502.788920143375</v>
      </c>
      <c r="MMU25" s="230">
        <f t="shared" si="156"/>
        <v>26502.788920143375</v>
      </c>
      <c r="MMV25" s="230">
        <f t="shared" si="156"/>
        <v>26502.788920143375</v>
      </c>
      <c r="MMW25" s="230">
        <f t="shared" si="156"/>
        <v>26502.788920143375</v>
      </c>
      <c r="MMX25" s="230">
        <f t="shared" si="156"/>
        <v>26502.788920143375</v>
      </c>
      <c r="MMY25" s="230">
        <f t="shared" si="156"/>
        <v>26502.788920143375</v>
      </c>
      <c r="MMZ25" s="230">
        <f t="shared" si="156"/>
        <v>26502.788920143375</v>
      </c>
      <c r="MNA25" s="230">
        <f t="shared" si="156"/>
        <v>26502.788920143375</v>
      </c>
      <c r="MNB25" s="230">
        <f t="shared" si="156"/>
        <v>26502.788920143375</v>
      </c>
      <c r="MNC25" s="230">
        <f t="shared" si="156"/>
        <v>26502.788920143375</v>
      </c>
      <c r="MND25" s="230">
        <f t="shared" si="156"/>
        <v>26502.788920143375</v>
      </c>
      <c r="MNE25" s="230">
        <f t="shared" si="156"/>
        <v>26502.788920143375</v>
      </c>
      <c r="MNF25" s="230">
        <f t="shared" si="156"/>
        <v>26502.788920143375</v>
      </c>
      <c r="MNG25" s="230">
        <f t="shared" si="156"/>
        <v>26502.788920143375</v>
      </c>
      <c r="MNH25" s="230">
        <f t="shared" si="156"/>
        <v>26502.788920143375</v>
      </c>
      <c r="MNI25" s="230">
        <f t="shared" si="156"/>
        <v>26502.788920143375</v>
      </c>
      <c r="MNJ25" s="230">
        <f t="shared" si="156"/>
        <v>26502.788920143375</v>
      </c>
      <c r="MNK25" s="230">
        <f t="shared" ref="MNK25:MPV25" si="157">MIN(_xlfn.IFS(MNK21=0,MNJ25,MNK21&gt;0,MNJ25+(MNK21/5)),MNK22)</f>
        <v>26502.788920143375</v>
      </c>
      <c r="MNL25" s="230">
        <f t="shared" si="157"/>
        <v>26502.788920143375</v>
      </c>
      <c r="MNM25" s="230">
        <f t="shared" si="157"/>
        <v>26502.788920143375</v>
      </c>
      <c r="MNN25" s="230">
        <f t="shared" si="157"/>
        <v>26502.788920143375</v>
      </c>
      <c r="MNO25" s="230">
        <f t="shared" si="157"/>
        <v>26502.788920143375</v>
      </c>
      <c r="MNP25" s="230">
        <f t="shared" si="157"/>
        <v>26502.788920143375</v>
      </c>
      <c r="MNQ25" s="230">
        <f t="shared" si="157"/>
        <v>26502.788920143375</v>
      </c>
      <c r="MNR25" s="230">
        <f t="shared" si="157"/>
        <v>26502.788920143375</v>
      </c>
      <c r="MNS25" s="230">
        <f t="shared" si="157"/>
        <v>26502.788920143375</v>
      </c>
      <c r="MNT25" s="230">
        <f t="shared" si="157"/>
        <v>26502.788920143375</v>
      </c>
      <c r="MNU25" s="230">
        <f t="shared" si="157"/>
        <v>26502.788920143375</v>
      </c>
      <c r="MNV25" s="230">
        <f t="shared" si="157"/>
        <v>26502.788920143375</v>
      </c>
      <c r="MNW25" s="230">
        <f t="shared" si="157"/>
        <v>26502.788920143375</v>
      </c>
      <c r="MNX25" s="230">
        <f t="shared" si="157"/>
        <v>26502.788920143375</v>
      </c>
      <c r="MNY25" s="230">
        <f t="shared" si="157"/>
        <v>26502.788920143375</v>
      </c>
      <c r="MNZ25" s="230">
        <f t="shared" si="157"/>
        <v>26502.788920143375</v>
      </c>
      <c r="MOA25" s="230">
        <f t="shared" si="157"/>
        <v>26502.788920143375</v>
      </c>
      <c r="MOB25" s="230">
        <f t="shared" si="157"/>
        <v>26502.788920143375</v>
      </c>
      <c r="MOC25" s="230">
        <f t="shared" si="157"/>
        <v>26502.788920143375</v>
      </c>
      <c r="MOD25" s="230">
        <f t="shared" si="157"/>
        <v>26502.788920143375</v>
      </c>
      <c r="MOE25" s="230">
        <f t="shared" si="157"/>
        <v>26502.788920143375</v>
      </c>
      <c r="MOF25" s="230">
        <f t="shared" si="157"/>
        <v>26502.788920143375</v>
      </c>
      <c r="MOG25" s="230">
        <f t="shared" si="157"/>
        <v>26502.788920143375</v>
      </c>
      <c r="MOH25" s="230">
        <f t="shared" si="157"/>
        <v>26502.788920143375</v>
      </c>
      <c r="MOI25" s="230">
        <f t="shared" si="157"/>
        <v>26502.788920143375</v>
      </c>
      <c r="MOJ25" s="230">
        <f t="shared" si="157"/>
        <v>26502.788920143375</v>
      </c>
      <c r="MOK25" s="230">
        <f t="shared" si="157"/>
        <v>26502.788920143375</v>
      </c>
      <c r="MOL25" s="230">
        <f t="shared" si="157"/>
        <v>26502.788920143375</v>
      </c>
      <c r="MOM25" s="230">
        <f t="shared" si="157"/>
        <v>26502.788920143375</v>
      </c>
      <c r="MON25" s="230">
        <f t="shared" si="157"/>
        <v>26502.788920143375</v>
      </c>
      <c r="MOO25" s="230">
        <f t="shared" si="157"/>
        <v>26502.788920143375</v>
      </c>
      <c r="MOP25" s="230">
        <f t="shared" si="157"/>
        <v>26502.788920143375</v>
      </c>
      <c r="MOQ25" s="230">
        <f t="shared" si="157"/>
        <v>26502.788920143375</v>
      </c>
      <c r="MOR25" s="230">
        <f t="shared" si="157"/>
        <v>26502.788920143375</v>
      </c>
      <c r="MOS25" s="230">
        <f t="shared" si="157"/>
        <v>26502.788920143375</v>
      </c>
      <c r="MOT25" s="230">
        <f t="shared" si="157"/>
        <v>26502.788920143375</v>
      </c>
      <c r="MOU25" s="230">
        <f t="shared" si="157"/>
        <v>26502.788920143375</v>
      </c>
      <c r="MOV25" s="230">
        <f t="shared" si="157"/>
        <v>26502.788920143375</v>
      </c>
      <c r="MOW25" s="230">
        <f t="shared" si="157"/>
        <v>26502.788920143375</v>
      </c>
      <c r="MOX25" s="230">
        <f t="shared" si="157"/>
        <v>26502.788920143375</v>
      </c>
      <c r="MOY25" s="230">
        <f t="shared" si="157"/>
        <v>26502.788920143375</v>
      </c>
      <c r="MOZ25" s="230">
        <f t="shared" si="157"/>
        <v>26502.788920143375</v>
      </c>
      <c r="MPA25" s="230">
        <f t="shared" si="157"/>
        <v>26502.788920143375</v>
      </c>
      <c r="MPB25" s="230">
        <f t="shared" si="157"/>
        <v>26502.788920143375</v>
      </c>
      <c r="MPC25" s="230">
        <f t="shared" si="157"/>
        <v>26502.788920143375</v>
      </c>
      <c r="MPD25" s="230">
        <f t="shared" si="157"/>
        <v>26502.788920143375</v>
      </c>
      <c r="MPE25" s="230">
        <f t="shared" si="157"/>
        <v>26502.788920143375</v>
      </c>
      <c r="MPF25" s="230">
        <f t="shared" si="157"/>
        <v>26502.788920143375</v>
      </c>
      <c r="MPG25" s="230">
        <f t="shared" si="157"/>
        <v>26502.788920143375</v>
      </c>
      <c r="MPH25" s="230">
        <f t="shared" si="157"/>
        <v>26502.788920143375</v>
      </c>
      <c r="MPI25" s="230">
        <f t="shared" si="157"/>
        <v>26502.788920143375</v>
      </c>
      <c r="MPJ25" s="230">
        <f t="shared" si="157"/>
        <v>26502.788920143375</v>
      </c>
      <c r="MPK25" s="230">
        <f t="shared" si="157"/>
        <v>26502.788920143375</v>
      </c>
      <c r="MPL25" s="230">
        <f t="shared" si="157"/>
        <v>26502.788920143375</v>
      </c>
      <c r="MPM25" s="230">
        <f t="shared" si="157"/>
        <v>26502.788920143375</v>
      </c>
      <c r="MPN25" s="230">
        <f t="shared" si="157"/>
        <v>26502.788920143375</v>
      </c>
      <c r="MPO25" s="230">
        <f t="shared" si="157"/>
        <v>26502.788920143375</v>
      </c>
      <c r="MPP25" s="230">
        <f t="shared" si="157"/>
        <v>26502.788920143375</v>
      </c>
      <c r="MPQ25" s="230">
        <f t="shared" si="157"/>
        <v>26502.788920143375</v>
      </c>
      <c r="MPR25" s="230">
        <f t="shared" si="157"/>
        <v>26502.788920143375</v>
      </c>
      <c r="MPS25" s="230">
        <f t="shared" si="157"/>
        <v>26502.788920143375</v>
      </c>
      <c r="MPT25" s="230">
        <f t="shared" si="157"/>
        <v>26502.788920143375</v>
      </c>
      <c r="MPU25" s="230">
        <f t="shared" si="157"/>
        <v>26502.788920143375</v>
      </c>
      <c r="MPV25" s="230">
        <f t="shared" si="157"/>
        <v>26502.788920143375</v>
      </c>
      <c r="MPW25" s="230">
        <f t="shared" ref="MPW25:MSH25" si="158">MIN(_xlfn.IFS(MPW21=0,MPV25,MPW21&gt;0,MPV25+(MPW21/5)),MPW22)</f>
        <v>26502.788920143375</v>
      </c>
      <c r="MPX25" s="230">
        <f t="shared" si="158"/>
        <v>26502.788920143375</v>
      </c>
      <c r="MPY25" s="230">
        <f t="shared" si="158"/>
        <v>26502.788920143375</v>
      </c>
      <c r="MPZ25" s="230">
        <f t="shared" si="158"/>
        <v>26502.788920143375</v>
      </c>
      <c r="MQA25" s="230">
        <f t="shared" si="158"/>
        <v>26502.788920143375</v>
      </c>
      <c r="MQB25" s="230">
        <f t="shared" si="158"/>
        <v>26502.788920143375</v>
      </c>
      <c r="MQC25" s="230">
        <f t="shared" si="158"/>
        <v>26502.788920143375</v>
      </c>
      <c r="MQD25" s="230">
        <f t="shared" si="158"/>
        <v>26502.788920143375</v>
      </c>
      <c r="MQE25" s="230">
        <f t="shared" si="158"/>
        <v>26502.788920143375</v>
      </c>
      <c r="MQF25" s="230">
        <f t="shared" si="158"/>
        <v>26502.788920143375</v>
      </c>
      <c r="MQG25" s="230">
        <f t="shared" si="158"/>
        <v>26502.788920143375</v>
      </c>
      <c r="MQH25" s="230">
        <f t="shared" si="158"/>
        <v>26502.788920143375</v>
      </c>
      <c r="MQI25" s="230">
        <f t="shared" si="158"/>
        <v>26502.788920143375</v>
      </c>
      <c r="MQJ25" s="230">
        <f t="shared" si="158"/>
        <v>26502.788920143375</v>
      </c>
      <c r="MQK25" s="230">
        <f t="shared" si="158"/>
        <v>26502.788920143375</v>
      </c>
      <c r="MQL25" s="230">
        <f t="shared" si="158"/>
        <v>26502.788920143375</v>
      </c>
      <c r="MQM25" s="230">
        <f t="shared" si="158"/>
        <v>26502.788920143375</v>
      </c>
      <c r="MQN25" s="230">
        <f t="shared" si="158"/>
        <v>26502.788920143375</v>
      </c>
      <c r="MQO25" s="230">
        <f t="shared" si="158"/>
        <v>26502.788920143375</v>
      </c>
      <c r="MQP25" s="230">
        <f t="shared" si="158"/>
        <v>26502.788920143375</v>
      </c>
      <c r="MQQ25" s="230">
        <f t="shared" si="158"/>
        <v>26502.788920143375</v>
      </c>
      <c r="MQR25" s="230">
        <f t="shared" si="158"/>
        <v>26502.788920143375</v>
      </c>
      <c r="MQS25" s="230">
        <f t="shared" si="158"/>
        <v>26502.788920143375</v>
      </c>
      <c r="MQT25" s="230">
        <f t="shared" si="158"/>
        <v>26502.788920143375</v>
      </c>
      <c r="MQU25" s="230">
        <f t="shared" si="158"/>
        <v>26502.788920143375</v>
      </c>
      <c r="MQV25" s="230">
        <f t="shared" si="158"/>
        <v>26502.788920143375</v>
      </c>
      <c r="MQW25" s="230">
        <f t="shared" si="158"/>
        <v>26502.788920143375</v>
      </c>
      <c r="MQX25" s="230">
        <f t="shared" si="158"/>
        <v>26502.788920143375</v>
      </c>
      <c r="MQY25" s="230">
        <f t="shared" si="158"/>
        <v>26502.788920143375</v>
      </c>
      <c r="MQZ25" s="230">
        <f t="shared" si="158"/>
        <v>26502.788920143375</v>
      </c>
      <c r="MRA25" s="230">
        <f t="shared" si="158"/>
        <v>26502.788920143375</v>
      </c>
      <c r="MRB25" s="230">
        <f t="shared" si="158"/>
        <v>26502.788920143375</v>
      </c>
      <c r="MRC25" s="230">
        <f t="shared" si="158"/>
        <v>26502.788920143375</v>
      </c>
      <c r="MRD25" s="230">
        <f t="shared" si="158"/>
        <v>26502.788920143375</v>
      </c>
      <c r="MRE25" s="230">
        <f t="shared" si="158"/>
        <v>26502.788920143375</v>
      </c>
      <c r="MRF25" s="230">
        <f t="shared" si="158"/>
        <v>26502.788920143375</v>
      </c>
      <c r="MRG25" s="230">
        <f t="shared" si="158"/>
        <v>26502.788920143375</v>
      </c>
      <c r="MRH25" s="230">
        <f t="shared" si="158"/>
        <v>26502.788920143375</v>
      </c>
      <c r="MRI25" s="230">
        <f t="shared" si="158"/>
        <v>26502.788920143375</v>
      </c>
      <c r="MRJ25" s="230">
        <f t="shared" si="158"/>
        <v>26502.788920143375</v>
      </c>
      <c r="MRK25" s="230">
        <f t="shared" si="158"/>
        <v>26502.788920143375</v>
      </c>
      <c r="MRL25" s="230">
        <f t="shared" si="158"/>
        <v>26502.788920143375</v>
      </c>
      <c r="MRM25" s="230">
        <f t="shared" si="158"/>
        <v>26502.788920143375</v>
      </c>
      <c r="MRN25" s="230">
        <f t="shared" si="158"/>
        <v>26502.788920143375</v>
      </c>
      <c r="MRO25" s="230">
        <f t="shared" si="158"/>
        <v>26502.788920143375</v>
      </c>
      <c r="MRP25" s="230">
        <f t="shared" si="158"/>
        <v>26502.788920143375</v>
      </c>
      <c r="MRQ25" s="230">
        <f t="shared" si="158"/>
        <v>26502.788920143375</v>
      </c>
      <c r="MRR25" s="230">
        <f t="shared" si="158"/>
        <v>26502.788920143375</v>
      </c>
      <c r="MRS25" s="230">
        <f t="shared" si="158"/>
        <v>26502.788920143375</v>
      </c>
      <c r="MRT25" s="230">
        <f t="shared" si="158"/>
        <v>26502.788920143375</v>
      </c>
      <c r="MRU25" s="230">
        <f t="shared" si="158"/>
        <v>26502.788920143375</v>
      </c>
      <c r="MRV25" s="230">
        <f t="shared" si="158"/>
        <v>26502.788920143375</v>
      </c>
      <c r="MRW25" s="230">
        <f t="shared" si="158"/>
        <v>26502.788920143375</v>
      </c>
      <c r="MRX25" s="230">
        <f t="shared" si="158"/>
        <v>26502.788920143375</v>
      </c>
      <c r="MRY25" s="230">
        <f t="shared" si="158"/>
        <v>26502.788920143375</v>
      </c>
      <c r="MRZ25" s="230">
        <f t="shared" si="158"/>
        <v>26502.788920143375</v>
      </c>
      <c r="MSA25" s="230">
        <f t="shared" si="158"/>
        <v>26502.788920143375</v>
      </c>
      <c r="MSB25" s="230">
        <f t="shared" si="158"/>
        <v>26502.788920143375</v>
      </c>
      <c r="MSC25" s="230">
        <f t="shared" si="158"/>
        <v>26502.788920143375</v>
      </c>
      <c r="MSD25" s="230">
        <f t="shared" si="158"/>
        <v>26502.788920143375</v>
      </c>
      <c r="MSE25" s="230">
        <f t="shared" si="158"/>
        <v>26502.788920143375</v>
      </c>
      <c r="MSF25" s="230">
        <f t="shared" si="158"/>
        <v>26502.788920143375</v>
      </c>
      <c r="MSG25" s="230">
        <f t="shared" si="158"/>
        <v>26502.788920143375</v>
      </c>
      <c r="MSH25" s="230">
        <f t="shared" si="158"/>
        <v>26502.788920143375</v>
      </c>
      <c r="MSI25" s="230">
        <f t="shared" ref="MSI25:MUT25" si="159">MIN(_xlfn.IFS(MSI21=0,MSH25,MSI21&gt;0,MSH25+(MSI21/5)),MSI22)</f>
        <v>26502.788920143375</v>
      </c>
      <c r="MSJ25" s="230">
        <f t="shared" si="159"/>
        <v>26502.788920143375</v>
      </c>
      <c r="MSK25" s="230">
        <f t="shared" si="159"/>
        <v>26502.788920143375</v>
      </c>
      <c r="MSL25" s="230">
        <f t="shared" si="159"/>
        <v>26502.788920143375</v>
      </c>
      <c r="MSM25" s="230">
        <f t="shared" si="159"/>
        <v>26502.788920143375</v>
      </c>
      <c r="MSN25" s="230">
        <f t="shared" si="159"/>
        <v>26502.788920143375</v>
      </c>
      <c r="MSO25" s="230">
        <f t="shared" si="159"/>
        <v>26502.788920143375</v>
      </c>
      <c r="MSP25" s="230">
        <f t="shared" si="159"/>
        <v>26502.788920143375</v>
      </c>
      <c r="MSQ25" s="230">
        <f t="shared" si="159"/>
        <v>26502.788920143375</v>
      </c>
      <c r="MSR25" s="230">
        <f t="shared" si="159"/>
        <v>26502.788920143375</v>
      </c>
      <c r="MSS25" s="230">
        <f t="shared" si="159"/>
        <v>26502.788920143375</v>
      </c>
      <c r="MST25" s="230">
        <f t="shared" si="159"/>
        <v>26502.788920143375</v>
      </c>
      <c r="MSU25" s="230">
        <f t="shared" si="159"/>
        <v>26502.788920143375</v>
      </c>
      <c r="MSV25" s="230">
        <f t="shared" si="159"/>
        <v>26502.788920143375</v>
      </c>
      <c r="MSW25" s="230">
        <f t="shared" si="159"/>
        <v>26502.788920143375</v>
      </c>
      <c r="MSX25" s="230">
        <f t="shared" si="159"/>
        <v>26502.788920143375</v>
      </c>
      <c r="MSY25" s="230">
        <f t="shared" si="159"/>
        <v>26502.788920143375</v>
      </c>
      <c r="MSZ25" s="230">
        <f t="shared" si="159"/>
        <v>26502.788920143375</v>
      </c>
      <c r="MTA25" s="230">
        <f t="shared" si="159"/>
        <v>26502.788920143375</v>
      </c>
      <c r="MTB25" s="230">
        <f t="shared" si="159"/>
        <v>26502.788920143375</v>
      </c>
      <c r="MTC25" s="230">
        <f t="shared" si="159"/>
        <v>26502.788920143375</v>
      </c>
      <c r="MTD25" s="230">
        <f t="shared" si="159"/>
        <v>26502.788920143375</v>
      </c>
      <c r="MTE25" s="230">
        <f t="shared" si="159"/>
        <v>26502.788920143375</v>
      </c>
      <c r="MTF25" s="230">
        <f t="shared" si="159"/>
        <v>26502.788920143375</v>
      </c>
      <c r="MTG25" s="230">
        <f t="shared" si="159"/>
        <v>26502.788920143375</v>
      </c>
      <c r="MTH25" s="230">
        <f t="shared" si="159"/>
        <v>26502.788920143375</v>
      </c>
      <c r="MTI25" s="230">
        <f t="shared" si="159"/>
        <v>26502.788920143375</v>
      </c>
      <c r="MTJ25" s="230">
        <f t="shared" si="159"/>
        <v>26502.788920143375</v>
      </c>
      <c r="MTK25" s="230">
        <f t="shared" si="159"/>
        <v>26502.788920143375</v>
      </c>
      <c r="MTL25" s="230">
        <f t="shared" si="159"/>
        <v>26502.788920143375</v>
      </c>
      <c r="MTM25" s="230">
        <f t="shared" si="159"/>
        <v>26502.788920143375</v>
      </c>
      <c r="MTN25" s="230">
        <f t="shared" si="159"/>
        <v>26502.788920143375</v>
      </c>
      <c r="MTO25" s="230">
        <f t="shared" si="159"/>
        <v>26502.788920143375</v>
      </c>
      <c r="MTP25" s="230">
        <f t="shared" si="159"/>
        <v>26502.788920143375</v>
      </c>
      <c r="MTQ25" s="230">
        <f t="shared" si="159"/>
        <v>26502.788920143375</v>
      </c>
      <c r="MTR25" s="230">
        <f t="shared" si="159"/>
        <v>26502.788920143375</v>
      </c>
      <c r="MTS25" s="230">
        <f t="shared" si="159"/>
        <v>26502.788920143375</v>
      </c>
      <c r="MTT25" s="230">
        <f t="shared" si="159"/>
        <v>26502.788920143375</v>
      </c>
      <c r="MTU25" s="230">
        <f t="shared" si="159"/>
        <v>26502.788920143375</v>
      </c>
      <c r="MTV25" s="230">
        <f t="shared" si="159"/>
        <v>26502.788920143375</v>
      </c>
      <c r="MTW25" s="230">
        <f t="shared" si="159"/>
        <v>26502.788920143375</v>
      </c>
      <c r="MTX25" s="230">
        <f t="shared" si="159"/>
        <v>26502.788920143375</v>
      </c>
      <c r="MTY25" s="230">
        <f t="shared" si="159"/>
        <v>26502.788920143375</v>
      </c>
      <c r="MTZ25" s="230">
        <f t="shared" si="159"/>
        <v>26502.788920143375</v>
      </c>
      <c r="MUA25" s="230">
        <f t="shared" si="159"/>
        <v>26502.788920143375</v>
      </c>
      <c r="MUB25" s="230">
        <f t="shared" si="159"/>
        <v>26502.788920143375</v>
      </c>
      <c r="MUC25" s="230">
        <f t="shared" si="159"/>
        <v>26502.788920143375</v>
      </c>
      <c r="MUD25" s="230">
        <f t="shared" si="159"/>
        <v>26502.788920143375</v>
      </c>
      <c r="MUE25" s="230">
        <f t="shared" si="159"/>
        <v>26502.788920143375</v>
      </c>
      <c r="MUF25" s="230">
        <f t="shared" si="159"/>
        <v>26502.788920143375</v>
      </c>
      <c r="MUG25" s="230">
        <f t="shared" si="159"/>
        <v>26502.788920143375</v>
      </c>
      <c r="MUH25" s="230">
        <f t="shared" si="159"/>
        <v>26502.788920143375</v>
      </c>
      <c r="MUI25" s="230">
        <f t="shared" si="159"/>
        <v>26502.788920143375</v>
      </c>
      <c r="MUJ25" s="230">
        <f t="shared" si="159"/>
        <v>26502.788920143375</v>
      </c>
      <c r="MUK25" s="230">
        <f t="shared" si="159"/>
        <v>26502.788920143375</v>
      </c>
      <c r="MUL25" s="230">
        <f t="shared" si="159"/>
        <v>26502.788920143375</v>
      </c>
      <c r="MUM25" s="230">
        <f t="shared" si="159"/>
        <v>26502.788920143375</v>
      </c>
      <c r="MUN25" s="230">
        <f t="shared" si="159"/>
        <v>26502.788920143375</v>
      </c>
      <c r="MUO25" s="230">
        <f t="shared" si="159"/>
        <v>26502.788920143375</v>
      </c>
      <c r="MUP25" s="230">
        <f t="shared" si="159"/>
        <v>26502.788920143375</v>
      </c>
      <c r="MUQ25" s="230">
        <f t="shared" si="159"/>
        <v>26502.788920143375</v>
      </c>
      <c r="MUR25" s="230">
        <f t="shared" si="159"/>
        <v>26502.788920143375</v>
      </c>
      <c r="MUS25" s="230">
        <f t="shared" si="159"/>
        <v>26502.788920143375</v>
      </c>
      <c r="MUT25" s="230">
        <f t="shared" si="159"/>
        <v>26502.788920143375</v>
      </c>
      <c r="MUU25" s="230">
        <f t="shared" ref="MUU25:MXF25" si="160">MIN(_xlfn.IFS(MUU21=0,MUT25,MUU21&gt;0,MUT25+(MUU21/5)),MUU22)</f>
        <v>26502.788920143375</v>
      </c>
      <c r="MUV25" s="230">
        <f t="shared" si="160"/>
        <v>26502.788920143375</v>
      </c>
      <c r="MUW25" s="230">
        <f t="shared" si="160"/>
        <v>26502.788920143375</v>
      </c>
      <c r="MUX25" s="230">
        <f t="shared" si="160"/>
        <v>26502.788920143375</v>
      </c>
      <c r="MUY25" s="230">
        <f t="shared" si="160"/>
        <v>26502.788920143375</v>
      </c>
      <c r="MUZ25" s="230">
        <f t="shared" si="160"/>
        <v>26502.788920143375</v>
      </c>
      <c r="MVA25" s="230">
        <f t="shared" si="160"/>
        <v>26502.788920143375</v>
      </c>
      <c r="MVB25" s="230">
        <f t="shared" si="160"/>
        <v>26502.788920143375</v>
      </c>
      <c r="MVC25" s="230">
        <f t="shared" si="160"/>
        <v>26502.788920143375</v>
      </c>
      <c r="MVD25" s="230">
        <f t="shared" si="160"/>
        <v>26502.788920143375</v>
      </c>
      <c r="MVE25" s="230">
        <f t="shared" si="160"/>
        <v>26502.788920143375</v>
      </c>
      <c r="MVF25" s="230">
        <f t="shared" si="160"/>
        <v>26502.788920143375</v>
      </c>
      <c r="MVG25" s="230">
        <f t="shared" si="160"/>
        <v>26502.788920143375</v>
      </c>
      <c r="MVH25" s="230">
        <f t="shared" si="160"/>
        <v>26502.788920143375</v>
      </c>
      <c r="MVI25" s="230">
        <f t="shared" si="160"/>
        <v>26502.788920143375</v>
      </c>
      <c r="MVJ25" s="230">
        <f t="shared" si="160"/>
        <v>26502.788920143375</v>
      </c>
      <c r="MVK25" s="230">
        <f t="shared" si="160"/>
        <v>26502.788920143375</v>
      </c>
      <c r="MVL25" s="230">
        <f t="shared" si="160"/>
        <v>26502.788920143375</v>
      </c>
      <c r="MVM25" s="230">
        <f t="shared" si="160"/>
        <v>26502.788920143375</v>
      </c>
      <c r="MVN25" s="230">
        <f t="shared" si="160"/>
        <v>26502.788920143375</v>
      </c>
      <c r="MVO25" s="230">
        <f t="shared" si="160"/>
        <v>26502.788920143375</v>
      </c>
      <c r="MVP25" s="230">
        <f t="shared" si="160"/>
        <v>26502.788920143375</v>
      </c>
      <c r="MVQ25" s="230">
        <f t="shared" si="160"/>
        <v>26502.788920143375</v>
      </c>
      <c r="MVR25" s="230">
        <f t="shared" si="160"/>
        <v>26502.788920143375</v>
      </c>
      <c r="MVS25" s="230">
        <f t="shared" si="160"/>
        <v>26502.788920143375</v>
      </c>
      <c r="MVT25" s="230">
        <f t="shared" si="160"/>
        <v>26502.788920143375</v>
      </c>
      <c r="MVU25" s="230">
        <f t="shared" si="160"/>
        <v>26502.788920143375</v>
      </c>
      <c r="MVV25" s="230">
        <f t="shared" si="160"/>
        <v>26502.788920143375</v>
      </c>
      <c r="MVW25" s="230">
        <f t="shared" si="160"/>
        <v>26502.788920143375</v>
      </c>
      <c r="MVX25" s="230">
        <f t="shared" si="160"/>
        <v>26502.788920143375</v>
      </c>
      <c r="MVY25" s="230">
        <f t="shared" si="160"/>
        <v>26502.788920143375</v>
      </c>
      <c r="MVZ25" s="230">
        <f t="shared" si="160"/>
        <v>26502.788920143375</v>
      </c>
      <c r="MWA25" s="230">
        <f t="shared" si="160"/>
        <v>26502.788920143375</v>
      </c>
      <c r="MWB25" s="230">
        <f t="shared" si="160"/>
        <v>26502.788920143375</v>
      </c>
      <c r="MWC25" s="230">
        <f t="shared" si="160"/>
        <v>26502.788920143375</v>
      </c>
      <c r="MWD25" s="230">
        <f t="shared" si="160"/>
        <v>26502.788920143375</v>
      </c>
      <c r="MWE25" s="230">
        <f t="shared" si="160"/>
        <v>26502.788920143375</v>
      </c>
      <c r="MWF25" s="230">
        <f t="shared" si="160"/>
        <v>26502.788920143375</v>
      </c>
      <c r="MWG25" s="230">
        <f t="shared" si="160"/>
        <v>26502.788920143375</v>
      </c>
      <c r="MWH25" s="230">
        <f t="shared" si="160"/>
        <v>26502.788920143375</v>
      </c>
      <c r="MWI25" s="230">
        <f t="shared" si="160"/>
        <v>26502.788920143375</v>
      </c>
      <c r="MWJ25" s="230">
        <f t="shared" si="160"/>
        <v>26502.788920143375</v>
      </c>
      <c r="MWK25" s="230">
        <f t="shared" si="160"/>
        <v>26502.788920143375</v>
      </c>
      <c r="MWL25" s="230">
        <f t="shared" si="160"/>
        <v>26502.788920143375</v>
      </c>
      <c r="MWM25" s="230">
        <f t="shared" si="160"/>
        <v>26502.788920143375</v>
      </c>
      <c r="MWN25" s="230">
        <f t="shared" si="160"/>
        <v>26502.788920143375</v>
      </c>
      <c r="MWO25" s="230">
        <f t="shared" si="160"/>
        <v>26502.788920143375</v>
      </c>
      <c r="MWP25" s="230">
        <f t="shared" si="160"/>
        <v>26502.788920143375</v>
      </c>
      <c r="MWQ25" s="230">
        <f t="shared" si="160"/>
        <v>26502.788920143375</v>
      </c>
      <c r="MWR25" s="230">
        <f t="shared" si="160"/>
        <v>26502.788920143375</v>
      </c>
      <c r="MWS25" s="230">
        <f t="shared" si="160"/>
        <v>26502.788920143375</v>
      </c>
      <c r="MWT25" s="230">
        <f t="shared" si="160"/>
        <v>26502.788920143375</v>
      </c>
      <c r="MWU25" s="230">
        <f t="shared" si="160"/>
        <v>26502.788920143375</v>
      </c>
      <c r="MWV25" s="230">
        <f t="shared" si="160"/>
        <v>26502.788920143375</v>
      </c>
      <c r="MWW25" s="230">
        <f t="shared" si="160"/>
        <v>26502.788920143375</v>
      </c>
      <c r="MWX25" s="230">
        <f t="shared" si="160"/>
        <v>26502.788920143375</v>
      </c>
      <c r="MWY25" s="230">
        <f t="shared" si="160"/>
        <v>26502.788920143375</v>
      </c>
      <c r="MWZ25" s="230">
        <f t="shared" si="160"/>
        <v>26502.788920143375</v>
      </c>
      <c r="MXA25" s="230">
        <f t="shared" si="160"/>
        <v>26502.788920143375</v>
      </c>
      <c r="MXB25" s="230">
        <f t="shared" si="160"/>
        <v>26502.788920143375</v>
      </c>
      <c r="MXC25" s="230">
        <f t="shared" si="160"/>
        <v>26502.788920143375</v>
      </c>
      <c r="MXD25" s="230">
        <f t="shared" si="160"/>
        <v>26502.788920143375</v>
      </c>
      <c r="MXE25" s="230">
        <f t="shared" si="160"/>
        <v>26502.788920143375</v>
      </c>
      <c r="MXF25" s="230">
        <f t="shared" si="160"/>
        <v>26502.788920143375</v>
      </c>
      <c r="MXG25" s="230">
        <f t="shared" ref="MXG25:MZR25" si="161">MIN(_xlfn.IFS(MXG21=0,MXF25,MXG21&gt;0,MXF25+(MXG21/5)),MXG22)</f>
        <v>26502.788920143375</v>
      </c>
      <c r="MXH25" s="230">
        <f t="shared" si="161"/>
        <v>26502.788920143375</v>
      </c>
      <c r="MXI25" s="230">
        <f t="shared" si="161"/>
        <v>26502.788920143375</v>
      </c>
      <c r="MXJ25" s="230">
        <f t="shared" si="161"/>
        <v>26502.788920143375</v>
      </c>
      <c r="MXK25" s="230">
        <f t="shared" si="161"/>
        <v>26502.788920143375</v>
      </c>
      <c r="MXL25" s="230">
        <f t="shared" si="161"/>
        <v>26502.788920143375</v>
      </c>
      <c r="MXM25" s="230">
        <f t="shared" si="161"/>
        <v>26502.788920143375</v>
      </c>
      <c r="MXN25" s="230">
        <f t="shared" si="161"/>
        <v>26502.788920143375</v>
      </c>
      <c r="MXO25" s="230">
        <f t="shared" si="161"/>
        <v>26502.788920143375</v>
      </c>
      <c r="MXP25" s="230">
        <f t="shared" si="161"/>
        <v>26502.788920143375</v>
      </c>
      <c r="MXQ25" s="230">
        <f t="shared" si="161"/>
        <v>26502.788920143375</v>
      </c>
      <c r="MXR25" s="230">
        <f t="shared" si="161"/>
        <v>26502.788920143375</v>
      </c>
      <c r="MXS25" s="230">
        <f t="shared" si="161"/>
        <v>26502.788920143375</v>
      </c>
      <c r="MXT25" s="230">
        <f t="shared" si="161"/>
        <v>26502.788920143375</v>
      </c>
      <c r="MXU25" s="230">
        <f t="shared" si="161"/>
        <v>26502.788920143375</v>
      </c>
      <c r="MXV25" s="230">
        <f t="shared" si="161"/>
        <v>26502.788920143375</v>
      </c>
      <c r="MXW25" s="230">
        <f t="shared" si="161"/>
        <v>26502.788920143375</v>
      </c>
      <c r="MXX25" s="230">
        <f t="shared" si="161"/>
        <v>26502.788920143375</v>
      </c>
      <c r="MXY25" s="230">
        <f t="shared" si="161"/>
        <v>26502.788920143375</v>
      </c>
      <c r="MXZ25" s="230">
        <f t="shared" si="161"/>
        <v>26502.788920143375</v>
      </c>
      <c r="MYA25" s="230">
        <f t="shared" si="161"/>
        <v>26502.788920143375</v>
      </c>
      <c r="MYB25" s="230">
        <f t="shared" si="161"/>
        <v>26502.788920143375</v>
      </c>
      <c r="MYC25" s="230">
        <f t="shared" si="161"/>
        <v>26502.788920143375</v>
      </c>
      <c r="MYD25" s="230">
        <f t="shared" si="161"/>
        <v>26502.788920143375</v>
      </c>
      <c r="MYE25" s="230">
        <f t="shared" si="161"/>
        <v>26502.788920143375</v>
      </c>
      <c r="MYF25" s="230">
        <f t="shared" si="161"/>
        <v>26502.788920143375</v>
      </c>
      <c r="MYG25" s="230">
        <f t="shared" si="161"/>
        <v>26502.788920143375</v>
      </c>
      <c r="MYH25" s="230">
        <f t="shared" si="161"/>
        <v>26502.788920143375</v>
      </c>
      <c r="MYI25" s="230">
        <f t="shared" si="161"/>
        <v>26502.788920143375</v>
      </c>
      <c r="MYJ25" s="230">
        <f t="shared" si="161"/>
        <v>26502.788920143375</v>
      </c>
      <c r="MYK25" s="230">
        <f t="shared" si="161"/>
        <v>26502.788920143375</v>
      </c>
      <c r="MYL25" s="230">
        <f t="shared" si="161"/>
        <v>26502.788920143375</v>
      </c>
      <c r="MYM25" s="230">
        <f t="shared" si="161"/>
        <v>26502.788920143375</v>
      </c>
      <c r="MYN25" s="230">
        <f t="shared" si="161"/>
        <v>26502.788920143375</v>
      </c>
      <c r="MYO25" s="230">
        <f t="shared" si="161"/>
        <v>26502.788920143375</v>
      </c>
      <c r="MYP25" s="230">
        <f t="shared" si="161"/>
        <v>26502.788920143375</v>
      </c>
      <c r="MYQ25" s="230">
        <f t="shared" si="161"/>
        <v>26502.788920143375</v>
      </c>
      <c r="MYR25" s="230">
        <f t="shared" si="161"/>
        <v>26502.788920143375</v>
      </c>
      <c r="MYS25" s="230">
        <f t="shared" si="161"/>
        <v>26502.788920143375</v>
      </c>
      <c r="MYT25" s="230">
        <f t="shared" si="161"/>
        <v>26502.788920143375</v>
      </c>
      <c r="MYU25" s="230">
        <f t="shared" si="161"/>
        <v>26502.788920143375</v>
      </c>
      <c r="MYV25" s="230">
        <f t="shared" si="161"/>
        <v>26502.788920143375</v>
      </c>
      <c r="MYW25" s="230">
        <f t="shared" si="161"/>
        <v>26502.788920143375</v>
      </c>
      <c r="MYX25" s="230">
        <f t="shared" si="161"/>
        <v>26502.788920143375</v>
      </c>
      <c r="MYY25" s="230">
        <f t="shared" si="161"/>
        <v>26502.788920143375</v>
      </c>
      <c r="MYZ25" s="230">
        <f t="shared" si="161"/>
        <v>26502.788920143375</v>
      </c>
      <c r="MZA25" s="230">
        <f t="shared" si="161"/>
        <v>26502.788920143375</v>
      </c>
      <c r="MZB25" s="230">
        <f t="shared" si="161"/>
        <v>26502.788920143375</v>
      </c>
      <c r="MZC25" s="230">
        <f t="shared" si="161"/>
        <v>26502.788920143375</v>
      </c>
      <c r="MZD25" s="230">
        <f t="shared" si="161"/>
        <v>26502.788920143375</v>
      </c>
      <c r="MZE25" s="230">
        <f t="shared" si="161"/>
        <v>26502.788920143375</v>
      </c>
      <c r="MZF25" s="230">
        <f t="shared" si="161"/>
        <v>26502.788920143375</v>
      </c>
      <c r="MZG25" s="230">
        <f t="shared" si="161"/>
        <v>26502.788920143375</v>
      </c>
      <c r="MZH25" s="230">
        <f t="shared" si="161"/>
        <v>26502.788920143375</v>
      </c>
      <c r="MZI25" s="230">
        <f t="shared" si="161"/>
        <v>26502.788920143375</v>
      </c>
      <c r="MZJ25" s="230">
        <f t="shared" si="161"/>
        <v>26502.788920143375</v>
      </c>
      <c r="MZK25" s="230">
        <f t="shared" si="161"/>
        <v>26502.788920143375</v>
      </c>
      <c r="MZL25" s="230">
        <f t="shared" si="161"/>
        <v>26502.788920143375</v>
      </c>
      <c r="MZM25" s="230">
        <f t="shared" si="161"/>
        <v>26502.788920143375</v>
      </c>
      <c r="MZN25" s="230">
        <f t="shared" si="161"/>
        <v>26502.788920143375</v>
      </c>
      <c r="MZO25" s="230">
        <f t="shared" si="161"/>
        <v>26502.788920143375</v>
      </c>
      <c r="MZP25" s="230">
        <f t="shared" si="161"/>
        <v>26502.788920143375</v>
      </c>
      <c r="MZQ25" s="230">
        <f t="shared" si="161"/>
        <v>26502.788920143375</v>
      </c>
      <c r="MZR25" s="230">
        <f t="shared" si="161"/>
        <v>26502.788920143375</v>
      </c>
      <c r="MZS25" s="230">
        <f t="shared" ref="MZS25:NCD25" si="162">MIN(_xlfn.IFS(MZS21=0,MZR25,MZS21&gt;0,MZR25+(MZS21/5)),MZS22)</f>
        <v>26502.788920143375</v>
      </c>
      <c r="MZT25" s="230">
        <f t="shared" si="162"/>
        <v>26502.788920143375</v>
      </c>
      <c r="MZU25" s="230">
        <f t="shared" si="162"/>
        <v>26502.788920143375</v>
      </c>
      <c r="MZV25" s="230">
        <f t="shared" si="162"/>
        <v>26502.788920143375</v>
      </c>
      <c r="MZW25" s="230">
        <f t="shared" si="162"/>
        <v>26502.788920143375</v>
      </c>
      <c r="MZX25" s="230">
        <f t="shared" si="162"/>
        <v>26502.788920143375</v>
      </c>
      <c r="MZY25" s="230">
        <f t="shared" si="162"/>
        <v>26502.788920143375</v>
      </c>
      <c r="MZZ25" s="230">
        <f t="shared" si="162"/>
        <v>26502.788920143375</v>
      </c>
      <c r="NAA25" s="230">
        <f t="shared" si="162"/>
        <v>26502.788920143375</v>
      </c>
      <c r="NAB25" s="230">
        <f t="shared" si="162"/>
        <v>26502.788920143375</v>
      </c>
      <c r="NAC25" s="230">
        <f t="shared" si="162"/>
        <v>26502.788920143375</v>
      </c>
      <c r="NAD25" s="230">
        <f t="shared" si="162"/>
        <v>26502.788920143375</v>
      </c>
      <c r="NAE25" s="230">
        <f t="shared" si="162"/>
        <v>26502.788920143375</v>
      </c>
      <c r="NAF25" s="230">
        <f t="shared" si="162"/>
        <v>26502.788920143375</v>
      </c>
      <c r="NAG25" s="230">
        <f t="shared" si="162"/>
        <v>26502.788920143375</v>
      </c>
      <c r="NAH25" s="230">
        <f t="shared" si="162"/>
        <v>26502.788920143375</v>
      </c>
      <c r="NAI25" s="230">
        <f t="shared" si="162"/>
        <v>26502.788920143375</v>
      </c>
      <c r="NAJ25" s="230">
        <f t="shared" si="162"/>
        <v>26502.788920143375</v>
      </c>
      <c r="NAK25" s="230">
        <f t="shared" si="162"/>
        <v>26502.788920143375</v>
      </c>
      <c r="NAL25" s="230">
        <f t="shared" si="162"/>
        <v>26502.788920143375</v>
      </c>
      <c r="NAM25" s="230">
        <f t="shared" si="162"/>
        <v>26502.788920143375</v>
      </c>
      <c r="NAN25" s="230">
        <f t="shared" si="162"/>
        <v>26502.788920143375</v>
      </c>
      <c r="NAO25" s="230">
        <f t="shared" si="162"/>
        <v>26502.788920143375</v>
      </c>
      <c r="NAP25" s="230">
        <f t="shared" si="162"/>
        <v>26502.788920143375</v>
      </c>
      <c r="NAQ25" s="230">
        <f t="shared" si="162"/>
        <v>26502.788920143375</v>
      </c>
      <c r="NAR25" s="230">
        <f t="shared" si="162"/>
        <v>26502.788920143375</v>
      </c>
      <c r="NAS25" s="230">
        <f t="shared" si="162"/>
        <v>26502.788920143375</v>
      </c>
      <c r="NAT25" s="230">
        <f t="shared" si="162"/>
        <v>26502.788920143375</v>
      </c>
      <c r="NAU25" s="230">
        <f t="shared" si="162"/>
        <v>26502.788920143375</v>
      </c>
      <c r="NAV25" s="230">
        <f t="shared" si="162"/>
        <v>26502.788920143375</v>
      </c>
      <c r="NAW25" s="230">
        <f t="shared" si="162"/>
        <v>26502.788920143375</v>
      </c>
      <c r="NAX25" s="230">
        <f t="shared" si="162"/>
        <v>26502.788920143375</v>
      </c>
      <c r="NAY25" s="230">
        <f t="shared" si="162"/>
        <v>26502.788920143375</v>
      </c>
      <c r="NAZ25" s="230">
        <f t="shared" si="162"/>
        <v>26502.788920143375</v>
      </c>
      <c r="NBA25" s="230">
        <f t="shared" si="162"/>
        <v>26502.788920143375</v>
      </c>
      <c r="NBB25" s="230">
        <f t="shared" si="162"/>
        <v>26502.788920143375</v>
      </c>
      <c r="NBC25" s="230">
        <f t="shared" si="162"/>
        <v>26502.788920143375</v>
      </c>
      <c r="NBD25" s="230">
        <f t="shared" si="162"/>
        <v>26502.788920143375</v>
      </c>
      <c r="NBE25" s="230">
        <f t="shared" si="162"/>
        <v>26502.788920143375</v>
      </c>
      <c r="NBF25" s="230">
        <f t="shared" si="162"/>
        <v>26502.788920143375</v>
      </c>
      <c r="NBG25" s="230">
        <f t="shared" si="162"/>
        <v>26502.788920143375</v>
      </c>
      <c r="NBH25" s="230">
        <f t="shared" si="162"/>
        <v>26502.788920143375</v>
      </c>
      <c r="NBI25" s="230">
        <f t="shared" si="162"/>
        <v>26502.788920143375</v>
      </c>
      <c r="NBJ25" s="230">
        <f t="shared" si="162"/>
        <v>26502.788920143375</v>
      </c>
      <c r="NBK25" s="230">
        <f t="shared" si="162"/>
        <v>26502.788920143375</v>
      </c>
      <c r="NBL25" s="230">
        <f t="shared" si="162"/>
        <v>26502.788920143375</v>
      </c>
      <c r="NBM25" s="230">
        <f t="shared" si="162"/>
        <v>26502.788920143375</v>
      </c>
      <c r="NBN25" s="230">
        <f t="shared" si="162"/>
        <v>26502.788920143375</v>
      </c>
      <c r="NBO25" s="230">
        <f t="shared" si="162"/>
        <v>26502.788920143375</v>
      </c>
      <c r="NBP25" s="230">
        <f t="shared" si="162"/>
        <v>26502.788920143375</v>
      </c>
      <c r="NBQ25" s="230">
        <f t="shared" si="162"/>
        <v>26502.788920143375</v>
      </c>
      <c r="NBR25" s="230">
        <f t="shared" si="162"/>
        <v>26502.788920143375</v>
      </c>
      <c r="NBS25" s="230">
        <f t="shared" si="162"/>
        <v>26502.788920143375</v>
      </c>
      <c r="NBT25" s="230">
        <f t="shared" si="162"/>
        <v>26502.788920143375</v>
      </c>
      <c r="NBU25" s="230">
        <f t="shared" si="162"/>
        <v>26502.788920143375</v>
      </c>
      <c r="NBV25" s="230">
        <f t="shared" si="162"/>
        <v>26502.788920143375</v>
      </c>
      <c r="NBW25" s="230">
        <f t="shared" si="162"/>
        <v>26502.788920143375</v>
      </c>
      <c r="NBX25" s="230">
        <f t="shared" si="162"/>
        <v>26502.788920143375</v>
      </c>
      <c r="NBY25" s="230">
        <f t="shared" si="162"/>
        <v>26502.788920143375</v>
      </c>
      <c r="NBZ25" s="230">
        <f t="shared" si="162"/>
        <v>26502.788920143375</v>
      </c>
      <c r="NCA25" s="230">
        <f t="shared" si="162"/>
        <v>26502.788920143375</v>
      </c>
      <c r="NCB25" s="230">
        <f t="shared" si="162"/>
        <v>26502.788920143375</v>
      </c>
      <c r="NCC25" s="230">
        <f t="shared" si="162"/>
        <v>26502.788920143375</v>
      </c>
      <c r="NCD25" s="230">
        <f t="shared" si="162"/>
        <v>26502.788920143375</v>
      </c>
      <c r="NCE25" s="230">
        <f t="shared" ref="NCE25:NEP25" si="163">MIN(_xlfn.IFS(NCE21=0,NCD25,NCE21&gt;0,NCD25+(NCE21/5)),NCE22)</f>
        <v>26502.788920143375</v>
      </c>
      <c r="NCF25" s="230">
        <f t="shared" si="163"/>
        <v>26502.788920143375</v>
      </c>
      <c r="NCG25" s="230">
        <f t="shared" si="163"/>
        <v>26502.788920143375</v>
      </c>
      <c r="NCH25" s="230">
        <f t="shared" si="163"/>
        <v>26502.788920143375</v>
      </c>
      <c r="NCI25" s="230">
        <f t="shared" si="163"/>
        <v>26502.788920143375</v>
      </c>
      <c r="NCJ25" s="230">
        <f t="shared" si="163"/>
        <v>26502.788920143375</v>
      </c>
      <c r="NCK25" s="230">
        <f t="shared" si="163"/>
        <v>26502.788920143375</v>
      </c>
      <c r="NCL25" s="230">
        <f t="shared" si="163"/>
        <v>26502.788920143375</v>
      </c>
      <c r="NCM25" s="230">
        <f t="shared" si="163"/>
        <v>26502.788920143375</v>
      </c>
      <c r="NCN25" s="230">
        <f t="shared" si="163"/>
        <v>26502.788920143375</v>
      </c>
      <c r="NCO25" s="230">
        <f t="shared" si="163"/>
        <v>26502.788920143375</v>
      </c>
      <c r="NCP25" s="230">
        <f t="shared" si="163"/>
        <v>26502.788920143375</v>
      </c>
      <c r="NCQ25" s="230">
        <f t="shared" si="163"/>
        <v>26502.788920143375</v>
      </c>
      <c r="NCR25" s="230">
        <f t="shared" si="163"/>
        <v>26502.788920143375</v>
      </c>
      <c r="NCS25" s="230">
        <f t="shared" si="163"/>
        <v>26502.788920143375</v>
      </c>
      <c r="NCT25" s="230">
        <f t="shared" si="163"/>
        <v>26502.788920143375</v>
      </c>
      <c r="NCU25" s="230">
        <f t="shared" si="163"/>
        <v>26502.788920143375</v>
      </c>
      <c r="NCV25" s="230">
        <f t="shared" si="163"/>
        <v>26502.788920143375</v>
      </c>
      <c r="NCW25" s="230">
        <f t="shared" si="163"/>
        <v>26502.788920143375</v>
      </c>
      <c r="NCX25" s="230">
        <f t="shared" si="163"/>
        <v>26502.788920143375</v>
      </c>
      <c r="NCY25" s="230">
        <f t="shared" si="163"/>
        <v>26502.788920143375</v>
      </c>
      <c r="NCZ25" s="230">
        <f t="shared" si="163"/>
        <v>26502.788920143375</v>
      </c>
      <c r="NDA25" s="230">
        <f t="shared" si="163"/>
        <v>26502.788920143375</v>
      </c>
      <c r="NDB25" s="230">
        <f t="shared" si="163"/>
        <v>26502.788920143375</v>
      </c>
      <c r="NDC25" s="230">
        <f t="shared" si="163"/>
        <v>26502.788920143375</v>
      </c>
      <c r="NDD25" s="230">
        <f t="shared" si="163"/>
        <v>26502.788920143375</v>
      </c>
      <c r="NDE25" s="230">
        <f t="shared" si="163"/>
        <v>26502.788920143375</v>
      </c>
      <c r="NDF25" s="230">
        <f t="shared" si="163"/>
        <v>26502.788920143375</v>
      </c>
      <c r="NDG25" s="230">
        <f t="shared" si="163"/>
        <v>26502.788920143375</v>
      </c>
      <c r="NDH25" s="230">
        <f t="shared" si="163"/>
        <v>26502.788920143375</v>
      </c>
      <c r="NDI25" s="230">
        <f t="shared" si="163"/>
        <v>26502.788920143375</v>
      </c>
      <c r="NDJ25" s="230">
        <f t="shared" si="163"/>
        <v>26502.788920143375</v>
      </c>
      <c r="NDK25" s="230">
        <f t="shared" si="163"/>
        <v>26502.788920143375</v>
      </c>
      <c r="NDL25" s="230">
        <f t="shared" si="163"/>
        <v>26502.788920143375</v>
      </c>
      <c r="NDM25" s="230">
        <f t="shared" si="163"/>
        <v>26502.788920143375</v>
      </c>
      <c r="NDN25" s="230">
        <f t="shared" si="163"/>
        <v>26502.788920143375</v>
      </c>
      <c r="NDO25" s="230">
        <f t="shared" si="163"/>
        <v>26502.788920143375</v>
      </c>
      <c r="NDP25" s="230">
        <f t="shared" si="163"/>
        <v>26502.788920143375</v>
      </c>
      <c r="NDQ25" s="230">
        <f t="shared" si="163"/>
        <v>26502.788920143375</v>
      </c>
      <c r="NDR25" s="230">
        <f t="shared" si="163"/>
        <v>26502.788920143375</v>
      </c>
      <c r="NDS25" s="230">
        <f t="shared" si="163"/>
        <v>26502.788920143375</v>
      </c>
      <c r="NDT25" s="230">
        <f t="shared" si="163"/>
        <v>26502.788920143375</v>
      </c>
      <c r="NDU25" s="230">
        <f t="shared" si="163"/>
        <v>26502.788920143375</v>
      </c>
      <c r="NDV25" s="230">
        <f t="shared" si="163"/>
        <v>26502.788920143375</v>
      </c>
      <c r="NDW25" s="230">
        <f t="shared" si="163"/>
        <v>26502.788920143375</v>
      </c>
      <c r="NDX25" s="230">
        <f t="shared" si="163"/>
        <v>26502.788920143375</v>
      </c>
      <c r="NDY25" s="230">
        <f t="shared" si="163"/>
        <v>26502.788920143375</v>
      </c>
      <c r="NDZ25" s="230">
        <f t="shared" si="163"/>
        <v>26502.788920143375</v>
      </c>
      <c r="NEA25" s="230">
        <f t="shared" si="163"/>
        <v>26502.788920143375</v>
      </c>
      <c r="NEB25" s="230">
        <f t="shared" si="163"/>
        <v>26502.788920143375</v>
      </c>
      <c r="NEC25" s="230">
        <f t="shared" si="163"/>
        <v>26502.788920143375</v>
      </c>
      <c r="NED25" s="230">
        <f t="shared" si="163"/>
        <v>26502.788920143375</v>
      </c>
      <c r="NEE25" s="230">
        <f t="shared" si="163"/>
        <v>26502.788920143375</v>
      </c>
      <c r="NEF25" s="230">
        <f t="shared" si="163"/>
        <v>26502.788920143375</v>
      </c>
      <c r="NEG25" s="230">
        <f t="shared" si="163"/>
        <v>26502.788920143375</v>
      </c>
      <c r="NEH25" s="230">
        <f t="shared" si="163"/>
        <v>26502.788920143375</v>
      </c>
      <c r="NEI25" s="230">
        <f t="shared" si="163"/>
        <v>26502.788920143375</v>
      </c>
      <c r="NEJ25" s="230">
        <f t="shared" si="163"/>
        <v>26502.788920143375</v>
      </c>
      <c r="NEK25" s="230">
        <f t="shared" si="163"/>
        <v>26502.788920143375</v>
      </c>
      <c r="NEL25" s="230">
        <f t="shared" si="163"/>
        <v>26502.788920143375</v>
      </c>
      <c r="NEM25" s="230">
        <f t="shared" si="163"/>
        <v>26502.788920143375</v>
      </c>
      <c r="NEN25" s="230">
        <f t="shared" si="163"/>
        <v>26502.788920143375</v>
      </c>
      <c r="NEO25" s="230">
        <f t="shared" si="163"/>
        <v>26502.788920143375</v>
      </c>
      <c r="NEP25" s="230">
        <f t="shared" si="163"/>
        <v>26502.788920143375</v>
      </c>
      <c r="NEQ25" s="230">
        <f t="shared" ref="NEQ25:NHB25" si="164">MIN(_xlfn.IFS(NEQ21=0,NEP25,NEQ21&gt;0,NEP25+(NEQ21/5)),NEQ22)</f>
        <v>26502.788920143375</v>
      </c>
      <c r="NER25" s="230">
        <f t="shared" si="164"/>
        <v>26502.788920143375</v>
      </c>
      <c r="NES25" s="230">
        <f t="shared" si="164"/>
        <v>26502.788920143375</v>
      </c>
      <c r="NET25" s="230">
        <f t="shared" si="164"/>
        <v>26502.788920143375</v>
      </c>
      <c r="NEU25" s="230">
        <f t="shared" si="164"/>
        <v>26502.788920143375</v>
      </c>
      <c r="NEV25" s="230">
        <f t="shared" si="164"/>
        <v>26502.788920143375</v>
      </c>
      <c r="NEW25" s="230">
        <f t="shared" si="164"/>
        <v>26502.788920143375</v>
      </c>
      <c r="NEX25" s="230">
        <f t="shared" si="164"/>
        <v>26502.788920143375</v>
      </c>
      <c r="NEY25" s="230">
        <f t="shared" si="164"/>
        <v>26502.788920143375</v>
      </c>
      <c r="NEZ25" s="230">
        <f t="shared" si="164"/>
        <v>26502.788920143375</v>
      </c>
      <c r="NFA25" s="230">
        <f t="shared" si="164"/>
        <v>26502.788920143375</v>
      </c>
      <c r="NFB25" s="230">
        <f t="shared" si="164"/>
        <v>26502.788920143375</v>
      </c>
      <c r="NFC25" s="230">
        <f t="shared" si="164"/>
        <v>26502.788920143375</v>
      </c>
      <c r="NFD25" s="230">
        <f t="shared" si="164"/>
        <v>26502.788920143375</v>
      </c>
      <c r="NFE25" s="230">
        <f t="shared" si="164"/>
        <v>26502.788920143375</v>
      </c>
      <c r="NFF25" s="230">
        <f t="shared" si="164"/>
        <v>26502.788920143375</v>
      </c>
      <c r="NFG25" s="230">
        <f t="shared" si="164"/>
        <v>26502.788920143375</v>
      </c>
      <c r="NFH25" s="230">
        <f t="shared" si="164"/>
        <v>26502.788920143375</v>
      </c>
      <c r="NFI25" s="230">
        <f t="shared" si="164"/>
        <v>26502.788920143375</v>
      </c>
      <c r="NFJ25" s="230">
        <f t="shared" si="164"/>
        <v>26502.788920143375</v>
      </c>
      <c r="NFK25" s="230">
        <f t="shared" si="164"/>
        <v>26502.788920143375</v>
      </c>
      <c r="NFL25" s="230">
        <f t="shared" si="164"/>
        <v>26502.788920143375</v>
      </c>
      <c r="NFM25" s="230">
        <f t="shared" si="164"/>
        <v>26502.788920143375</v>
      </c>
      <c r="NFN25" s="230">
        <f t="shared" si="164"/>
        <v>26502.788920143375</v>
      </c>
      <c r="NFO25" s="230">
        <f t="shared" si="164"/>
        <v>26502.788920143375</v>
      </c>
      <c r="NFP25" s="230">
        <f t="shared" si="164"/>
        <v>26502.788920143375</v>
      </c>
      <c r="NFQ25" s="230">
        <f t="shared" si="164"/>
        <v>26502.788920143375</v>
      </c>
      <c r="NFR25" s="230">
        <f t="shared" si="164"/>
        <v>26502.788920143375</v>
      </c>
      <c r="NFS25" s="230">
        <f t="shared" si="164"/>
        <v>26502.788920143375</v>
      </c>
      <c r="NFT25" s="230">
        <f t="shared" si="164"/>
        <v>26502.788920143375</v>
      </c>
      <c r="NFU25" s="230">
        <f t="shared" si="164"/>
        <v>26502.788920143375</v>
      </c>
      <c r="NFV25" s="230">
        <f t="shared" si="164"/>
        <v>26502.788920143375</v>
      </c>
      <c r="NFW25" s="230">
        <f t="shared" si="164"/>
        <v>26502.788920143375</v>
      </c>
      <c r="NFX25" s="230">
        <f t="shared" si="164"/>
        <v>26502.788920143375</v>
      </c>
      <c r="NFY25" s="230">
        <f t="shared" si="164"/>
        <v>26502.788920143375</v>
      </c>
      <c r="NFZ25" s="230">
        <f t="shared" si="164"/>
        <v>26502.788920143375</v>
      </c>
      <c r="NGA25" s="230">
        <f t="shared" si="164"/>
        <v>26502.788920143375</v>
      </c>
      <c r="NGB25" s="230">
        <f t="shared" si="164"/>
        <v>26502.788920143375</v>
      </c>
      <c r="NGC25" s="230">
        <f t="shared" si="164"/>
        <v>26502.788920143375</v>
      </c>
      <c r="NGD25" s="230">
        <f t="shared" si="164"/>
        <v>26502.788920143375</v>
      </c>
      <c r="NGE25" s="230">
        <f t="shared" si="164"/>
        <v>26502.788920143375</v>
      </c>
      <c r="NGF25" s="230">
        <f t="shared" si="164"/>
        <v>26502.788920143375</v>
      </c>
      <c r="NGG25" s="230">
        <f t="shared" si="164"/>
        <v>26502.788920143375</v>
      </c>
      <c r="NGH25" s="230">
        <f t="shared" si="164"/>
        <v>26502.788920143375</v>
      </c>
      <c r="NGI25" s="230">
        <f t="shared" si="164"/>
        <v>26502.788920143375</v>
      </c>
      <c r="NGJ25" s="230">
        <f t="shared" si="164"/>
        <v>26502.788920143375</v>
      </c>
      <c r="NGK25" s="230">
        <f t="shared" si="164"/>
        <v>26502.788920143375</v>
      </c>
      <c r="NGL25" s="230">
        <f t="shared" si="164"/>
        <v>26502.788920143375</v>
      </c>
      <c r="NGM25" s="230">
        <f t="shared" si="164"/>
        <v>26502.788920143375</v>
      </c>
      <c r="NGN25" s="230">
        <f t="shared" si="164"/>
        <v>26502.788920143375</v>
      </c>
      <c r="NGO25" s="230">
        <f t="shared" si="164"/>
        <v>26502.788920143375</v>
      </c>
      <c r="NGP25" s="230">
        <f t="shared" si="164"/>
        <v>26502.788920143375</v>
      </c>
      <c r="NGQ25" s="230">
        <f t="shared" si="164"/>
        <v>26502.788920143375</v>
      </c>
      <c r="NGR25" s="230">
        <f t="shared" si="164"/>
        <v>26502.788920143375</v>
      </c>
      <c r="NGS25" s="230">
        <f t="shared" si="164"/>
        <v>26502.788920143375</v>
      </c>
      <c r="NGT25" s="230">
        <f t="shared" si="164"/>
        <v>26502.788920143375</v>
      </c>
      <c r="NGU25" s="230">
        <f t="shared" si="164"/>
        <v>26502.788920143375</v>
      </c>
      <c r="NGV25" s="230">
        <f t="shared" si="164"/>
        <v>26502.788920143375</v>
      </c>
      <c r="NGW25" s="230">
        <f t="shared" si="164"/>
        <v>26502.788920143375</v>
      </c>
      <c r="NGX25" s="230">
        <f t="shared" si="164"/>
        <v>26502.788920143375</v>
      </c>
      <c r="NGY25" s="230">
        <f t="shared" si="164"/>
        <v>26502.788920143375</v>
      </c>
      <c r="NGZ25" s="230">
        <f t="shared" si="164"/>
        <v>26502.788920143375</v>
      </c>
      <c r="NHA25" s="230">
        <f t="shared" si="164"/>
        <v>26502.788920143375</v>
      </c>
      <c r="NHB25" s="230">
        <f t="shared" si="164"/>
        <v>26502.788920143375</v>
      </c>
      <c r="NHC25" s="230">
        <f t="shared" ref="NHC25:NJN25" si="165">MIN(_xlfn.IFS(NHC21=0,NHB25,NHC21&gt;0,NHB25+(NHC21/5)),NHC22)</f>
        <v>26502.788920143375</v>
      </c>
      <c r="NHD25" s="230">
        <f t="shared" si="165"/>
        <v>26502.788920143375</v>
      </c>
      <c r="NHE25" s="230">
        <f t="shared" si="165"/>
        <v>26502.788920143375</v>
      </c>
      <c r="NHF25" s="230">
        <f t="shared" si="165"/>
        <v>26502.788920143375</v>
      </c>
      <c r="NHG25" s="230">
        <f t="shared" si="165"/>
        <v>26502.788920143375</v>
      </c>
      <c r="NHH25" s="230">
        <f t="shared" si="165"/>
        <v>26502.788920143375</v>
      </c>
      <c r="NHI25" s="230">
        <f t="shared" si="165"/>
        <v>26502.788920143375</v>
      </c>
      <c r="NHJ25" s="230">
        <f t="shared" si="165"/>
        <v>26502.788920143375</v>
      </c>
      <c r="NHK25" s="230">
        <f t="shared" si="165"/>
        <v>26502.788920143375</v>
      </c>
      <c r="NHL25" s="230">
        <f t="shared" si="165"/>
        <v>26502.788920143375</v>
      </c>
      <c r="NHM25" s="230">
        <f t="shared" si="165"/>
        <v>26502.788920143375</v>
      </c>
      <c r="NHN25" s="230">
        <f t="shared" si="165"/>
        <v>26502.788920143375</v>
      </c>
      <c r="NHO25" s="230">
        <f t="shared" si="165"/>
        <v>26502.788920143375</v>
      </c>
      <c r="NHP25" s="230">
        <f t="shared" si="165"/>
        <v>26502.788920143375</v>
      </c>
      <c r="NHQ25" s="230">
        <f t="shared" si="165"/>
        <v>26502.788920143375</v>
      </c>
      <c r="NHR25" s="230">
        <f t="shared" si="165"/>
        <v>26502.788920143375</v>
      </c>
      <c r="NHS25" s="230">
        <f t="shared" si="165"/>
        <v>26502.788920143375</v>
      </c>
      <c r="NHT25" s="230">
        <f t="shared" si="165"/>
        <v>26502.788920143375</v>
      </c>
      <c r="NHU25" s="230">
        <f t="shared" si="165"/>
        <v>26502.788920143375</v>
      </c>
      <c r="NHV25" s="230">
        <f t="shared" si="165"/>
        <v>26502.788920143375</v>
      </c>
      <c r="NHW25" s="230">
        <f t="shared" si="165"/>
        <v>26502.788920143375</v>
      </c>
      <c r="NHX25" s="230">
        <f t="shared" si="165"/>
        <v>26502.788920143375</v>
      </c>
      <c r="NHY25" s="230">
        <f t="shared" si="165"/>
        <v>26502.788920143375</v>
      </c>
      <c r="NHZ25" s="230">
        <f t="shared" si="165"/>
        <v>26502.788920143375</v>
      </c>
      <c r="NIA25" s="230">
        <f t="shared" si="165"/>
        <v>26502.788920143375</v>
      </c>
      <c r="NIB25" s="230">
        <f t="shared" si="165"/>
        <v>26502.788920143375</v>
      </c>
      <c r="NIC25" s="230">
        <f t="shared" si="165"/>
        <v>26502.788920143375</v>
      </c>
      <c r="NID25" s="230">
        <f t="shared" si="165"/>
        <v>26502.788920143375</v>
      </c>
      <c r="NIE25" s="230">
        <f t="shared" si="165"/>
        <v>26502.788920143375</v>
      </c>
      <c r="NIF25" s="230">
        <f t="shared" si="165"/>
        <v>26502.788920143375</v>
      </c>
      <c r="NIG25" s="230">
        <f t="shared" si="165"/>
        <v>26502.788920143375</v>
      </c>
      <c r="NIH25" s="230">
        <f t="shared" si="165"/>
        <v>26502.788920143375</v>
      </c>
      <c r="NII25" s="230">
        <f t="shared" si="165"/>
        <v>26502.788920143375</v>
      </c>
      <c r="NIJ25" s="230">
        <f t="shared" si="165"/>
        <v>26502.788920143375</v>
      </c>
      <c r="NIK25" s="230">
        <f t="shared" si="165"/>
        <v>26502.788920143375</v>
      </c>
      <c r="NIL25" s="230">
        <f t="shared" si="165"/>
        <v>26502.788920143375</v>
      </c>
      <c r="NIM25" s="230">
        <f t="shared" si="165"/>
        <v>26502.788920143375</v>
      </c>
      <c r="NIN25" s="230">
        <f t="shared" si="165"/>
        <v>26502.788920143375</v>
      </c>
      <c r="NIO25" s="230">
        <f t="shared" si="165"/>
        <v>26502.788920143375</v>
      </c>
      <c r="NIP25" s="230">
        <f t="shared" si="165"/>
        <v>26502.788920143375</v>
      </c>
      <c r="NIQ25" s="230">
        <f t="shared" si="165"/>
        <v>26502.788920143375</v>
      </c>
      <c r="NIR25" s="230">
        <f t="shared" si="165"/>
        <v>26502.788920143375</v>
      </c>
      <c r="NIS25" s="230">
        <f t="shared" si="165"/>
        <v>26502.788920143375</v>
      </c>
      <c r="NIT25" s="230">
        <f t="shared" si="165"/>
        <v>26502.788920143375</v>
      </c>
      <c r="NIU25" s="230">
        <f t="shared" si="165"/>
        <v>26502.788920143375</v>
      </c>
      <c r="NIV25" s="230">
        <f t="shared" si="165"/>
        <v>26502.788920143375</v>
      </c>
      <c r="NIW25" s="230">
        <f t="shared" si="165"/>
        <v>26502.788920143375</v>
      </c>
      <c r="NIX25" s="230">
        <f t="shared" si="165"/>
        <v>26502.788920143375</v>
      </c>
      <c r="NIY25" s="230">
        <f t="shared" si="165"/>
        <v>26502.788920143375</v>
      </c>
      <c r="NIZ25" s="230">
        <f t="shared" si="165"/>
        <v>26502.788920143375</v>
      </c>
      <c r="NJA25" s="230">
        <f t="shared" si="165"/>
        <v>26502.788920143375</v>
      </c>
      <c r="NJB25" s="230">
        <f t="shared" si="165"/>
        <v>26502.788920143375</v>
      </c>
      <c r="NJC25" s="230">
        <f t="shared" si="165"/>
        <v>26502.788920143375</v>
      </c>
      <c r="NJD25" s="230">
        <f t="shared" si="165"/>
        <v>26502.788920143375</v>
      </c>
      <c r="NJE25" s="230">
        <f t="shared" si="165"/>
        <v>26502.788920143375</v>
      </c>
      <c r="NJF25" s="230">
        <f t="shared" si="165"/>
        <v>26502.788920143375</v>
      </c>
      <c r="NJG25" s="230">
        <f t="shared" si="165"/>
        <v>26502.788920143375</v>
      </c>
      <c r="NJH25" s="230">
        <f t="shared" si="165"/>
        <v>26502.788920143375</v>
      </c>
      <c r="NJI25" s="230">
        <f t="shared" si="165"/>
        <v>26502.788920143375</v>
      </c>
      <c r="NJJ25" s="230">
        <f t="shared" si="165"/>
        <v>26502.788920143375</v>
      </c>
      <c r="NJK25" s="230">
        <f t="shared" si="165"/>
        <v>26502.788920143375</v>
      </c>
      <c r="NJL25" s="230">
        <f t="shared" si="165"/>
        <v>26502.788920143375</v>
      </c>
      <c r="NJM25" s="230">
        <f t="shared" si="165"/>
        <v>26502.788920143375</v>
      </c>
      <c r="NJN25" s="230">
        <f t="shared" si="165"/>
        <v>26502.788920143375</v>
      </c>
      <c r="NJO25" s="230">
        <f t="shared" ref="NJO25:NLZ25" si="166">MIN(_xlfn.IFS(NJO21=0,NJN25,NJO21&gt;0,NJN25+(NJO21/5)),NJO22)</f>
        <v>26502.788920143375</v>
      </c>
      <c r="NJP25" s="230">
        <f t="shared" si="166"/>
        <v>26502.788920143375</v>
      </c>
      <c r="NJQ25" s="230">
        <f t="shared" si="166"/>
        <v>26502.788920143375</v>
      </c>
      <c r="NJR25" s="230">
        <f t="shared" si="166"/>
        <v>26502.788920143375</v>
      </c>
      <c r="NJS25" s="230">
        <f t="shared" si="166"/>
        <v>26502.788920143375</v>
      </c>
      <c r="NJT25" s="230">
        <f t="shared" si="166"/>
        <v>26502.788920143375</v>
      </c>
      <c r="NJU25" s="230">
        <f t="shared" si="166"/>
        <v>26502.788920143375</v>
      </c>
      <c r="NJV25" s="230">
        <f t="shared" si="166"/>
        <v>26502.788920143375</v>
      </c>
      <c r="NJW25" s="230">
        <f t="shared" si="166"/>
        <v>26502.788920143375</v>
      </c>
      <c r="NJX25" s="230">
        <f t="shared" si="166"/>
        <v>26502.788920143375</v>
      </c>
      <c r="NJY25" s="230">
        <f t="shared" si="166"/>
        <v>26502.788920143375</v>
      </c>
      <c r="NJZ25" s="230">
        <f t="shared" si="166"/>
        <v>26502.788920143375</v>
      </c>
      <c r="NKA25" s="230">
        <f t="shared" si="166"/>
        <v>26502.788920143375</v>
      </c>
      <c r="NKB25" s="230">
        <f t="shared" si="166"/>
        <v>26502.788920143375</v>
      </c>
      <c r="NKC25" s="230">
        <f t="shared" si="166"/>
        <v>26502.788920143375</v>
      </c>
      <c r="NKD25" s="230">
        <f t="shared" si="166"/>
        <v>26502.788920143375</v>
      </c>
      <c r="NKE25" s="230">
        <f t="shared" si="166"/>
        <v>26502.788920143375</v>
      </c>
      <c r="NKF25" s="230">
        <f t="shared" si="166"/>
        <v>26502.788920143375</v>
      </c>
      <c r="NKG25" s="230">
        <f t="shared" si="166"/>
        <v>26502.788920143375</v>
      </c>
      <c r="NKH25" s="230">
        <f t="shared" si="166"/>
        <v>26502.788920143375</v>
      </c>
      <c r="NKI25" s="230">
        <f t="shared" si="166"/>
        <v>26502.788920143375</v>
      </c>
      <c r="NKJ25" s="230">
        <f t="shared" si="166"/>
        <v>26502.788920143375</v>
      </c>
      <c r="NKK25" s="230">
        <f t="shared" si="166"/>
        <v>26502.788920143375</v>
      </c>
      <c r="NKL25" s="230">
        <f t="shared" si="166"/>
        <v>26502.788920143375</v>
      </c>
      <c r="NKM25" s="230">
        <f t="shared" si="166"/>
        <v>26502.788920143375</v>
      </c>
      <c r="NKN25" s="230">
        <f t="shared" si="166"/>
        <v>26502.788920143375</v>
      </c>
      <c r="NKO25" s="230">
        <f t="shared" si="166"/>
        <v>26502.788920143375</v>
      </c>
      <c r="NKP25" s="230">
        <f t="shared" si="166"/>
        <v>26502.788920143375</v>
      </c>
      <c r="NKQ25" s="230">
        <f t="shared" si="166"/>
        <v>26502.788920143375</v>
      </c>
      <c r="NKR25" s="230">
        <f t="shared" si="166"/>
        <v>26502.788920143375</v>
      </c>
      <c r="NKS25" s="230">
        <f t="shared" si="166"/>
        <v>26502.788920143375</v>
      </c>
      <c r="NKT25" s="230">
        <f t="shared" si="166"/>
        <v>26502.788920143375</v>
      </c>
      <c r="NKU25" s="230">
        <f t="shared" si="166"/>
        <v>26502.788920143375</v>
      </c>
      <c r="NKV25" s="230">
        <f t="shared" si="166"/>
        <v>26502.788920143375</v>
      </c>
      <c r="NKW25" s="230">
        <f t="shared" si="166"/>
        <v>26502.788920143375</v>
      </c>
      <c r="NKX25" s="230">
        <f t="shared" si="166"/>
        <v>26502.788920143375</v>
      </c>
      <c r="NKY25" s="230">
        <f t="shared" si="166"/>
        <v>26502.788920143375</v>
      </c>
      <c r="NKZ25" s="230">
        <f t="shared" si="166"/>
        <v>26502.788920143375</v>
      </c>
      <c r="NLA25" s="230">
        <f t="shared" si="166"/>
        <v>26502.788920143375</v>
      </c>
      <c r="NLB25" s="230">
        <f t="shared" si="166"/>
        <v>26502.788920143375</v>
      </c>
      <c r="NLC25" s="230">
        <f t="shared" si="166"/>
        <v>26502.788920143375</v>
      </c>
      <c r="NLD25" s="230">
        <f t="shared" si="166"/>
        <v>26502.788920143375</v>
      </c>
      <c r="NLE25" s="230">
        <f t="shared" si="166"/>
        <v>26502.788920143375</v>
      </c>
      <c r="NLF25" s="230">
        <f t="shared" si="166"/>
        <v>26502.788920143375</v>
      </c>
      <c r="NLG25" s="230">
        <f t="shared" si="166"/>
        <v>26502.788920143375</v>
      </c>
      <c r="NLH25" s="230">
        <f t="shared" si="166"/>
        <v>26502.788920143375</v>
      </c>
      <c r="NLI25" s="230">
        <f t="shared" si="166"/>
        <v>26502.788920143375</v>
      </c>
      <c r="NLJ25" s="230">
        <f t="shared" si="166"/>
        <v>26502.788920143375</v>
      </c>
      <c r="NLK25" s="230">
        <f t="shared" si="166"/>
        <v>26502.788920143375</v>
      </c>
      <c r="NLL25" s="230">
        <f t="shared" si="166"/>
        <v>26502.788920143375</v>
      </c>
      <c r="NLM25" s="230">
        <f t="shared" si="166"/>
        <v>26502.788920143375</v>
      </c>
      <c r="NLN25" s="230">
        <f t="shared" si="166"/>
        <v>26502.788920143375</v>
      </c>
      <c r="NLO25" s="230">
        <f t="shared" si="166"/>
        <v>26502.788920143375</v>
      </c>
      <c r="NLP25" s="230">
        <f t="shared" si="166"/>
        <v>26502.788920143375</v>
      </c>
      <c r="NLQ25" s="230">
        <f t="shared" si="166"/>
        <v>26502.788920143375</v>
      </c>
      <c r="NLR25" s="230">
        <f t="shared" si="166"/>
        <v>26502.788920143375</v>
      </c>
      <c r="NLS25" s="230">
        <f t="shared" si="166"/>
        <v>26502.788920143375</v>
      </c>
      <c r="NLT25" s="230">
        <f t="shared" si="166"/>
        <v>26502.788920143375</v>
      </c>
      <c r="NLU25" s="230">
        <f t="shared" si="166"/>
        <v>26502.788920143375</v>
      </c>
      <c r="NLV25" s="230">
        <f t="shared" si="166"/>
        <v>26502.788920143375</v>
      </c>
      <c r="NLW25" s="230">
        <f t="shared" si="166"/>
        <v>26502.788920143375</v>
      </c>
      <c r="NLX25" s="230">
        <f t="shared" si="166"/>
        <v>26502.788920143375</v>
      </c>
      <c r="NLY25" s="230">
        <f t="shared" si="166"/>
        <v>26502.788920143375</v>
      </c>
      <c r="NLZ25" s="230">
        <f t="shared" si="166"/>
        <v>26502.788920143375</v>
      </c>
      <c r="NMA25" s="230">
        <f t="shared" ref="NMA25:NOL25" si="167">MIN(_xlfn.IFS(NMA21=0,NLZ25,NMA21&gt;0,NLZ25+(NMA21/5)),NMA22)</f>
        <v>26502.788920143375</v>
      </c>
      <c r="NMB25" s="230">
        <f t="shared" si="167"/>
        <v>26502.788920143375</v>
      </c>
      <c r="NMC25" s="230">
        <f t="shared" si="167"/>
        <v>26502.788920143375</v>
      </c>
      <c r="NMD25" s="230">
        <f t="shared" si="167"/>
        <v>26502.788920143375</v>
      </c>
      <c r="NME25" s="230">
        <f t="shared" si="167"/>
        <v>26502.788920143375</v>
      </c>
      <c r="NMF25" s="230">
        <f t="shared" si="167"/>
        <v>26502.788920143375</v>
      </c>
      <c r="NMG25" s="230">
        <f t="shared" si="167"/>
        <v>26502.788920143375</v>
      </c>
      <c r="NMH25" s="230">
        <f t="shared" si="167"/>
        <v>26502.788920143375</v>
      </c>
      <c r="NMI25" s="230">
        <f t="shared" si="167"/>
        <v>26502.788920143375</v>
      </c>
      <c r="NMJ25" s="230">
        <f t="shared" si="167"/>
        <v>26502.788920143375</v>
      </c>
      <c r="NMK25" s="230">
        <f t="shared" si="167"/>
        <v>26502.788920143375</v>
      </c>
      <c r="NML25" s="230">
        <f t="shared" si="167"/>
        <v>26502.788920143375</v>
      </c>
      <c r="NMM25" s="230">
        <f t="shared" si="167"/>
        <v>26502.788920143375</v>
      </c>
      <c r="NMN25" s="230">
        <f t="shared" si="167"/>
        <v>26502.788920143375</v>
      </c>
      <c r="NMO25" s="230">
        <f t="shared" si="167"/>
        <v>26502.788920143375</v>
      </c>
      <c r="NMP25" s="230">
        <f t="shared" si="167"/>
        <v>26502.788920143375</v>
      </c>
      <c r="NMQ25" s="230">
        <f t="shared" si="167"/>
        <v>26502.788920143375</v>
      </c>
      <c r="NMR25" s="230">
        <f t="shared" si="167"/>
        <v>26502.788920143375</v>
      </c>
      <c r="NMS25" s="230">
        <f t="shared" si="167"/>
        <v>26502.788920143375</v>
      </c>
      <c r="NMT25" s="230">
        <f t="shared" si="167"/>
        <v>26502.788920143375</v>
      </c>
      <c r="NMU25" s="230">
        <f t="shared" si="167"/>
        <v>26502.788920143375</v>
      </c>
      <c r="NMV25" s="230">
        <f t="shared" si="167"/>
        <v>26502.788920143375</v>
      </c>
      <c r="NMW25" s="230">
        <f t="shared" si="167"/>
        <v>26502.788920143375</v>
      </c>
      <c r="NMX25" s="230">
        <f t="shared" si="167"/>
        <v>26502.788920143375</v>
      </c>
      <c r="NMY25" s="230">
        <f t="shared" si="167"/>
        <v>26502.788920143375</v>
      </c>
      <c r="NMZ25" s="230">
        <f t="shared" si="167"/>
        <v>26502.788920143375</v>
      </c>
      <c r="NNA25" s="230">
        <f t="shared" si="167"/>
        <v>26502.788920143375</v>
      </c>
      <c r="NNB25" s="230">
        <f t="shared" si="167"/>
        <v>26502.788920143375</v>
      </c>
      <c r="NNC25" s="230">
        <f t="shared" si="167"/>
        <v>26502.788920143375</v>
      </c>
      <c r="NND25" s="230">
        <f t="shared" si="167"/>
        <v>26502.788920143375</v>
      </c>
      <c r="NNE25" s="230">
        <f t="shared" si="167"/>
        <v>26502.788920143375</v>
      </c>
      <c r="NNF25" s="230">
        <f t="shared" si="167"/>
        <v>26502.788920143375</v>
      </c>
      <c r="NNG25" s="230">
        <f t="shared" si="167"/>
        <v>26502.788920143375</v>
      </c>
      <c r="NNH25" s="230">
        <f t="shared" si="167"/>
        <v>26502.788920143375</v>
      </c>
      <c r="NNI25" s="230">
        <f t="shared" si="167"/>
        <v>26502.788920143375</v>
      </c>
      <c r="NNJ25" s="230">
        <f t="shared" si="167"/>
        <v>26502.788920143375</v>
      </c>
      <c r="NNK25" s="230">
        <f t="shared" si="167"/>
        <v>26502.788920143375</v>
      </c>
      <c r="NNL25" s="230">
        <f t="shared" si="167"/>
        <v>26502.788920143375</v>
      </c>
      <c r="NNM25" s="230">
        <f t="shared" si="167"/>
        <v>26502.788920143375</v>
      </c>
      <c r="NNN25" s="230">
        <f t="shared" si="167"/>
        <v>26502.788920143375</v>
      </c>
      <c r="NNO25" s="230">
        <f t="shared" si="167"/>
        <v>26502.788920143375</v>
      </c>
      <c r="NNP25" s="230">
        <f t="shared" si="167"/>
        <v>26502.788920143375</v>
      </c>
      <c r="NNQ25" s="230">
        <f t="shared" si="167"/>
        <v>26502.788920143375</v>
      </c>
      <c r="NNR25" s="230">
        <f t="shared" si="167"/>
        <v>26502.788920143375</v>
      </c>
      <c r="NNS25" s="230">
        <f t="shared" si="167"/>
        <v>26502.788920143375</v>
      </c>
      <c r="NNT25" s="230">
        <f t="shared" si="167"/>
        <v>26502.788920143375</v>
      </c>
      <c r="NNU25" s="230">
        <f t="shared" si="167"/>
        <v>26502.788920143375</v>
      </c>
      <c r="NNV25" s="230">
        <f t="shared" si="167"/>
        <v>26502.788920143375</v>
      </c>
      <c r="NNW25" s="230">
        <f t="shared" si="167"/>
        <v>26502.788920143375</v>
      </c>
      <c r="NNX25" s="230">
        <f t="shared" si="167"/>
        <v>26502.788920143375</v>
      </c>
      <c r="NNY25" s="230">
        <f t="shared" si="167"/>
        <v>26502.788920143375</v>
      </c>
      <c r="NNZ25" s="230">
        <f t="shared" si="167"/>
        <v>26502.788920143375</v>
      </c>
      <c r="NOA25" s="230">
        <f t="shared" si="167"/>
        <v>26502.788920143375</v>
      </c>
      <c r="NOB25" s="230">
        <f t="shared" si="167"/>
        <v>26502.788920143375</v>
      </c>
      <c r="NOC25" s="230">
        <f t="shared" si="167"/>
        <v>26502.788920143375</v>
      </c>
      <c r="NOD25" s="230">
        <f t="shared" si="167"/>
        <v>26502.788920143375</v>
      </c>
      <c r="NOE25" s="230">
        <f t="shared" si="167"/>
        <v>26502.788920143375</v>
      </c>
      <c r="NOF25" s="230">
        <f t="shared" si="167"/>
        <v>26502.788920143375</v>
      </c>
      <c r="NOG25" s="230">
        <f t="shared" si="167"/>
        <v>26502.788920143375</v>
      </c>
      <c r="NOH25" s="230">
        <f t="shared" si="167"/>
        <v>26502.788920143375</v>
      </c>
      <c r="NOI25" s="230">
        <f t="shared" si="167"/>
        <v>26502.788920143375</v>
      </c>
      <c r="NOJ25" s="230">
        <f t="shared" si="167"/>
        <v>26502.788920143375</v>
      </c>
      <c r="NOK25" s="230">
        <f t="shared" si="167"/>
        <v>26502.788920143375</v>
      </c>
      <c r="NOL25" s="230">
        <f t="shared" si="167"/>
        <v>26502.788920143375</v>
      </c>
      <c r="NOM25" s="230">
        <f t="shared" ref="NOM25:NQX25" si="168">MIN(_xlfn.IFS(NOM21=0,NOL25,NOM21&gt;0,NOL25+(NOM21/5)),NOM22)</f>
        <v>26502.788920143375</v>
      </c>
      <c r="NON25" s="230">
        <f t="shared" si="168"/>
        <v>26502.788920143375</v>
      </c>
      <c r="NOO25" s="230">
        <f t="shared" si="168"/>
        <v>26502.788920143375</v>
      </c>
      <c r="NOP25" s="230">
        <f t="shared" si="168"/>
        <v>26502.788920143375</v>
      </c>
      <c r="NOQ25" s="230">
        <f t="shared" si="168"/>
        <v>26502.788920143375</v>
      </c>
      <c r="NOR25" s="230">
        <f t="shared" si="168"/>
        <v>26502.788920143375</v>
      </c>
      <c r="NOS25" s="230">
        <f t="shared" si="168"/>
        <v>26502.788920143375</v>
      </c>
      <c r="NOT25" s="230">
        <f t="shared" si="168"/>
        <v>26502.788920143375</v>
      </c>
      <c r="NOU25" s="230">
        <f t="shared" si="168"/>
        <v>26502.788920143375</v>
      </c>
      <c r="NOV25" s="230">
        <f t="shared" si="168"/>
        <v>26502.788920143375</v>
      </c>
      <c r="NOW25" s="230">
        <f t="shared" si="168"/>
        <v>26502.788920143375</v>
      </c>
      <c r="NOX25" s="230">
        <f t="shared" si="168"/>
        <v>26502.788920143375</v>
      </c>
      <c r="NOY25" s="230">
        <f t="shared" si="168"/>
        <v>26502.788920143375</v>
      </c>
      <c r="NOZ25" s="230">
        <f t="shared" si="168"/>
        <v>26502.788920143375</v>
      </c>
      <c r="NPA25" s="230">
        <f t="shared" si="168"/>
        <v>26502.788920143375</v>
      </c>
      <c r="NPB25" s="230">
        <f t="shared" si="168"/>
        <v>26502.788920143375</v>
      </c>
      <c r="NPC25" s="230">
        <f t="shared" si="168"/>
        <v>26502.788920143375</v>
      </c>
      <c r="NPD25" s="230">
        <f t="shared" si="168"/>
        <v>26502.788920143375</v>
      </c>
      <c r="NPE25" s="230">
        <f t="shared" si="168"/>
        <v>26502.788920143375</v>
      </c>
      <c r="NPF25" s="230">
        <f t="shared" si="168"/>
        <v>26502.788920143375</v>
      </c>
      <c r="NPG25" s="230">
        <f t="shared" si="168"/>
        <v>26502.788920143375</v>
      </c>
      <c r="NPH25" s="230">
        <f t="shared" si="168"/>
        <v>26502.788920143375</v>
      </c>
      <c r="NPI25" s="230">
        <f t="shared" si="168"/>
        <v>26502.788920143375</v>
      </c>
      <c r="NPJ25" s="230">
        <f t="shared" si="168"/>
        <v>26502.788920143375</v>
      </c>
      <c r="NPK25" s="230">
        <f t="shared" si="168"/>
        <v>26502.788920143375</v>
      </c>
      <c r="NPL25" s="230">
        <f t="shared" si="168"/>
        <v>26502.788920143375</v>
      </c>
      <c r="NPM25" s="230">
        <f t="shared" si="168"/>
        <v>26502.788920143375</v>
      </c>
      <c r="NPN25" s="230">
        <f t="shared" si="168"/>
        <v>26502.788920143375</v>
      </c>
      <c r="NPO25" s="230">
        <f t="shared" si="168"/>
        <v>26502.788920143375</v>
      </c>
      <c r="NPP25" s="230">
        <f t="shared" si="168"/>
        <v>26502.788920143375</v>
      </c>
      <c r="NPQ25" s="230">
        <f t="shared" si="168"/>
        <v>26502.788920143375</v>
      </c>
      <c r="NPR25" s="230">
        <f t="shared" si="168"/>
        <v>26502.788920143375</v>
      </c>
      <c r="NPS25" s="230">
        <f t="shared" si="168"/>
        <v>26502.788920143375</v>
      </c>
      <c r="NPT25" s="230">
        <f t="shared" si="168"/>
        <v>26502.788920143375</v>
      </c>
      <c r="NPU25" s="230">
        <f t="shared" si="168"/>
        <v>26502.788920143375</v>
      </c>
      <c r="NPV25" s="230">
        <f t="shared" si="168"/>
        <v>26502.788920143375</v>
      </c>
      <c r="NPW25" s="230">
        <f t="shared" si="168"/>
        <v>26502.788920143375</v>
      </c>
      <c r="NPX25" s="230">
        <f t="shared" si="168"/>
        <v>26502.788920143375</v>
      </c>
      <c r="NPY25" s="230">
        <f t="shared" si="168"/>
        <v>26502.788920143375</v>
      </c>
      <c r="NPZ25" s="230">
        <f t="shared" si="168"/>
        <v>26502.788920143375</v>
      </c>
      <c r="NQA25" s="230">
        <f t="shared" si="168"/>
        <v>26502.788920143375</v>
      </c>
      <c r="NQB25" s="230">
        <f t="shared" si="168"/>
        <v>26502.788920143375</v>
      </c>
      <c r="NQC25" s="230">
        <f t="shared" si="168"/>
        <v>26502.788920143375</v>
      </c>
      <c r="NQD25" s="230">
        <f t="shared" si="168"/>
        <v>26502.788920143375</v>
      </c>
      <c r="NQE25" s="230">
        <f t="shared" si="168"/>
        <v>26502.788920143375</v>
      </c>
      <c r="NQF25" s="230">
        <f t="shared" si="168"/>
        <v>26502.788920143375</v>
      </c>
      <c r="NQG25" s="230">
        <f t="shared" si="168"/>
        <v>26502.788920143375</v>
      </c>
      <c r="NQH25" s="230">
        <f t="shared" si="168"/>
        <v>26502.788920143375</v>
      </c>
      <c r="NQI25" s="230">
        <f t="shared" si="168"/>
        <v>26502.788920143375</v>
      </c>
      <c r="NQJ25" s="230">
        <f t="shared" si="168"/>
        <v>26502.788920143375</v>
      </c>
      <c r="NQK25" s="230">
        <f t="shared" si="168"/>
        <v>26502.788920143375</v>
      </c>
      <c r="NQL25" s="230">
        <f t="shared" si="168"/>
        <v>26502.788920143375</v>
      </c>
      <c r="NQM25" s="230">
        <f t="shared" si="168"/>
        <v>26502.788920143375</v>
      </c>
      <c r="NQN25" s="230">
        <f t="shared" si="168"/>
        <v>26502.788920143375</v>
      </c>
      <c r="NQO25" s="230">
        <f t="shared" si="168"/>
        <v>26502.788920143375</v>
      </c>
      <c r="NQP25" s="230">
        <f t="shared" si="168"/>
        <v>26502.788920143375</v>
      </c>
      <c r="NQQ25" s="230">
        <f t="shared" si="168"/>
        <v>26502.788920143375</v>
      </c>
      <c r="NQR25" s="230">
        <f t="shared" si="168"/>
        <v>26502.788920143375</v>
      </c>
      <c r="NQS25" s="230">
        <f t="shared" si="168"/>
        <v>26502.788920143375</v>
      </c>
      <c r="NQT25" s="230">
        <f t="shared" si="168"/>
        <v>26502.788920143375</v>
      </c>
      <c r="NQU25" s="230">
        <f t="shared" si="168"/>
        <v>26502.788920143375</v>
      </c>
      <c r="NQV25" s="230">
        <f t="shared" si="168"/>
        <v>26502.788920143375</v>
      </c>
      <c r="NQW25" s="230">
        <f t="shared" si="168"/>
        <v>26502.788920143375</v>
      </c>
      <c r="NQX25" s="230">
        <f t="shared" si="168"/>
        <v>26502.788920143375</v>
      </c>
      <c r="NQY25" s="230">
        <f t="shared" ref="NQY25:NTJ25" si="169">MIN(_xlfn.IFS(NQY21=0,NQX25,NQY21&gt;0,NQX25+(NQY21/5)),NQY22)</f>
        <v>26502.788920143375</v>
      </c>
      <c r="NQZ25" s="230">
        <f t="shared" si="169"/>
        <v>26502.788920143375</v>
      </c>
      <c r="NRA25" s="230">
        <f t="shared" si="169"/>
        <v>26502.788920143375</v>
      </c>
      <c r="NRB25" s="230">
        <f t="shared" si="169"/>
        <v>26502.788920143375</v>
      </c>
      <c r="NRC25" s="230">
        <f t="shared" si="169"/>
        <v>26502.788920143375</v>
      </c>
      <c r="NRD25" s="230">
        <f t="shared" si="169"/>
        <v>26502.788920143375</v>
      </c>
      <c r="NRE25" s="230">
        <f t="shared" si="169"/>
        <v>26502.788920143375</v>
      </c>
      <c r="NRF25" s="230">
        <f t="shared" si="169"/>
        <v>26502.788920143375</v>
      </c>
      <c r="NRG25" s="230">
        <f t="shared" si="169"/>
        <v>26502.788920143375</v>
      </c>
      <c r="NRH25" s="230">
        <f t="shared" si="169"/>
        <v>26502.788920143375</v>
      </c>
      <c r="NRI25" s="230">
        <f t="shared" si="169"/>
        <v>26502.788920143375</v>
      </c>
      <c r="NRJ25" s="230">
        <f t="shared" si="169"/>
        <v>26502.788920143375</v>
      </c>
      <c r="NRK25" s="230">
        <f t="shared" si="169"/>
        <v>26502.788920143375</v>
      </c>
      <c r="NRL25" s="230">
        <f t="shared" si="169"/>
        <v>26502.788920143375</v>
      </c>
      <c r="NRM25" s="230">
        <f t="shared" si="169"/>
        <v>26502.788920143375</v>
      </c>
      <c r="NRN25" s="230">
        <f t="shared" si="169"/>
        <v>26502.788920143375</v>
      </c>
      <c r="NRO25" s="230">
        <f t="shared" si="169"/>
        <v>26502.788920143375</v>
      </c>
      <c r="NRP25" s="230">
        <f t="shared" si="169"/>
        <v>26502.788920143375</v>
      </c>
      <c r="NRQ25" s="230">
        <f t="shared" si="169"/>
        <v>26502.788920143375</v>
      </c>
      <c r="NRR25" s="230">
        <f t="shared" si="169"/>
        <v>26502.788920143375</v>
      </c>
      <c r="NRS25" s="230">
        <f t="shared" si="169"/>
        <v>26502.788920143375</v>
      </c>
      <c r="NRT25" s="230">
        <f t="shared" si="169"/>
        <v>26502.788920143375</v>
      </c>
      <c r="NRU25" s="230">
        <f t="shared" si="169"/>
        <v>26502.788920143375</v>
      </c>
      <c r="NRV25" s="230">
        <f t="shared" si="169"/>
        <v>26502.788920143375</v>
      </c>
      <c r="NRW25" s="230">
        <f t="shared" si="169"/>
        <v>26502.788920143375</v>
      </c>
      <c r="NRX25" s="230">
        <f t="shared" si="169"/>
        <v>26502.788920143375</v>
      </c>
      <c r="NRY25" s="230">
        <f t="shared" si="169"/>
        <v>26502.788920143375</v>
      </c>
      <c r="NRZ25" s="230">
        <f t="shared" si="169"/>
        <v>26502.788920143375</v>
      </c>
      <c r="NSA25" s="230">
        <f t="shared" si="169"/>
        <v>26502.788920143375</v>
      </c>
      <c r="NSB25" s="230">
        <f t="shared" si="169"/>
        <v>26502.788920143375</v>
      </c>
      <c r="NSC25" s="230">
        <f t="shared" si="169"/>
        <v>26502.788920143375</v>
      </c>
      <c r="NSD25" s="230">
        <f t="shared" si="169"/>
        <v>26502.788920143375</v>
      </c>
      <c r="NSE25" s="230">
        <f t="shared" si="169"/>
        <v>26502.788920143375</v>
      </c>
      <c r="NSF25" s="230">
        <f t="shared" si="169"/>
        <v>26502.788920143375</v>
      </c>
      <c r="NSG25" s="230">
        <f t="shared" si="169"/>
        <v>26502.788920143375</v>
      </c>
      <c r="NSH25" s="230">
        <f t="shared" si="169"/>
        <v>26502.788920143375</v>
      </c>
      <c r="NSI25" s="230">
        <f t="shared" si="169"/>
        <v>26502.788920143375</v>
      </c>
      <c r="NSJ25" s="230">
        <f t="shared" si="169"/>
        <v>26502.788920143375</v>
      </c>
      <c r="NSK25" s="230">
        <f t="shared" si="169"/>
        <v>26502.788920143375</v>
      </c>
      <c r="NSL25" s="230">
        <f t="shared" si="169"/>
        <v>26502.788920143375</v>
      </c>
      <c r="NSM25" s="230">
        <f t="shared" si="169"/>
        <v>26502.788920143375</v>
      </c>
      <c r="NSN25" s="230">
        <f t="shared" si="169"/>
        <v>26502.788920143375</v>
      </c>
      <c r="NSO25" s="230">
        <f t="shared" si="169"/>
        <v>26502.788920143375</v>
      </c>
      <c r="NSP25" s="230">
        <f t="shared" si="169"/>
        <v>26502.788920143375</v>
      </c>
      <c r="NSQ25" s="230">
        <f t="shared" si="169"/>
        <v>26502.788920143375</v>
      </c>
      <c r="NSR25" s="230">
        <f t="shared" si="169"/>
        <v>26502.788920143375</v>
      </c>
      <c r="NSS25" s="230">
        <f t="shared" si="169"/>
        <v>26502.788920143375</v>
      </c>
      <c r="NST25" s="230">
        <f t="shared" si="169"/>
        <v>26502.788920143375</v>
      </c>
      <c r="NSU25" s="230">
        <f t="shared" si="169"/>
        <v>26502.788920143375</v>
      </c>
      <c r="NSV25" s="230">
        <f t="shared" si="169"/>
        <v>26502.788920143375</v>
      </c>
      <c r="NSW25" s="230">
        <f t="shared" si="169"/>
        <v>26502.788920143375</v>
      </c>
      <c r="NSX25" s="230">
        <f t="shared" si="169"/>
        <v>26502.788920143375</v>
      </c>
      <c r="NSY25" s="230">
        <f t="shared" si="169"/>
        <v>26502.788920143375</v>
      </c>
      <c r="NSZ25" s="230">
        <f t="shared" si="169"/>
        <v>26502.788920143375</v>
      </c>
      <c r="NTA25" s="230">
        <f t="shared" si="169"/>
        <v>26502.788920143375</v>
      </c>
      <c r="NTB25" s="230">
        <f t="shared" si="169"/>
        <v>26502.788920143375</v>
      </c>
      <c r="NTC25" s="230">
        <f t="shared" si="169"/>
        <v>26502.788920143375</v>
      </c>
      <c r="NTD25" s="230">
        <f t="shared" si="169"/>
        <v>26502.788920143375</v>
      </c>
      <c r="NTE25" s="230">
        <f t="shared" si="169"/>
        <v>26502.788920143375</v>
      </c>
      <c r="NTF25" s="230">
        <f t="shared" si="169"/>
        <v>26502.788920143375</v>
      </c>
      <c r="NTG25" s="230">
        <f t="shared" si="169"/>
        <v>26502.788920143375</v>
      </c>
      <c r="NTH25" s="230">
        <f t="shared" si="169"/>
        <v>26502.788920143375</v>
      </c>
      <c r="NTI25" s="230">
        <f t="shared" si="169"/>
        <v>26502.788920143375</v>
      </c>
      <c r="NTJ25" s="230">
        <f t="shared" si="169"/>
        <v>26502.788920143375</v>
      </c>
      <c r="NTK25" s="230">
        <f t="shared" ref="NTK25:NVV25" si="170">MIN(_xlfn.IFS(NTK21=0,NTJ25,NTK21&gt;0,NTJ25+(NTK21/5)),NTK22)</f>
        <v>26502.788920143375</v>
      </c>
      <c r="NTL25" s="230">
        <f t="shared" si="170"/>
        <v>26502.788920143375</v>
      </c>
      <c r="NTM25" s="230">
        <f t="shared" si="170"/>
        <v>26502.788920143375</v>
      </c>
      <c r="NTN25" s="230">
        <f t="shared" si="170"/>
        <v>26502.788920143375</v>
      </c>
      <c r="NTO25" s="230">
        <f t="shared" si="170"/>
        <v>26502.788920143375</v>
      </c>
      <c r="NTP25" s="230">
        <f t="shared" si="170"/>
        <v>26502.788920143375</v>
      </c>
      <c r="NTQ25" s="230">
        <f t="shared" si="170"/>
        <v>26502.788920143375</v>
      </c>
      <c r="NTR25" s="230">
        <f t="shared" si="170"/>
        <v>26502.788920143375</v>
      </c>
      <c r="NTS25" s="230">
        <f t="shared" si="170"/>
        <v>26502.788920143375</v>
      </c>
      <c r="NTT25" s="230">
        <f t="shared" si="170"/>
        <v>26502.788920143375</v>
      </c>
      <c r="NTU25" s="230">
        <f t="shared" si="170"/>
        <v>26502.788920143375</v>
      </c>
      <c r="NTV25" s="230">
        <f t="shared" si="170"/>
        <v>26502.788920143375</v>
      </c>
      <c r="NTW25" s="230">
        <f t="shared" si="170"/>
        <v>26502.788920143375</v>
      </c>
      <c r="NTX25" s="230">
        <f t="shared" si="170"/>
        <v>26502.788920143375</v>
      </c>
      <c r="NTY25" s="230">
        <f t="shared" si="170"/>
        <v>26502.788920143375</v>
      </c>
      <c r="NTZ25" s="230">
        <f t="shared" si="170"/>
        <v>26502.788920143375</v>
      </c>
      <c r="NUA25" s="230">
        <f t="shared" si="170"/>
        <v>26502.788920143375</v>
      </c>
      <c r="NUB25" s="230">
        <f t="shared" si="170"/>
        <v>26502.788920143375</v>
      </c>
      <c r="NUC25" s="230">
        <f t="shared" si="170"/>
        <v>26502.788920143375</v>
      </c>
      <c r="NUD25" s="230">
        <f t="shared" si="170"/>
        <v>26502.788920143375</v>
      </c>
      <c r="NUE25" s="230">
        <f t="shared" si="170"/>
        <v>26502.788920143375</v>
      </c>
      <c r="NUF25" s="230">
        <f t="shared" si="170"/>
        <v>26502.788920143375</v>
      </c>
      <c r="NUG25" s="230">
        <f t="shared" si="170"/>
        <v>26502.788920143375</v>
      </c>
      <c r="NUH25" s="230">
        <f t="shared" si="170"/>
        <v>26502.788920143375</v>
      </c>
      <c r="NUI25" s="230">
        <f t="shared" si="170"/>
        <v>26502.788920143375</v>
      </c>
      <c r="NUJ25" s="230">
        <f t="shared" si="170"/>
        <v>26502.788920143375</v>
      </c>
      <c r="NUK25" s="230">
        <f t="shared" si="170"/>
        <v>26502.788920143375</v>
      </c>
      <c r="NUL25" s="230">
        <f t="shared" si="170"/>
        <v>26502.788920143375</v>
      </c>
      <c r="NUM25" s="230">
        <f t="shared" si="170"/>
        <v>26502.788920143375</v>
      </c>
      <c r="NUN25" s="230">
        <f t="shared" si="170"/>
        <v>26502.788920143375</v>
      </c>
      <c r="NUO25" s="230">
        <f t="shared" si="170"/>
        <v>26502.788920143375</v>
      </c>
      <c r="NUP25" s="230">
        <f t="shared" si="170"/>
        <v>26502.788920143375</v>
      </c>
      <c r="NUQ25" s="230">
        <f t="shared" si="170"/>
        <v>26502.788920143375</v>
      </c>
      <c r="NUR25" s="230">
        <f t="shared" si="170"/>
        <v>26502.788920143375</v>
      </c>
      <c r="NUS25" s="230">
        <f t="shared" si="170"/>
        <v>26502.788920143375</v>
      </c>
      <c r="NUT25" s="230">
        <f t="shared" si="170"/>
        <v>26502.788920143375</v>
      </c>
      <c r="NUU25" s="230">
        <f t="shared" si="170"/>
        <v>26502.788920143375</v>
      </c>
      <c r="NUV25" s="230">
        <f t="shared" si="170"/>
        <v>26502.788920143375</v>
      </c>
      <c r="NUW25" s="230">
        <f t="shared" si="170"/>
        <v>26502.788920143375</v>
      </c>
      <c r="NUX25" s="230">
        <f t="shared" si="170"/>
        <v>26502.788920143375</v>
      </c>
      <c r="NUY25" s="230">
        <f t="shared" si="170"/>
        <v>26502.788920143375</v>
      </c>
      <c r="NUZ25" s="230">
        <f t="shared" si="170"/>
        <v>26502.788920143375</v>
      </c>
      <c r="NVA25" s="230">
        <f t="shared" si="170"/>
        <v>26502.788920143375</v>
      </c>
      <c r="NVB25" s="230">
        <f t="shared" si="170"/>
        <v>26502.788920143375</v>
      </c>
      <c r="NVC25" s="230">
        <f t="shared" si="170"/>
        <v>26502.788920143375</v>
      </c>
      <c r="NVD25" s="230">
        <f t="shared" si="170"/>
        <v>26502.788920143375</v>
      </c>
      <c r="NVE25" s="230">
        <f t="shared" si="170"/>
        <v>26502.788920143375</v>
      </c>
      <c r="NVF25" s="230">
        <f t="shared" si="170"/>
        <v>26502.788920143375</v>
      </c>
      <c r="NVG25" s="230">
        <f t="shared" si="170"/>
        <v>26502.788920143375</v>
      </c>
      <c r="NVH25" s="230">
        <f t="shared" si="170"/>
        <v>26502.788920143375</v>
      </c>
      <c r="NVI25" s="230">
        <f t="shared" si="170"/>
        <v>26502.788920143375</v>
      </c>
      <c r="NVJ25" s="230">
        <f t="shared" si="170"/>
        <v>26502.788920143375</v>
      </c>
      <c r="NVK25" s="230">
        <f t="shared" si="170"/>
        <v>26502.788920143375</v>
      </c>
      <c r="NVL25" s="230">
        <f t="shared" si="170"/>
        <v>26502.788920143375</v>
      </c>
      <c r="NVM25" s="230">
        <f t="shared" si="170"/>
        <v>26502.788920143375</v>
      </c>
      <c r="NVN25" s="230">
        <f t="shared" si="170"/>
        <v>26502.788920143375</v>
      </c>
      <c r="NVO25" s="230">
        <f t="shared" si="170"/>
        <v>26502.788920143375</v>
      </c>
      <c r="NVP25" s="230">
        <f t="shared" si="170"/>
        <v>26502.788920143375</v>
      </c>
      <c r="NVQ25" s="230">
        <f t="shared" si="170"/>
        <v>26502.788920143375</v>
      </c>
      <c r="NVR25" s="230">
        <f t="shared" si="170"/>
        <v>26502.788920143375</v>
      </c>
      <c r="NVS25" s="230">
        <f t="shared" si="170"/>
        <v>26502.788920143375</v>
      </c>
      <c r="NVT25" s="230">
        <f t="shared" si="170"/>
        <v>26502.788920143375</v>
      </c>
      <c r="NVU25" s="230">
        <f t="shared" si="170"/>
        <v>26502.788920143375</v>
      </c>
      <c r="NVV25" s="230">
        <f t="shared" si="170"/>
        <v>26502.788920143375</v>
      </c>
      <c r="NVW25" s="230">
        <f t="shared" ref="NVW25:NYH25" si="171">MIN(_xlfn.IFS(NVW21=0,NVV25,NVW21&gt;0,NVV25+(NVW21/5)),NVW22)</f>
        <v>26502.788920143375</v>
      </c>
      <c r="NVX25" s="230">
        <f t="shared" si="171"/>
        <v>26502.788920143375</v>
      </c>
      <c r="NVY25" s="230">
        <f t="shared" si="171"/>
        <v>26502.788920143375</v>
      </c>
      <c r="NVZ25" s="230">
        <f t="shared" si="171"/>
        <v>26502.788920143375</v>
      </c>
      <c r="NWA25" s="230">
        <f t="shared" si="171"/>
        <v>26502.788920143375</v>
      </c>
      <c r="NWB25" s="230">
        <f t="shared" si="171"/>
        <v>26502.788920143375</v>
      </c>
      <c r="NWC25" s="230">
        <f t="shared" si="171"/>
        <v>26502.788920143375</v>
      </c>
      <c r="NWD25" s="230">
        <f t="shared" si="171"/>
        <v>26502.788920143375</v>
      </c>
      <c r="NWE25" s="230">
        <f t="shared" si="171"/>
        <v>26502.788920143375</v>
      </c>
      <c r="NWF25" s="230">
        <f t="shared" si="171"/>
        <v>26502.788920143375</v>
      </c>
      <c r="NWG25" s="230">
        <f t="shared" si="171"/>
        <v>26502.788920143375</v>
      </c>
      <c r="NWH25" s="230">
        <f t="shared" si="171"/>
        <v>26502.788920143375</v>
      </c>
      <c r="NWI25" s="230">
        <f t="shared" si="171"/>
        <v>26502.788920143375</v>
      </c>
      <c r="NWJ25" s="230">
        <f t="shared" si="171"/>
        <v>26502.788920143375</v>
      </c>
      <c r="NWK25" s="230">
        <f t="shared" si="171"/>
        <v>26502.788920143375</v>
      </c>
      <c r="NWL25" s="230">
        <f t="shared" si="171"/>
        <v>26502.788920143375</v>
      </c>
      <c r="NWM25" s="230">
        <f t="shared" si="171"/>
        <v>26502.788920143375</v>
      </c>
      <c r="NWN25" s="230">
        <f t="shared" si="171"/>
        <v>26502.788920143375</v>
      </c>
      <c r="NWO25" s="230">
        <f t="shared" si="171"/>
        <v>26502.788920143375</v>
      </c>
      <c r="NWP25" s="230">
        <f t="shared" si="171"/>
        <v>26502.788920143375</v>
      </c>
      <c r="NWQ25" s="230">
        <f t="shared" si="171"/>
        <v>26502.788920143375</v>
      </c>
      <c r="NWR25" s="230">
        <f t="shared" si="171"/>
        <v>26502.788920143375</v>
      </c>
      <c r="NWS25" s="230">
        <f t="shared" si="171"/>
        <v>26502.788920143375</v>
      </c>
      <c r="NWT25" s="230">
        <f t="shared" si="171"/>
        <v>26502.788920143375</v>
      </c>
      <c r="NWU25" s="230">
        <f t="shared" si="171"/>
        <v>26502.788920143375</v>
      </c>
      <c r="NWV25" s="230">
        <f t="shared" si="171"/>
        <v>26502.788920143375</v>
      </c>
      <c r="NWW25" s="230">
        <f t="shared" si="171"/>
        <v>26502.788920143375</v>
      </c>
      <c r="NWX25" s="230">
        <f t="shared" si="171"/>
        <v>26502.788920143375</v>
      </c>
      <c r="NWY25" s="230">
        <f t="shared" si="171"/>
        <v>26502.788920143375</v>
      </c>
      <c r="NWZ25" s="230">
        <f t="shared" si="171"/>
        <v>26502.788920143375</v>
      </c>
      <c r="NXA25" s="230">
        <f t="shared" si="171"/>
        <v>26502.788920143375</v>
      </c>
      <c r="NXB25" s="230">
        <f t="shared" si="171"/>
        <v>26502.788920143375</v>
      </c>
      <c r="NXC25" s="230">
        <f t="shared" si="171"/>
        <v>26502.788920143375</v>
      </c>
      <c r="NXD25" s="230">
        <f t="shared" si="171"/>
        <v>26502.788920143375</v>
      </c>
      <c r="NXE25" s="230">
        <f t="shared" si="171"/>
        <v>26502.788920143375</v>
      </c>
      <c r="NXF25" s="230">
        <f t="shared" si="171"/>
        <v>26502.788920143375</v>
      </c>
      <c r="NXG25" s="230">
        <f t="shared" si="171"/>
        <v>26502.788920143375</v>
      </c>
      <c r="NXH25" s="230">
        <f t="shared" si="171"/>
        <v>26502.788920143375</v>
      </c>
      <c r="NXI25" s="230">
        <f t="shared" si="171"/>
        <v>26502.788920143375</v>
      </c>
      <c r="NXJ25" s="230">
        <f t="shared" si="171"/>
        <v>26502.788920143375</v>
      </c>
      <c r="NXK25" s="230">
        <f t="shared" si="171"/>
        <v>26502.788920143375</v>
      </c>
      <c r="NXL25" s="230">
        <f t="shared" si="171"/>
        <v>26502.788920143375</v>
      </c>
      <c r="NXM25" s="230">
        <f t="shared" si="171"/>
        <v>26502.788920143375</v>
      </c>
      <c r="NXN25" s="230">
        <f t="shared" si="171"/>
        <v>26502.788920143375</v>
      </c>
      <c r="NXO25" s="230">
        <f t="shared" si="171"/>
        <v>26502.788920143375</v>
      </c>
      <c r="NXP25" s="230">
        <f t="shared" si="171"/>
        <v>26502.788920143375</v>
      </c>
      <c r="NXQ25" s="230">
        <f t="shared" si="171"/>
        <v>26502.788920143375</v>
      </c>
      <c r="NXR25" s="230">
        <f t="shared" si="171"/>
        <v>26502.788920143375</v>
      </c>
      <c r="NXS25" s="230">
        <f t="shared" si="171"/>
        <v>26502.788920143375</v>
      </c>
      <c r="NXT25" s="230">
        <f t="shared" si="171"/>
        <v>26502.788920143375</v>
      </c>
      <c r="NXU25" s="230">
        <f t="shared" si="171"/>
        <v>26502.788920143375</v>
      </c>
      <c r="NXV25" s="230">
        <f t="shared" si="171"/>
        <v>26502.788920143375</v>
      </c>
      <c r="NXW25" s="230">
        <f t="shared" si="171"/>
        <v>26502.788920143375</v>
      </c>
      <c r="NXX25" s="230">
        <f t="shared" si="171"/>
        <v>26502.788920143375</v>
      </c>
      <c r="NXY25" s="230">
        <f t="shared" si="171"/>
        <v>26502.788920143375</v>
      </c>
      <c r="NXZ25" s="230">
        <f t="shared" si="171"/>
        <v>26502.788920143375</v>
      </c>
      <c r="NYA25" s="230">
        <f t="shared" si="171"/>
        <v>26502.788920143375</v>
      </c>
      <c r="NYB25" s="230">
        <f t="shared" si="171"/>
        <v>26502.788920143375</v>
      </c>
      <c r="NYC25" s="230">
        <f t="shared" si="171"/>
        <v>26502.788920143375</v>
      </c>
      <c r="NYD25" s="230">
        <f t="shared" si="171"/>
        <v>26502.788920143375</v>
      </c>
      <c r="NYE25" s="230">
        <f t="shared" si="171"/>
        <v>26502.788920143375</v>
      </c>
      <c r="NYF25" s="230">
        <f t="shared" si="171"/>
        <v>26502.788920143375</v>
      </c>
      <c r="NYG25" s="230">
        <f t="shared" si="171"/>
        <v>26502.788920143375</v>
      </c>
      <c r="NYH25" s="230">
        <f t="shared" si="171"/>
        <v>26502.788920143375</v>
      </c>
      <c r="NYI25" s="230">
        <f t="shared" ref="NYI25:OAT25" si="172">MIN(_xlfn.IFS(NYI21=0,NYH25,NYI21&gt;0,NYH25+(NYI21/5)),NYI22)</f>
        <v>26502.788920143375</v>
      </c>
      <c r="NYJ25" s="230">
        <f t="shared" si="172"/>
        <v>26502.788920143375</v>
      </c>
      <c r="NYK25" s="230">
        <f t="shared" si="172"/>
        <v>26502.788920143375</v>
      </c>
      <c r="NYL25" s="230">
        <f t="shared" si="172"/>
        <v>26502.788920143375</v>
      </c>
      <c r="NYM25" s="230">
        <f t="shared" si="172"/>
        <v>26502.788920143375</v>
      </c>
      <c r="NYN25" s="230">
        <f t="shared" si="172"/>
        <v>26502.788920143375</v>
      </c>
      <c r="NYO25" s="230">
        <f t="shared" si="172"/>
        <v>26502.788920143375</v>
      </c>
      <c r="NYP25" s="230">
        <f t="shared" si="172"/>
        <v>26502.788920143375</v>
      </c>
      <c r="NYQ25" s="230">
        <f t="shared" si="172"/>
        <v>26502.788920143375</v>
      </c>
      <c r="NYR25" s="230">
        <f t="shared" si="172"/>
        <v>26502.788920143375</v>
      </c>
      <c r="NYS25" s="230">
        <f t="shared" si="172"/>
        <v>26502.788920143375</v>
      </c>
      <c r="NYT25" s="230">
        <f t="shared" si="172"/>
        <v>26502.788920143375</v>
      </c>
      <c r="NYU25" s="230">
        <f t="shared" si="172"/>
        <v>26502.788920143375</v>
      </c>
      <c r="NYV25" s="230">
        <f t="shared" si="172"/>
        <v>26502.788920143375</v>
      </c>
      <c r="NYW25" s="230">
        <f t="shared" si="172"/>
        <v>26502.788920143375</v>
      </c>
      <c r="NYX25" s="230">
        <f t="shared" si="172"/>
        <v>26502.788920143375</v>
      </c>
      <c r="NYY25" s="230">
        <f t="shared" si="172"/>
        <v>26502.788920143375</v>
      </c>
      <c r="NYZ25" s="230">
        <f t="shared" si="172"/>
        <v>26502.788920143375</v>
      </c>
      <c r="NZA25" s="230">
        <f t="shared" si="172"/>
        <v>26502.788920143375</v>
      </c>
      <c r="NZB25" s="230">
        <f t="shared" si="172"/>
        <v>26502.788920143375</v>
      </c>
      <c r="NZC25" s="230">
        <f t="shared" si="172"/>
        <v>26502.788920143375</v>
      </c>
      <c r="NZD25" s="230">
        <f t="shared" si="172"/>
        <v>26502.788920143375</v>
      </c>
      <c r="NZE25" s="230">
        <f t="shared" si="172"/>
        <v>26502.788920143375</v>
      </c>
      <c r="NZF25" s="230">
        <f t="shared" si="172"/>
        <v>26502.788920143375</v>
      </c>
      <c r="NZG25" s="230">
        <f t="shared" si="172"/>
        <v>26502.788920143375</v>
      </c>
      <c r="NZH25" s="230">
        <f t="shared" si="172"/>
        <v>26502.788920143375</v>
      </c>
      <c r="NZI25" s="230">
        <f t="shared" si="172"/>
        <v>26502.788920143375</v>
      </c>
      <c r="NZJ25" s="230">
        <f t="shared" si="172"/>
        <v>26502.788920143375</v>
      </c>
      <c r="NZK25" s="230">
        <f t="shared" si="172"/>
        <v>26502.788920143375</v>
      </c>
      <c r="NZL25" s="230">
        <f t="shared" si="172"/>
        <v>26502.788920143375</v>
      </c>
      <c r="NZM25" s="230">
        <f t="shared" si="172"/>
        <v>26502.788920143375</v>
      </c>
      <c r="NZN25" s="230">
        <f t="shared" si="172"/>
        <v>26502.788920143375</v>
      </c>
      <c r="NZO25" s="230">
        <f t="shared" si="172"/>
        <v>26502.788920143375</v>
      </c>
      <c r="NZP25" s="230">
        <f t="shared" si="172"/>
        <v>26502.788920143375</v>
      </c>
      <c r="NZQ25" s="230">
        <f t="shared" si="172"/>
        <v>26502.788920143375</v>
      </c>
      <c r="NZR25" s="230">
        <f t="shared" si="172"/>
        <v>26502.788920143375</v>
      </c>
      <c r="NZS25" s="230">
        <f t="shared" si="172"/>
        <v>26502.788920143375</v>
      </c>
      <c r="NZT25" s="230">
        <f t="shared" si="172"/>
        <v>26502.788920143375</v>
      </c>
      <c r="NZU25" s="230">
        <f t="shared" si="172"/>
        <v>26502.788920143375</v>
      </c>
      <c r="NZV25" s="230">
        <f t="shared" si="172"/>
        <v>26502.788920143375</v>
      </c>
      <c r="NZW25" s="230">
        <f t="shared" si="172"/>
        <v>26502.788920143375</v>
      </c>
      <c r="NZX25" s="230">
        <f t="shared" si="172"/>
        <v>26502.788920143375</v>
      </c>
      <c r="NZY25" s="230">
        <f t="shared" si="172"/>
        <v>26502.788920143375</v>
      </c>
      <c r="NZZ25" s="230">
        <f t="shared" si="172"/>
        <v>26502.788920143375</v>
      </c>
      <c r="OAA25" s="230">
        <f t="shared" si="172"/>
        <v>26502.788920143375</v>
      </c>
      <c r="OAB25" s="230">
        <f t="shared" si="172"/>
        <v>26502.788920143375</v>
      </c>
      <c r="OAC25" s="230">
        <f t="shared" si="172"/>
        <v>26502.788920143375</v>
      </c>
      <c r="OAD25" s="230">
        <f t="shared" si="172"/>
        <v>26502.788920143375</v>
      </c>
      <c r="OAE25" s="230">
        <f t="shared" si="172"/>
        <v>26502.788920143375</v>
      </c>
      <c r="OAF25" s="230">
        <f t="shared" si="172"/>
        <v>26502.788920143375</v>
      </c>
      <c r="OAG25" s="230">
        <f t="shared" si="172"/>
        <v>26502.788920143375</v>
      </c>
      <c r="OAH25" s="230">
        <f t="shared" si="172"/>
        <v>26502.788920143375</v>
      </c>
      <c r="OAI25" s="230">
        <f t="shared" si="172"/>
        <v>26502.788920143375</v>
      </c>
      <c r="OAJ25" s="230">
        <f t="shared" si="172"/>
        <v>26502.788920143375</v>
      </c>
      <c r="OAK25" s="230">
        <f t="shared" si="172"/>
        <v>26502.788920143375</v>
      </c>
      <c r="OAL25" s="230">
        <f t="shared" si="172"/>
        <v>26502.788920143375</v>
      </c>
      <c r="OAM25" s="230">
        <f t="shared" si="172"/>
        <v>26502.788920143375</v>
      </c>
      <c r="OAN25" s="230">
        <f t="shared" si="172"/>
        <v>26502.788920143375</v>
      </c>
      <c r="OAO25" s="230">
        <f t="shared" si="172"/>
        <v>26502.788920143375</v>
      </c>
      <c r="OAP25" s="230">
        <f t="shared" si="172"/>
        <v>26502.788920143375</v>
      </c>
      <c r="OAQ25" s="230">
        <f t="shared" si="172"/>
        <v>26502.788920143375</v>
      </c>
      <c r="OAR25" s="230">
        <f t="shared" si="172"/>
        <v>26502.788920143375</v>
      </c>
      <c r="OAS25" s="230">
        <f t="shared" si="172"/>
        <v>26502.788920143375</v>
      </c>
      <c r="OAT25" s="230">
        <f t="shared" si="172"/>
        <v>26502.788920143375</v>
      </c>
      <c r="OAU25" s="230">
        <f t="shared" ref="OAU25:ODF25" si="173">MIN(_xlfn.IFS(OAU21=0,OAT25,OAU21&gt;0,OAT25+(OAU21/5)),OAU22)</f>
        <v>26502.788920143375</v>
      </c>
      <c r="OAV25" s="230">
        <f t="shared" si="173"/>
        <v>26502.788920143375</v>
      </c>
      <c r="OAW25" s="230">
        <f t="shared" si="173"/>
        <v>26502.788920143375</v>
      </c>
      <c r="OAX25" s="230">
        <f t="shared" si="173"/>
        <v>26502.788920143375</v>
      </c>
      <c r="OAY25" s="230">
        <f t="shared" si="173"/>
        <v>26502.788920143375</v>
      </c>
      <c r="OAZ25" s="230">
        <f t="shared" si="173"/>
        <v>26502.788920143375</v>
      </c>
      <c r="OBA25" s="230">
        <f t="shared" si="173"/>
        <v>26502.788920143375</v>
      </c>
      <c r="OBB25" s="230">
        <f t="shared" si="173"/>
        <v>26502.788920143375</v>
      </c>
      <c r="OBC25" s="230">
        <f t="shared" si="173"/>
        <v>26502.788920143375</v>
      </c>
      <c r="OBD25" s="230">
        <f t="shared" si="173"/>
        <v>26502.788920143375</v>
      </c>
      <c r="OBE25" s="230">
        <f t="shared" si="173"/>
        <v>26502.788920143375</v>
      </c>
      <c r="OBF25" s="230">
        <f t="shared" si="173"/>
        <v>26502.788920143375</v>
      </c>
      <c r="OBG25" s="230">
        <f t="shared" si="173"/>
        <v>26502.788920143375</v>
      </c>
      <c r="OBH25" s="230">
        <f t="shared" si="173"/>
        <v>26502.788920143375</v>
      </c>
      <c r="OBI25" s="230">
        <f t="shared" si="173"/>
        <v>26502.788920143375</v>
      </c>
      <c r="OBJ25" s="230">
        <f t="shared" si="173"/>
        <v>26502.788920143375</v>
      </c>
      <c r="OBK25" s="230">
        <f t="shared" si="173"/>
        <v>26502.788920143375</v>
      </c>
      <c r="OBL25" s="230">
        <f t="shared" si="173"/>
        <v>26502.788920143375</v>
      </c>
      <c r="OBM25" s="230">
        <f t="shared" si="173"/>
        <v>26502.788920143375</v>
      </c>
      <c r="OBN25" s="230">
        <f t="shared" si="173"/>
        <v>26502.788920143375</v>
      </c>
      <c r="OBO25" s="230">
        <f t="shared" si="173"/>
        <v>26502.788920143375</v>
      </c>
      <c r="OBP25" s="230">
        <f t="shared" si="173"/>
        <v>26502.788920143375</v>
      </c>
      <c r="OBQ25" s="230">
        <f t="shared" si="173"/>
        <v>26502.788920143375</v>
      </c>
      <c r="OBR25" s="230">
        <f t="shared" si="173"/>
        <v>26502.788920143375</v>
      </c>
      <c r="OBS25" s="230">
        <f t="shared" si="173"/>
        <v>26502.788920143375</v>
      </c>
      <c r="OBT25" s="230">
        <f t="shared" si="173"/>
        <v>26502.788920143375</v>
      </c>
      <c r="OBU25" s="230">
        <f t="shared" si="173"/>
        <v>26502.788920143375</v>
      </c>
      <c r="OBV25" s="230">
        <f t="shared" si="173"/>
        <v>26502.788920143375</v>
      </c>
      <c r="OBW25" s="230">
        <f t="shared" si="173"/>
        <v>26502.788920143375</v>
      </c>
      <c r="OBX25" s="230">
        <f t="shared" si="173"/>
        <v>26502.788920143375</v>
      </c>
      <c r="OBY25" s="230">
        <f t="shared" si="173"/>
        <v>26502.788920143375</v>
      </c>
      <c r="OBZ25" s="230">
        <f t="shared" si="173"/>
        <v>26502.788920143375</v>
      </c>
      <c r="OCA25" s="230">
        <f t="shared" si="173"/>
        <v>26502.788920143375</v>
      </c>
      <c r="OCB25" s="230">
        <f t="shared" si="173"/>
        <v>26502.788920143375</v>
      </c>
      <c r="OCC25" s="230">
        <f t="shared" si="173"/>
        <v>26502.788920143375</v>
      </c>
      <c r="OCD25" s="230">
        <f t="shared" si="173"/>
        <v>26502.788920143375</v>
      </c>
      <c r="OCE25" s="230">
        <f t="shared" si="173"/>
        <v>26502.788920143375</v>
      </c>
      <c r="OCF25" s="230">
        <f t="shared" si="173"/>
        <v>26502.788920143375</v>
      </c>
      <c r="OCG25" s="230">
        <f t="shared" si="173"/>
        <v>26502.788920143375</v>
      </c>
      <c r="OCH25" s="230">
        <f t="shared" si="173"/>
        <v>26502.788920143375</v>
      </c>
      <c r="OCI25" s="230">
        <f t="shared" si="173"/>
        <v>26502.788920143375</v>
      </c>
      <c r="OCJ25" s="230">
        <f t="shared" si="173"/>
        <v>26502.788920143375</v>
      </c>
      <c r="OCK25" s="230">
        <f t="shared" si="173"/>
        <v>26502.788920143375</v>
      </c>
      <c r="OCL25" s="230">
        <f t="shared" si="173"/>
        <v>26502.788920143375</v>
      </c>
      <c r="OCM25" s="230">
        <f t="shared" si="173"/>
        <v>26502.788920143375</v>
      </c>
      <c r="OCN25" s="230">
        <f t="shared" si="173"/>
        <v>26502.788920143375</v>
      </c>
      <c r="OCO25" s="230">
        <f t="shared" si="173"/>
        <v>26502.788920143375</v>
      </c>
      <c r="OCP25" s="230">
        <f t="shared" si="173"/>
        <v>26502.788920143375</v>
      </c>
      <c r="OCQ25" s="230">
        <f t="shared" si="173"/>
        <v>26502.788920143375</v>
      </c>
      <c r="OCR25" s="230">
        <f t="shared" si="173"/>
        <v>26502.788920143375</v>
      </c>
      <c r="OCS25" s="230">
        <f t="shared" si="173"/>
        <v>26502.788920143375</v>
      </c>
      <c r="OCT25" s="230">
        <f t="shared" si="173"/>
        <v>26502.788920143375</v>
      </c>
      <c r="OCU25" s="230">
        <f t="shared" si="173"/>
        <v>26502.788920143375</v>
      </c>
      <c r="OCV25" s="230">
        <f t="shared" si="173"/>
        <v>26502.788920143375</v>
      </c>
      <c r="OCW25" s="230">
        <f t="shared" si="173"/>
        <v>26502.788920143375</v>
      </c>
      <c r="OCX25" s="230">
        <f t="shared" si="173"/>
        <v>26502.788920143375</v>
      </c>
      <c r="OCY25" s="230">
        <f t="shared" si="173"/>
        <v>26502.788920143375</v>
      </c>
      <c r="OCZ25" s="230">
        <f t="shared" si="173"/>
        <v>26502.788920143375</v>
      </c>
      <c r="ODA25" s="230">
        <f t="shared" si="173"/>
        <v>26502.788920143375</v>
      </c>
      <c r="ODB25" s="230">
        <f t="shared" si="173"/>
        <v>26502.788920143375</v>
      </c>
      <c r="ODC25" s="230">
        <f t="shared" si="173"/>
        <v>26502.788920143375</v>
      </c>
      <c r="ODD25" s="230">
        <f t="shared" si="173"/>
        <v>26502.788920143375</v>
      </c>
      <c r="ODE25" s="230">
        <f t="shared" si="173"/>
        <v>26502.788920143375</v>
      </c>
      <c r="ODF25" s="230">
        <f t="shared" si="173"/>
        <v>26502.788920143375</v>
      </c>
      <c r="ODG25" s="230">
        <f t="shared" ref="ODG25:OFR25" si="174">MIN(_xlfn.IFS(ODG21=0,ODF25,ODG21&gt;0,ODF25+(ODG21/5)),ODG22)</f>
        <v>26502.788920143375</v>
      </c>
      <c r="ODH25" s="230">
        <f t="shared" si="174"/>
        <v>26502.788920143375</v>
      </c>
      <c r="ODI25" s="230">
        <f t="shared" si="174"/>
        <v>26502.788920143375</v>
      </c>
      <c r="ODJ25" s="230">
        <f t="shared" si="174"/>
        <v>26502.788920143375</v>
      </c>
      <c r="ODK25" s="230">
        <f t="shared" si="174"/>
        <v>26502.788920143375</v>
      </c>
      <c r="ODL25" s="230">
        <f t="shared" si="174"/>
        <v>26502.788920143375</v>
      </c>
      <c r="ODM25" s="230">
        <f t="shared" si="174"/>
        <v>26502.788920143375</v>
      </c>
      <c r="ODN25" s="230">
        <f t="shared" si="174"/>
        <v>26502.788920143375</v>
      </c>
      <c r="ODO25" s="230">
        <f t="shared" si="174"/>
        <v>26502.788920143375</v>
      </c>
      <c r="ODP25" s="230">
        <f t="shared" si="174"/>
        <v>26502.788920143375</v>
      </c>
      <c r="ODQ25" s="230">
        <f t="shared" si="174"/>
        <v>26502.788920143375</v>
      </c>
      <c r="ODR25" s="230">
        <f t="shared" si="174"/>
        <v>26502.788920143375</v>
      </c>
      <c r="ODS25" s="230">
        <f t="shared" si="174"/>
        <v>26502.788920143375</v>
      </c>
      <c r="ODT25" s="230">
        <f t="shared" si="174"/>
        <v>26502.788920143375</v>
      </c>
      <c r="ODU25" s="230">
        <f t="shared" si="174"/>
        <v>26502.788920143375</v>
      </c>
      <c r="ODV25" s="230">
        <f t="shared" si="174"/>
        <v>26502.788920143375</v>
      </c>
      <c r="ODW25" s="230">
        <f t="shared" si="174"/>
        <v>26502.788920143375</v>
      </c>
      <c r="ODX25" s="230">
        <f t="shared" si="174"/>
        <v>26502.788920143375</v>
      </c>
      <c r="ODY25" s="230">
        <f t="shared" si="174"/>
        <v>26502.788920143375</v>
      </c>
      <c r="ODZ25" s="230">
        <f t="shared" si="174"/>
        <v>26502.788920143375</v>
      </c>
      <c r="OEA25" s="230">
        <f t="shared" si="174"/>
        <v>26502.788920143375</v>
      </c>
      <c r="OEB25" s="230">
        <f t="shared" si="174"/>
        <v>26502.788920143375</v>
      </c>
      <c r="OEC25" s="230">
        <f t="shared" si="174"/>
        <v>26502.788920143375</v>
      </c>
      <c r="OED25" s="230">
        <f t="shared" si="174"/>
        <v>26502.788920143375</v>
      </c>
      <c r="OEE25" s="230">
        <f t="shared" si="174"/>
        <v>26502.788920143375</v>
      </c>
      <c r="OEF25" s="230">
        <f t="shared" si="174"/>
        <v>26502.788920143375</v>
      </c>
      <c r="OEG25" s="230">
        <f t="shared" si="174"/>
        <v>26502.788920143375</v>
      </c>
      <c r="OEH25" s="230">
        <f t="shared" si="174"/>
        <v>26502.788920143375</v>
      </c>
      <c r="OEI25" s="230">
        <f t="shared" si="174"/>
        <v>26502.788920143375</v>
      </c>
      <c r="OEJ25" s="230">
        <f t="shared" si="174"/>
        <v>26502.788920143375</v>
      </c>
      <c r="OEK25" s="230">
        <f t="shared" si="174"/>
        <v>26502.788920143375</v>
      </c>
      <c r="OEL25" s="230">
        <f t="shared" si="174"/>
        <v>26502.788920143375</v>
      </c>
      <c r="OEM25" s="230">
        <f t="shared" si="174"/>
        <v>26502.788920143375</v>
      </c>
      <c r="OEN25" s="230">
        <f t="shared" si="174"/>
        <v>26502.788920143375</v>
      </c>
      <c r="OEO25" s="230">
        <f t="shared" si="174"/>
        <v>26502.788920143375</v>
      </c>
      <c r="OEP25" s="230">
        <f t="shared" si="174"/>
        <v>26502.788920143375</v>
      </c>
      <c r="OEQ25" s="230">
        <f t="shared" si="174"/>
        <v>26502.788920143375</v>
      </c>
      <c r="OER25" s="230">
        <f t="shared" si="174"/>
        <v>26502.788920143375</v>
      </c>
      <c r="OES25" s="230">
        <f t="shared" si="174"/>
        <v>26502.788920143375</v>
      </c>
      <c r="OET25" s="230">
        <f t="shared" si="174"/>
        <v>26502.788920143375</v>
      </c>
      <c r="OEU25" s="230">
        <f t="shared" si="174"/>
        <v>26502.788920143375</v>
      </c>
      <c r="OEV25" s="230">
        <f t="shared" si="174"/>
        <v>26502.788920143375</v>
      </c>
      <c r="OEW25" s="230">
        <f t="shared" si="174"/>
        <v>26502.788920143375</v>
      </c>
      <c r="OEX25" s="230">
        <f t="shared" si="174"/>
        <v>26502.788920143375</v>
      </c>
      <c r="OEY25" s="230">
        <f t="shared" si="174"/>
        <v>26502.788920143375</v>
      </c>
      <c r="OEZ25" s="230">
        <f t="shared" si="174"/>
        <v>26502.788920143375</v>
      </c>
      <c r="OFA25" s="230">
        <f t="shared" si="174"/>
        <v>26502.788920143375</v>
      </c>
      <c r="OFB25" s="230">
        <f t="shared" si="174"/>
        <v>26502.788920143375</v>
      </c>
      <c r="OFC25" s="230">
        <f t="shared" si="174"/>
        <v>26502.788920143375</v>
      </c>
      <c r="OFD25" s="230">
        <f t="shared" si="174"/>
        <v>26502.788920143375</v>
      </c>
      <c r="OFE25" s="230">
        <f t="shared" si="174"/>
        <v>26502.788920143375</v>
      </c>
      <c r="OFF25" s="230">
        <f t="shared" si="174"/>
        <v>26502.788920143375</v>
      </c>
      <c r="OFG25" s="230">
        <f t="shared" si="174"/>
        <v>26502.788920143375</v>
      </c>
      <c r="OFH25" s="230">
        <f t="shared" si="174"/>
        <v>26502.788920143375</v>
      </c>
      <c r="OFI25" s="230">
        <f t="shared" si="174"/>
        <v>26502.788920143375</v>
      </c>
      <c r="OFJ25" s="230">
        <f t="shared" si="174"/>
        <v>26502.788920143375</v>
      </c>
      <c r="OFK25" s="230">
        <f t="shared" si="174"/>
        <v>26502.788920143375</v>
      </c>
      <c r="OFL25" s="230">
        <f t="shared" si="174"/>
        <v>26502.788920143375</v>
      </c>
      <c r="OFM25" s="230">
        <f t="shared" si="174"/>
        <v>26502.788920143375</v>
      </c>
      <c r="OFN25" s="230">
        <f t="shared" si="174"/>
        <v>26502.788920143375</v>
      </c>
      <c r="OFO25" s="230">
        <f t="shared" si="174"/>
        <v>26502.788920143375</v>
      </c>
      <c r="OFP25" s="230">
        <f t="shared" si="174"/>
        <v>26502.788920143375</v>
      </c>
      <c r="OFQ25" s="230">
        <f t="shared" si="174"/>
        <v>26502.788920143375</v>
      </c>
      <c r="OFR25" s="230">
        <f t="shared" si="174"/>
        <v>26502.788920143375</v>
      </c>
      <c r="OFS25" s="230">
        <f t="shared" ref="OFS25:OID25" si="175">MIN(_xlfn.IFS(OFS21=0,OFR25,OFS21&gt;0,OFR25+(OFS21/5)),OFS22)</f>
        <v>26502.788920143375</v>
      </c>
      <c r="OFT25" s="230">
        <f t="shared" si="175"/>
        <v>26502.788920143375</v>
      </c>
      <c r="OFU25" s="230">
        <f t="shared" si="175"/>
        <v>26502.788920143375</v>
      </c>
      <c r="OFV25" s="230">
        <f t="shared" si="175"/>
        <v>26502.788920143375</v>
      </c>
      <c r="OFW25" s="230">
        <f t="shared" si="175"/>
        <v>26502.788920143375</v>
      </c>
      <c r="OFX25" s="230">
        <f t="shared" si="175"/>
        <v>26502.788920143375</v>
      </c>
      <c r="OFY25" s="230">
        <f t="shared" si="175"/>
        <v>26502.788920143375</v>
      </c>
      <c r="OFZ25" s="230">
        <f t="shared" si="175"/>
        <v>26502.788920143375</v>
      </c>
      <c r="OGA25" s="230">
        <f t="shared" si="175"/>
        <v>26502.788920143375</v>
      </c>
      <c r="OGB25" s="230">
        <f t="shared" si="175"/>
        <v>26502.788920143375</v>
      </c>
      <c r="OGC25" s="230">
        <f t="shared" si="175"/>
        <v>26502.788920143375</v>
      </c>
      <c r="OGD25" s="230">
        <f t="shared" si="175"/>
        <v>26502.788920143375</v>
      </c>
      <c r="OGE25" s="230">
        <f t="shared" si="175"/>
        <v>26502.788920143375</v>
      </c>
      <c r="OGF25" s="230">
        <f t="shared" si="175"/>
        <v>26502.788920143375</v>
      </c>
      <c r="OGG25" s="230">
        <f t="shared" si="175"/>
        <v>26502.788920143375</v>
      </c>
      <c r="OGH25" s="230">
        <f t="shared" si="175"/>
        <v>26502.788920143375</v>
      </c>
      <c r="OGI25" s="230">
        <f t="shared" si="175"/>
        <v>26502.788920143375</v>
      </c>
      <c r="OGJ25" s="230">
        <f t="shared" si="175"/>
        <v>26502.788920143375</v>
      </c>
      <c r="OGK25" s="230">
        <f t="shared" si="175"/>
        <v>26502.788920143375</v>
      </c>
      <c r="OGL25" s="230">
        <f t="shared" si="175"/>
        <v>26502.788920143375</v>
      </c>
      <c r="OGM25" s="230">
        <f t="shared" si="175"/>
        <v>26502.788920143375</v>
      </c>
      <c r="OGN25" s="230">
        <f t="shared" si="175"/>
        <v>26502.788920143375</v>
      </c>
      <c r="OGO25" s="230">
        <f t="shared" si="175"/>
        <v>26502.788920143375</v>
      </c>
      <c r="OGP25" s="230">
        <f t="shared" si="175"/>
        <v>26502.788920143375</v>
      </c>
      <c r="OGQ25" s="230">
        <f t="shared" si="175"/>
        <v>26502.788920143375</v>
      </c>
      <c r="OGR25" s="230">
        <f t="shared" si="175"/>
        <v>26502.788920143375</v>
      </c>
      <c r="OGS25" s="230">
        <f t="shared" si="175"/>
        <v>26502.788920143375</v>
      </c>
      <c r="OGT25" s="230">
        <f t="shared" si="175"/>
        <v>26502.788920143375</v>
      </c>
      <c r="OGU25" s="230">
        <f t="shared" si="175"/>
        <v>26502.788920143375</v>
      </c>
      <c r="OGV25" s="230">
        <f t="shared" si="175"/>
        <v>26502.788920143375</v>
      </c>
      <c r="OGW25" s="230">
        <f t="shared" si="175"/>
        <v>26502.788920143375</v>
      </c>
      <c r="OGX25" s="230">
        <f t="shared" si="175"/>
        <v>26502.788920143375</v>
      </c>
      <c r="OGY25" s="230">
        <f t="shared" si="175"/>
        <v>26502.788920143375</v>
      </c>
      <c r="OGZ25" s="230">
        <f t="shared" si="175"/>
        <v>26502.788920143375</v>
      </c>
      <c r="OHA25" s="230">
        <f t="shared" si="175"/>
        <v>26502.788920143375</v>
      </c>
      <c r="OHB25" s="230">
        <f t="shared" si="175"/>
        <v>26502.788920143375</v>
      </c>
      <c r="OHC25" s="230">
        <f t="shared" si="175"/>
        <v>26502.788920143375</v>
      </c>
      <c r="OHD25" s="230">
        <f t="shared" si="175"/>
        <v>26502.788920143375</v>
      </c>
      <c r="OHE25" s="230">
        <f t="shared" si="175"/>
        <v>26502.788920143375</v>
      </c>
      <c r="OHF25" s="230">
        <f t="shared" si="175"/>
        <v>26502.788920143375</v>
      </c>
      <c r="OHG25" s="230">
        <f t="shared" si="175"/>
        <v>26502.788920143375</v>
      </c>
      <c r="OHH25" s="230">
        <f t="shared" si="175"/>
        <v>26502.788920143375</v>
      </c>
      <c r="OHI25" s="230">
        <f t="shared" si="175"/>
        <v>26502.788920143375</v>
      </c>
      <c r="OHJ25" s="230">
        <f t="shared" si="175"/>
        <v>26502.788920143375</v>
      </c>
      <c r="OHK25" s="230">
        <f t="shared" si="175"/>
        <v>26502.788920143375</v>
      </c>
      <c r="OHL25" s="230">
        <f t="shared" si="175"/>
        <v>26502.788920143375</v>
      </c>
      <c r="OHM25" s="230">
        <f t="shared" si="175"/>
        <v>26502.788920143375</v>
      </c>
      <c r="OHN25" s="230">
        <f t="shared" si="175"/>
        <v>26502.788920143375</v>
      </c>
      <c r="OHO25" s="230">
        <f t="shared" si="175"/>
        <v>26502.788920143375</v>
      </c>
      <c r="OHP25" s="230">
        <f t="shared" si="175"/>
        <v>26502.788920143375</v>
      </c>
      <c r="OHQ25" s="230">
        <f t="shared" si="175"/>
        <v>26502.788920143375</v>
      </c>
      <c r="OHR25" s="230">
        <f t="shared" si="175"/>
        <v>26502.788920143375</v>
      </c>
      <c r="OHS25" s="230">
        <f t="shared" si="175"/>
        <v>26502.788920143375</v>
      </c>
      <c r="OHT25" s="230">
        <f t="shared" si="175"/>
        <v>26502.788920143375</v>
      </c>
      <c r="OHU25" s="230">
        <f t="shared" si="175"/>
        <v>26502.788920143375</v>
      </c>
      <c r="OHV25" s="230">
        <f t="shared" si="175"/>
        <v>26502.788920143375</v>
      </c>
      <c r="OHW25" s="230">
        <f t="shared" si="175"/>
        <v>26502.788920143375</v>
      </c>
      <c r="OHX25" s="230">
        <f t="shared" si="175"/>
        <v>26502.788920143375</v>
      </c>
      <c r="OHY25" s="230">
        <f t="shared" si="175"/>
        <v>26502.788920143375</v>
      </c>
      <c r="OHZ25" s="230">
        <f t="shared" si="175"/>
        <v>26502.788920143375</v>
      </c>
      <c r="OIA25" s="230">
        <f t="shared" si="175"/>
        <v>26502.788920143375</v>
      </c>
      <c r="OIB25" s="230">
        <f t="shared" si="175"/>
        <v>26502.788920143375</v>
      </c>
      <c r="OIC25" s="230">
        <f t="shared" si="175"/>
        <v>26502.788920143375</v>
      </c>
      <c r="OID25" s="230">
        <f t="shared" si="175"/>
        <v>26502.788920143375</v>
      </c>
      <c r="OIE25" s="230">
        <f t="shared" ref="OIE25:OKP25" si="176">MIN(_xlfn.IFS(OIE21=0,OID25,OIE21&gt;0,OID25+(OIE21/5)),OIE22)</f>
        <v>26502.788920143375</v>
      </c>
      <c r="OIF25" s="230">
        <f t="shared" si="176"/>
        <v>26502.788920143375</v>
      </c>
      <c r="OIG25" s="230">
        <f t="shared" si="176"/>
        <v>26502.788920143375</v>
      </c>
      <c r="OIH25" s="230">
        <f t="shared" si="176"/>
        <v>26502.788920143375</v>
      </c>
      <c r="OII25" s="230">
        <f t="shared" si="176"/>
        <v>26502.788920143375</v>
      </c>
      <c r="OIJ25" s="230">
        <f t="shared" si="176"/>
        <v>26502.788920143375</v>
      </c>
      <c r="OIK25" s="230">
        <f t="shared" si="176"/>
        <v>26502.788920143375</v>
      </c>
      <c r="OIL25" s="230">
        <f t="shared" si="176"/>
        <v>26502.788920143375</v>
      </c>
      <c r="OIM25" s="230">
        <f t="shared" si="176"/>
        <v>26502.788920143375</v>
      </c>
      <c r="OIN25" s="230">
        <f t="shared" si="176"/>
        <v>26502.788920143375</v>
      </c>
      <c r="OIO25" s="230">
        <f t="shared" si="176"/>
        <v>26502.788920143375</v>
      </c>
      <c r="OIP25" s="230">
        <f t="shared" si="176"/>
        <v>26502.788920143375</v>
      </c>
      <c r="OIQ25" s="230">
        <f t="shared" si="176"/>
        <v>26502.788920143375</v>
      </c>
      <c r="OIR25" s="230">
        <f t="shared" si="176"/>
        <v>26502.788920143375</v>
      </c>
      <c r="OIS25" s="230">
        <f t="shared" si="176"/>
        <v>26502.788920143375</v>
      </c>
      <c r="OIT25" s="230">
        <f t="shared" si="176"/>
        <v>26502.788920143375</v>
      </c>
      <c r="OIU25" s="230">
        <f t="shared" si="176"/>
        <v>26502.788920143375</v>
      </c>
      <c r="OIV25" s="230">
        <f t="shared" si="176"/>
        <v>26502.788920143375</v>
      </c>
      <c r="OIW25" s="230">
        <f t="shared" si="176"/>
        <v>26502.788920143375</v>
      </c>
      <c r="OIX25" s="230">
        <f t="shared" si="176"/>
        <v>26502.788920143375</v>
      </c>
      <c r="OIY25" s="230">
        <f t="shared" si="176"/>
        <v>26502.788920143375</v>
      </c>
      <c r="OIZ25" s="230">
        <f t="shared" si="176"/>
        <v>26502.788920143375</v>
      </c>
      <c r="OJA25" s="230">
        <f t="shared" si="176"/>
        <v>26502.788920143375</v>
      </c>
      <c r="OJB25" s="230">
        <f t="shared" si="176"/>
        <v>26502.788920143375</v>
      </c>
      <c r="OJC25" s="230">
        <f t="shared" si="176"/>
        <v>26502.788920143375</v>
      </c>
      <c r="OJD25" s="230">
        <f t="shared" si="176"/>
        <v>26502.788920143375</v>
      </c>
      <c r="OJE25" s="230">
        <f t="shared" si="176"/>
        <v>26502.788920143375</v>
      </c>
      <c r="OJF25" s="230">
        <f t="shared" si="176"/>
        <v>26502.788920143375</v>
      </c>
      <c r="OJG25" s="230">
        <f t="shared" si="176"/>
        <v>26502.788920143375</v>
      </c>
      <c r="OJH25" s="230">
        <f t="shared" si="176"/>
        <v>26502.788920143375</v>
      </c>
      <c r="OJI25" s="230">
        <f t="shared" si="176"/>
        <v>26502.788920143375</v>
      </c>
      <c r="OJJ25" s="230">
        <f t="shared" si="176"/>
        <v>26502.788920143375</v>
      </c>
      <c r="OJK25" s="230">
        <f t="shared" si="176"/>
        <v>26502.788920143375</v>
      </c>
      <c r="OJL25" s="230">
        <f t="shared" si="176"/>
        <v>26502.788920143375</v>
      </c>
      <c r="OJM25" s="230">
        <f t="shared" si="176"/>
        <v>26502.788920143375</v>
      </c>
      <c r="OJN25" s="230">
        <f t="shared" si="176"/>
        <v>26502.788920143375</v>
      </c>
      <c r="OJO25" s="230">
        <f t="shared" si="176"/>
        <v>26502.788920143375</v>
      </c>
      <c r="OJP25" s="230">
        <f t="shared" si="176"/>
        <v>26502.788920143375</v>
      </c>
      <c r="OJQ25" s="230">
        <f t="shared" si="176"/>
        <v>26502.788920143375</v>
      </c>
      <c r="OJR25" s="230">
        <f t="shared" si="176"/>
        <v>26502.788920143375</v>
      </c>
      <c r="OJS25" s="230">
        <f t="shared" si="176"/>
        <v>26502.788920143375</v>
      </c>
      <c r="OJT25" s="230">
        <f t="shared" si="176"/>
        <v>26502.788920143375</v>
      </c>
      <c r="OJU25" s="230">
        <f t="shared" si="176"/>
        <v>26502.788920143375</v>
      </c>
      <c r="OJV25" s="230">
        <f t="shared" si="176"/>
        <v>26502.788920143375</v>
      </c>
      <c r="OJW25" s="230">
        <f t="shared" si="176"/>
        <v>26502.788920143375</v>
      </c>
      <c r="OJX25" s="230">
        <f t="shared" si="176"/>
        <v>26502.788920143375</v>
      </c>
      <c r="OJY25" s="230">
        <f t="shared" si="176"/>
        <v>26502.788920143375</v>
      </c>
      <c r="OJZ25" s="230">
        <f t="shared" si="176"/>
        <v>26502.788920143375</v>
      </c>
      <c r="OKA25" s="230">
        <f t="shared" si="176"/>
        <v>26502.788920143375</v>
      </c>
      <c r="OKB25" s="230">
        <f t="shared" si="176"/>
        <v>26502.788920143375</v>
      </c>
      <c r="OKC25" s="230">
        <f t="shared" si="176"/>
        <v>26502.788920143375</v>
      </c>
      <c r="OKD25" s="230">
        <f t="shared" si="176"/>
        <v>26502.788920143375</v>
      </c>
      <c r="OKE25" s="230">
        <f t="shared" si="176"/>
        <v>26502.788920143375</v>
      </c>
      <c r="OKF25" s="230">
        <f t="shared" si="176"/>
        <v>26502.788920143375</v>
      </c>
      <c r="OKG25" s="230">
        <f t="shared" si="176"/>
        <v>26502.788920143375</v>
      </c>
      <c r="OKH25" s="230">
        <f t="shared" si="176"/>
        <v>26502.788920143375</v>
      </c>
      <c r="OKI25" s="230">
        <f t="shared" si="176"/>
        <v>26502.788920143375</v>
      </c>
      <c r="OKJ25" s="230">
        <f t="shared" si="176"/>
        <v>26502.788920143375</v>
      </c>
      <c r="OKK25" s="230">
        <f t="shared" si="176"/>
        <v>26502.788920143375</v>
      </c>
      <c r="OKL25" s="230">
        <f t="shared" si="176"/>
        <v>26502.788920143375</v>
      </c>
      <c r="OKM25" s="230">
        <f t="shared" si="176"/>
        <v>26502.788920143375</v>
      </c>
      <c r="OKN25" s="230">
        <f t="shared" si="176"/>
        <v>26502.788920143375</v>
      </c>
      <c r="OKO25" s="230">
        <f t="shared" si="176"/>
        <v>26502.788920143375</v>
      </c>
      <c r="OKP25" s="230">
        <f t="shared" si="176"/>
        <v>26502.788920143375</v>
      </c>
      <c r="OKQ25" s="230">
        <f t="shared" ref="OKQ25:ONB25" si="177">MIN(_xlfn.IFS(OKQ21=0,OKP25,OKQ21&gt;0,OKP25+(OKQ21/5)),OKQ22)</f>
        <v>26502.788920143375</v>
      </c>
      <c r="OKR25" s="230">
        <f t="shared" si="177"/>
        <v>26502.788920143375</v>
      </c>
      <c r="OKS25" s="230">
        <f t="shared" si="177"/>
        <v>26502.788920143375</v>
      </c>
      <c r="OKT25" s="230">
        <f t="shared" si="177"/>
        <v>26502.788920143375</v>
      </c>
      <c r="OKU25" s="230">
        <f t="shared" si="177"/>
        <v>26502.788920143375</v>
      </c>
      <c r="OKV25" s="230">
        <f t="shared" si="177"/>
        <v>26502.788920143375</v>
      </c>
      <c r="OKW25" s="230">
        <f t="shared" si="177"/>
        <v>26502.788920143375</v>
      </c>
      <c r="OKX25" s="230">
        <f t="shared" si="177"/>
        <v>26502.788920143375</v>
      </c>
      <c r="OKY25" s="230">
        <f t="shared" si="177"/>
        <v>26502.788920143375</v>
      </c>
      <c r="OKZ25" s="230">
        <f t="shared" si="177"/>
        <v>26502.788920143375</v>
      </c>
      <c r="OLA25" s="230">
        <f t="shared" si="177"/>
        <v>26502.788920143375</v>
      </c>
      <c r="OLB25" s="230">
        <f t="shared" si="177"/>
        <v>26502.788920143375</v>
      </c>
      <c r="OLC25" s="230">
        <f t="shared" si="177"/>
        <v>26502.788920143375</v>
      </c>
      <c r="OLD25" s="230">
        <f t="shared" si="177"/>
        <v>26502.788920143375</v>
      </c>
      <c r="OLE25" s="230">
        <f t="shared" si="177"/>
        <v>26502.788920143375</v>
      </c>
      <c r="OLF25" s="230">
        <f t="shared" si="177"/>
        <v>26502.788920143375</v>
      </c>
      <c r="OLG25" s="230">
        <f t="shared" si="177"/>
        <v>26502.788920143375</v>
      </c>
      <c r="OLH25" s="230">
        <f t="shared" si="177"/>
        <v>26502.788920143375</v>
      </c>
      <c r="OLI25" s="230">
        <f t="shared" si="177"/>
        <v>26502.788920143375</v>
      </c>
      <c r="OLJ25" s="230">
        <f t="shared" si="177"/>
        <v>26502.788920143375</v>
      </c>
      <c r="OLK25" s="230">
        <f t="shared" si="177"/>
        <v>26502.788920143375</v>
      </c>
      <c r="OLL25" s="230">
        <f t="shared" si="177"/>
        <v>26502.788920143375</v>
      </c>
      <c r="OLM25" s="230">
        <f t="shared" si="177"/>
        <v>26502.788920143375</v>
      </c>
      <c r="OLN25" s="230">
        <f t="shared" si="177"/>
        <v>26502.788920143375</v>
      </c>
      <c r="OLO25" s="230">
        <f t="shared" si="177"/>
        <v>26502.788920143375</v>
      </c>
      <c r="OLP25" s="230">
        <f t="shared" si="177"/>
        <v>26502.788920143375</v>
      </c>
      <c r="OLQ25" s="230">
        <f t="shared" si="177"/>
        <v>26502.788920143375</v>
      </c>
      <c r="OLR25" s="230">
        <f t="shared" si="177"/>
        <v>26502.788920143375</v>
      </c>
      <c r="OLS25" s="230">
        <f t="shared" si="177"/>
        <v>26502.788920143375</v>
      </c>
      <c r="OLT25" s="230">
        <f t="shared" si="177"/>
        <v>26502.788920143375</v>
      </c>
      <c r="OLU25" s="230">
        <f t="shared" si="177"/>
        <v>26502.788920143375</v>
      </c>
      <c r="OLV25" s="230">
        <f t="shared" si="177"/>
        <v>26502.788920143375</v>
      </c>
      <c r="OLW25" s="230">
        <f t="shared" si="177"/>
        <v>26502.788920143375</v>
      </c>
      <c r="OLX25" s="230">
        <f t="shared" si="177"/>
        <v>26502.788920143375</v>
      </c>
      <c r="OLY25" s="230">
        <f t="shared" si="177"/>
        <v>26502.788920143375</v>
      </c>
      <c r="OLZ25" s="230">
        <f t="shared" si="177"/>
        <v>26502.788920143375</v>
      </c>
      <c r="OMA25" s="230">
        <f t="shared" si="177"/>
        <v>26502.788920143375</v>
      </c>
      <c r="OMB25" s="230">
        <f t="shared" si="177"/>
        <v>26502.788920143375</v>
      </c>
      <c r="OMC25" s="230">
        <f t="shared" si="177"/>
        <v>26502.788920143375</v>
      </c>
      <c r="OMD25" s="230">
        <f t="shared" si="177"/>
        <v>26502.788920143375</v>
      </c>
      <c r="OME25" s="230">
        <f t="shared" si="177"/>
        <v>26502.788920143375</v>
      </c>
      <c r="OMF25" s="230">
        <f t="shared" si="177"/>
        <v>26502.788920143375</v>
      </c>
      <c r="OMG25" s="230">
        <f t="shared" si="177"/>
        <v>26502.788920143375</v>
      </c>
      <c r="OMH25" s="230">
        <f t="shared" si="177"/>
        <v>26502.788920143375</v>
      </c>
      <c r="OMI25" s="230">
        <f t="shared" si="177"/>
        <v>26502.788920143375</v>
      </c>
      <c r="OMJ25" s="230">
        <f t="shared" si="177"/>
        <v>26502.788920143375</v>
      </c>
      <c r="OMK25" s="230">
        <f t="shared" si="177"/>
        <v>26502.788920143375</v>
      </c>
      <c r="OML25" s="230">
        <f t="shared" si="177"/>
        <v>26502.788920143375</v>
      </c>
      <c r="OMM25" s="230">
        <f t="shared" si="177"/>
        <v>26502.788920143375</v>
      </c>
      <c r="OMN25" s="230">
        <f t="shared" si="177"/>
        <v>26502.788920143375</v>
      </c>
      <c r="OMO25" s="230">
        <f t="shared" si="177"/>
        <v>26502.788920143375</v>
      </c>
      <c r="OMP25" s="230">
        <f t="shared" si="177"/>
        <v>26502.788920143375</v>
      </c>
      <c r="OMQ25" s="230">
        <f t="shared" si="177"/>
        <v>26502.788920143375</v>
      </c>
      <c r="OMR25" s="230">
        <f t="shared" si="177"/>
        <v>26502.788920143375</v>
      </c>
      <c r="OMS25" s="230">
        <f t="shared" si="177"/>
        <v>26502.788920143375</v>
      </c>
      <c r="OMT25" s="230">
        <f t="shared" si="177"/>
        <v>26502.788920143375</v>
      </c>
      <c r="OMU25" s="230">
        <f t="shared" si="177"/>
        <v>26502.788920143375</v>
      </c>
      <c r="OMV25" s="230">
        <f t="shared" si="177"/>
        <v>26502.788920143375</v>
      </c>
      <c r="OMW25" s="230">
        <f t="shared" si="177"/>
        <v>26502.788920143375</v>
      </c>
      <c r="OMX25" s="230">
        <f t="shared" si="177"/>
        <v>26502.788920143375</v>
      </c>
      <c r="OMY25" s="230">
        <f t="shared" si="177"/>
        <v>26502.788920143375</v>
      </c>
      <c r="OMZ25" s="230">
        <f t="shared" si="177"/>
        <v>26502.788920143375</v>
      </c>
      <c r="ONA25" s="230">
        <f t="shared" si="177"/>
        <v>26502.788920143375</v>
      </c>
      <c r="ONB25" s="230">
        <f t="shared" si="177"/>
        <v>26502.788920143375</v>
      </c>
      <c r="ONC25" s="230">
        <f t="shared" ref="ONC25:OPN25" si="178">MIN(_xlfn.IFS(ONC21=0,ONB25,ONC21&gt;0,ONB25+(ONC21/5)),ONC22)</f>
        <v>26502.788920143375</v>
      </c>
      <c r="OND25" s="230">
        <f t="shared" si="178"/>
        <v>26502.788920143375</v>
      </c>
      <c r="ONE25" s="230">
        <f t="shared" si="178"/>
        <v>26502.788920143375</v>
      </c>
      <c r="ONF25" s="230">
        <f t="shared" si="178"/>
        <v>26502.788920143375</v>
      </c>
      <c r="ONG25" s="230">
        <f t="shared" si="178"/>
        <v>26502.788920143375</v>
      </c>
      <c r="ONH25" s="230">
        <f t="shared" si="178"/>
        <v>26502.788920143375</v>
      </c>
      <c r="ONI25" s="230">
        <f t="shared" si="178"/>
        <v>26502.788920143375</v>
      </c>
      <c r="ONJ25" s="230">
        <f t="shared" si="178"/>
        <v>26502.788920143375</v>
      </c>
      <c r="ONK25" s="230">
        <f t="shared" si="178"/>
        <v>26502.788920143375</v>
      </c>
      <c r="ONL25" s="230">
        <f t="shared" si="178"/>
        <v>26502.788920143375</v>
      </c>
      <c r="ONM25" s="230">
        <f t="shared" si="178"/>
        <v>26502.788920143375</v>
      </c>
      <c r="ONN25" s="230">
        <f t="shared" si="178"/>
        <v>26502.788920143375</v>
      </c>
      <c r="ONO25" s="230">
        <f t="shared" si="178"/>
        <v>26502.788920143375</v>
      </c>
      <c r="ONP25" s="230">
        <f t="shared" si="178"/>
        <v>26502.788920143375</v>
      </c>
      <c r="ONQ25" s="230">
        <f t="shared" si="178"/>
        <v>26502.788920143375</v>
      </c>
      <c r="ONR25" s="230">
        <f t="shared" si="178"/>
        <v>26502.788920143375</v>
      </c>
      <c r="ONS25" s="230">
        <f t="shared" si="178"/>
        <v>26502.788920143375</v>
      </c>
      <c r="ONT25" s="230">
        <f t="shared" si="178"/>
        <v>26502.788920143375</v>
      </c>
      <c r="ONU25" s="230">
        <f t="shared" si="178"/>
        <v>26502.788920143375</v>
      </c>
      <c r="ONV25" s="230">
        <f t="shared" si="178"/>
        <v>26502.788920143375</v>
      </c>
      <c r="ONW25" s="230">
        <f t="shared" si="178"/>
        <v>26502.788920143375</v>
      </c>
      <c r="ONX25" s="230">
        <f t="shared" si="178"/>
        <v>26502.788920143375</v>
      </c>
      <c r="ONY25" s="230">
        <f t="shared" si="178"/>
        <v>26502.788920143375</v>
      </c>
      <c r="ONZ25" s="230">
        <f t="shared" si="178"/>
        <v>26502.788920143375</v>
      </c>
      <c r="OOA25" s="230">
        <f t="shared" si="178"/>
        <v>26502.788920143375</v>
      </c>
      <c r="OOB25" s="230">
        <f t="shared" si="178"/>
        <v>26502.788920143375</v>
      </c>
      <c r="OOC25" s="230">
        <f t="shared" si="178"/>
        <v>26502.788920143375</v>
      </c>
      <c r="OOD25" s="230">
        <f t="shared" si="178"/>
        <v>26502.788920143375</v>
      </c>
      <c r="OOE25" s="230">
        <f t="shared" si="178"/>
        <v>26502.788920143375</v>
      </c>
      <c r="OOF25" s="230">
        <f t="shared" si="178"/>
        <v>26502.788920143375</v>
      </c>
      <c r="OOG25" s="230">
        <f t="shared" si="178"/>
        <v>26502.788920143375</v>
      </c>
      <c r="OOH25" s="230">
        <f t="shared" si="178"/>
        <v>26502.788920143375</v>
      </c>
      <c r="OOI25" s="230">
        <f t="shared" si="178"/>
        <v>26502.788920143375</v>
      </c>
      <c r="OOJ25" s="230">
        <f t="shared" si="178"/>
        <v>26502.788920143375</v>
      </c>
      <c r="OOK25" s="230">
        <f t="shared" si="178"/>
        <v>26502.788920143375</v>
      </c>
      <c r="OOL25" s="230">
        <f t="shared" si="178"/>
        <v>26502.788920143375</v>
      </c>
      <c r="OOM25" s="230">
        <f t="shared" si="178"/>
        <v>26502.788920143375</v>
      </c>
      <c r="OON25" s="230">
        <f t="shared" si="178"/>
        <v>26502.788920143375</v>
      </c>
      <c r="OOO25" s="230">
        <f t="shared" si="178"/>
        <v>26502.788920143375</v>
      </c>
      <c r="OOP25" s="230">
        <f t="shared" si="178"/>
        <v>26502.788920143375</v>
      </c>
      <c r="OOQ25" s="230">
        <f t="shared" si="178"/>
        <v>26502.788920143375</v>
      </c>
      <c r="OOR25" s="230">
        <f t="shared" si="178"/>
        <v>26502.788920143375</v>
      </c>
      <c r="OOS25" s="230">
        <f t="shared" si="178"/>
        <v>26502.788920143375</v>
      </c>
      <c r="OOT25" s="230">
        <f t="shared" si="178"/>
        <v>26502.788920143375</v>
      </c>
      <c r="OOU25" s="230">
        <f t="shared" si="178"/>
        <v>26502.788920143375</v>
      </c>
      <c r="OOV25" s="230">
        <f t="shared" si="178"/>
        <v>26502.788920143375</v>
      </c>
      <c r="OOW25" s="230">
        <f t="shared" si="178"/>
        <v>26502.788920143375</v>
      </c>
      <c r="OOX25" s="230">
        <f t="shared" si="178"/>
        <v>26502.788920143375</v>
      </c>
      <c r="OOY25" s="230">
        <f t="shared" si="178"/>
        <v>26502.788920143375</v>
      </c>
      <c r="OOZ25" s="230">
        <f t="shared" si="178"/>
        <v>26502.788920143375</v>
      </c>
      <c r="OPA25" s="230">
        <f t="shared" si="178"/>
        <v>26502.788920143375</v>
      </c>
      <c r="OPB25" s="230">
        <f t="shared" si="178"/>
        <v>26502.788920143375</v>
      </c>
      <c r="OPC25" s="230">
        <f t="shared" si="178"/>
        <v>26502.788920143375</v>
      </c>
      <c r="OPD25" s="230">
        <f t="shared" si="178"/>
        <v>26502.788920143375</v>
      </c>
      <c r="OPE25" s="230">
        <f t="shared" si="178"/>
        <v>26502.788920143375</v>
      </c>
      <c r="OPF25" s="230">
        <f t="shared" si="178"/>
        <v>26502.788920143375</v>
      </c>
      <c r="OPG25" s="230">
        <f t="shared" si="178"/>
        <v>26502.788920143375</v>
      </c>
      <c r="OPH25" s="230">
        <f t="shared" si="178"/>
        <v>26502.788920143375</v>
      </c>
      <c r="OPI25" s="230">
        <f t="shared" si="178"/>
        <v>26502.788920143375</v>
      </c>
      <c r="OPJ25" s="230">
        <f t="shared" si="178"/>
        <v>26502.788920143375</v>
      </c>
      <c r="OPK25" s="230">
        <f t="shared" si="178"/>
        <v>26502.788920143375</v>
      </c>
      <c r="OPL25" s="230">
        <f t="shared" si="178"/>
        <v>26502.788920143375</v>
      </c>
      <c r="OPM25" s="230">
        <f t="shared" si="178"/>
        <v>26502.788920143375</v>
      </c>
      <c r="OPN25" s="230">
        <f t="shared" si="178"/>
        <v>26502.788920143375</v>
      </c>
      <c r="OPO25" s="230">
        <f t="shared" ref="OPO25:ORZ25" si="179">MIN(_xlfn.IFS(OPO21=0,OPN25,OPO21&gt;0,OPN25+(OPO21/5)),OPO22)</f>
        <v>26502.788920143375</v>
      </c>
      <c r="OPP25" s="230">
        <f t="shared" si="179"/>
        <v>26502.788920143375</v>
      </c>
      <c r="OPQ25" s="230">
        <f t="shared" si="179"/>
        <v>26502.788920143375</v>
      </c>
      <c r="OPR25" s="230">
        <f t="shared" si="179"/>
        <v>26502.788920143375</v>
      </c>
      <c r="OPS25" s="230">
        <f t="shared" si="179"/>
        <v>26502.788920143375</v>
      </c>
      <c r="OPT25" s="230">
        <f t="shared" si="179"/>
        <v>26502.788920143375</v>
      </c>
      <c r="OPU25" s="230">
        <f t="shared" si="179"/>
        <v>26502.788920143375</v>
      </c>
      <c r="OPV25" s="230">
        <f t="shared" si="179"/>
        <v>26502.788920143375</v>
      </c>
      <c r="OPW25" s="230">
        <f t="shared" si="179"/>
        <v>26502.788920143375</v>
      </c>
      <c r="OPX25" s="230">
        <f t="shared" si="179"/>
        <v>26502.788920143375</v>
      </c>
      <c r="OPY25" s="230">
        <f t="shared" si="179"/>
        <v>26502.788920143375</v>
      </c>
      <c r="OPZ25" s="230">
        <f t="shared" si="179"/>
        <v>26502.788920143375</v>
      </c>
      <c r="OQA25" s="230">
        <f t="shared" si="179"/>
        <v>26502.788920143375</v>
      </c>
      <c r="OQB25" s="230">
        <f t="shared" si="179"/>
        <v>26502.788920143375</v>
      </c>
      <c r="OQC25" s="230">
        <f t="shared" si="179"/>
        <v>26502.788920143375</v>
      </c>
      <c r="OQD25" s="230">
        <f t="shared" si="179"/>
        <v>26502.788920143375</v>
      </c>
      <c r="OQE25" s="230">
        <f t="shared" si="179"/>
        <v>26502.788920143375</v>
      </c>
      <c r="OQF25" s="230">
        <f t="shared" si="179"/>
        <v>26502.788920143375</v>
      </c>
      <c r="OQG25" s="230">
        <f t="shared" si="179"/>
        <v>26502.788920143375</v>
      </c>
      <c r="OQH25" s="230">
        <f t="shared" si="179"/>
        <v>26502.788920143375</v>
      </c>
      <c r="OQI25" s="230">
        <f t="shared" si="179"/>
        <v>26502.788920143375</v>
      </c>
      <c r="OQJ25" s="230">
        <f t="shared" si="179"/>
        <v>26502.788920143375</v>
      </c>
      <c r="OQK25" s="230">
        <f t="shared" si="179"/>
        <v>26502.788920143375</v>
      </c>
      <c r="OQL25" s="230">
        <f t="shared" si="179"/>
        <v>26502.788920143375</v>
      </c>
      <c r="OQM25" s="230">
        <f t="shared" si="179"/>
        <v>26502.788920143375</v>
      </c>
      <c r="OQN25" s="230">
        <f t="shared" si="179"/>
        <v>26502.788920143375</v>
      </c>
      <c r="OQO25" s="230">
        <f t="shared" si="179"/>
        <v>26502.788920143375</v>
      </c>
      <c r="OQP25" s="230">
        <f t="shared" si="179"/>
        <v>26502.788920143375</v>
      </c>
      <c r="OQQ25" s="230">
        <f t="shared" si="179"/>
        <v>26502.788920143375</v>
      </c>
      <c r="OQR25" s="230">
        <f t="shared" si="179"/>
        <v>26502.788920143375</v>
      </c>
      <c r="OQS25" s="230">
        <f t="shared" si="179"/>
        <v>26502.788920143375</v>
      </c>
      <c r="OQT25" s="230">
        <f t="shared" si="179"/>
        <v>26502.788920143375</v>
      </c>
      <c r="OQU25" s="230">
        <f t="shared" si="179"/>
        <v>26502.788920143375</v>
      </c>
      <c r="OQV25" s="230">
        <f t="shared" si="179"/>
        <v>26502.788920143375</v>
      </c>
      <c r="OQW25" s="230">
        <f t="shared" si="179"/>
        <v>26502.788920143375</v>
      </c>
      <c r="OQX25" s="230">
        <f t="shared" si="179"/>
        <v>26502.788920143375</v>
      </c>
      <c r="OQY25" s="230">
        <f t="shared" si="179"/>
        <v>26502.788920143375</v>
      </c>
      <c r="OQZ25" s="230">
        <f t="shared" si="179"/>
        <v>26502.788920143375</v>
      </c>
      <c r="ORA25" s="230">
        <f t="shared" si="179"/>
        <v>26502.788920143375</v>
      </c>
      <c r="ORB25" s="230">
        <f t="shared" si="179"/>
        <v>26502.788920143375</v>
      </c>
      <c r="ORC25" s="230">
        <f t="shared" si="179"/>
        <v>26502.788920143375</v>
      </c>
      <c r="ORD25" s="230">
        <f t="shared" si="179"/>
        <v>26502.788920143375</v>
      </c>
      <c r="ORE25" s="230">
        <f t="shared" si="179"/>
        <v>26502.788920143375</v>
      </c>
      <c r="ORF25" s="230">
        <f t="shared" si="179"/>
        <v>26502.788920143375</v>
      </c>
      <c r="ORG25" s="230">
        <f t="shared" si="179"/>
        <v>26502.788920143375</v>
      </c>
      <c r="ORH25" s="230">
        <f t="shared" si="179"/>
        <v>26502.788920143375</v>
      </c>
      <c r="ORI25" s="230">
        <f t="shared" si="179"/>
        <v>26502.788920143375</v>
      </c>
      <c r="ORJ25" s="230">
        <f t="shared" si="179"/>
        <v>26502.788920143375</v>
      </c>
      <c r="ORK25" s="230">
        <f t="shared" si="179"/>
        <v>26502.788920143375</v>
      </c>
      <c r="ORL25" s="230">
        <f t="shared" si="179"/>
        <v>26502.788920143375</v>
      </c>
      <c r="ORM25" s="230">
        <f t="shared" si="179"/>
        <v>26502.788920143375</v>
      </c>
      <c r="ORN25" s="230">
        <f t="shared" si="179"/>
        <v>26502.788920143375</v>
      </c>
      <c r="ORO25" s="230">
        <f t="shared" si="179"/>
        <v>26502.788920143375</v>
      </c>
      <c r="ORP25" s="230">
        <f t="shared" si="179"/>
        <v>26502.788920143375</v>
      </c>
      <c r="ORQ25" s="230">
        <f t="shared" si="179"/>
        <v>26502.788920143375</v>
      </c>
      <c r="ORR25" s="230">
        <f t="shared" si="179"/>
        <v>26502.788920143375</v>
      </c>
      <c r="ORS25" s="230">
        <f t="shared" si="179"/>
        <v>26502.788920143375</v>
      </c>
      <c r="ORT25" s="230">
        <f t="shared" si="179"/>
        <v>26502.788920143375</v>
      </c>
      <c r="ORU25" s="230">
        <f t="shared" si="179"/>
        <v>26502.788920143375</v>
      </c>
      <c r="ORV25" s="230">
        <f t="shared" si="179"/>
        <v>26502.788920143375</v>
      </c>
      <c r="ORW25" s="230">
        <f t="shared" si="179"/>
        <v>26502.788920143375</v>
      </c>
      <c r="ORX25" s="230">
        <f t="shared" si="179"/>
        <v>26502.788920143375</v>
      </c>
      <c r="ORY25" s="230">
        <f t="shared" si="179"/>
        <v>26502.788920143375</v>
      </c>
      <c r="ORZ25" s="230">
        <f t="shared" si="179"/>
        <v>26502.788920143375</v>
      </c>
      <c r="OSA25" s="230">
        <f t="shared" ref="OSA25:OUL25" si="180">MIN(_xlfn.IFS(OSA21=0,ORZ25,OSA21&gt;0,ORZ25+(OSA21/5)),OSA22)</f>
        <v>26502.788920143375</v>
      </c>
      <c r="OSB25" s="230">
        <f t="shared" si="180"/>
        <v>26502.788920143375</v>
      </c>
      <c r="OSC25" s="230">
        <f t="shared" si="180"/>
        <v>26502.788920143375</v>
      </c>
      <c r="OSD25" s="230">
        <f t="shared" si="180"/>
        <v>26502.788920143375</v>
      </c>
      <c r="OSE25" s="230">
        <f t="shared" si="180"/>
        <v>26502.788920143375</v>
      </c>
      <c r="OSF25" s="230">
        <f t="shared" si="180"/>
        <v>26502.788920143375</v>
      </c>
      <c r="OSG25" s="230">
        <f t="shared" si="180"/>
        <v>26502.788920143375</v>
      </c>
      <c r="OSH25" s="230">
        <f t="shared" si="180"/>
        <v>26502.788920143375</v>
      </c>
      <c r="OSI25" s="230">
        <f t="shared" si="180"/>
        <v>26502.788920143375</v>
      </c>
      <c r="OSJ25" s="230">
        <f t="shared" si="180"/>
        <v>26502.788920143375</v>
      </c>
      <c r="OSK25" s="230">
        <f t="shared" si="180"/>
        <v>26502.788920143375</v>
      </c>
      <c r="OSL25" s="230">
        <f t="shared" si="180"/>
        <v>26502.788920143375</v>
      </c>
      <c r="OSM25" s="230">
        <f t="shared" si="180"/>
        <v>26502.788920143375</v>
      </c>
      <c r="OSN25" s="230">
        <f t="shared" si="180"/>
        <v>26502.788920143375</v>
      </c>
      <c r="OSO25" s="230">
        <f t="shared" si="180"/>
        <v>26502.788920143375</v>
      </c>
      <c r="OSP25" s="230">
        <f t="shared" si="180"/>
        <v>26502.788920143375</v>
      </c>
      <c r="OSQ25" s="230">
        <f t="shared" si="180"/>
        <v>26502.788920143375</v>
      </c>
      <c r="OSR25" s="230">
        <f t="shared" si="180"/>
        <v>26502.788920143375</v>
      </c>
      <c r="OSS25" s="230">
        <f t="shared" si="180"/>
        <v>26502.788920143375</v>
      </c>
      <c r="OST25" s="230">
        <f t="shared" si="180"/>
        <v>26502.788920143375</v>
      </c>
      <c r="OSU25" s="230">
        <f t="shared" si="180"/>
        <v>26502.788920143375</v>
      </c>
      <c r="OSV25" s="230">
        <f t="shared" si="180"/>
        <v>26502.788920143375</v>
      </c>
      <c r="OSW25" s="230">
        <f t="shared" si="180"/>
        <v>26502.788920143375</v>
      </c>
      <c r="OSX25" s="230">
        <f t="shared" si="180"/>
        <v>26502.788920143375</v>
      </c>
      <c r="OSY25" s="230">
        <f t="shared" si="180"/>
        <v>26502.788920143375</v>
      </c>
      <c r="OSZ25" s="230">
        <f t="shared" si="180"/>
        <v>26502.788920143375</v>
      </c>
      <c r="OTA25" s="230">
        <f t="shared" si="180"/>
        <v>26502.788920143375</v>
      </c>
      <c r="OTB25" s="230">
        <f t="shared" si="180"/>
        <v>26502.788920143375</v>
      </c>
      <c r="OTC25" s="230">
        <f t="shared" si="180"/>
        <v>26502.788920143375</v>
      </c>
      <c r="OTD25" s="230">
        <f t="shared" si="180"/>
        <v>26502.788920143375</v>
      </c>
      <c r="OTE25" s="230">
        <f t="shared" si="180"/>
        <v>26502.788920143375</v>
      </c>
      <c r="OTF25" s="230">
        <f t="shared" si="180"/>
        <v>26502.788920143375</v>
      </c>
      <c r="OTG25" s="230">
        <f t="shared" si="180"/>
        <v>26502.788920143375</v>
      </c>
      <c r="OTH25" s="230">
        <f t="shared" si="180"/>
        <v>26502.788920143375</v>
      </c>
      <c r="OTI25" s="230">
        <f t="shared" si="180"/>
        <v>26502.788920143375</v>
      </c>
      <c r="OTJ25" s="230">
        <f t="shared" si="180"/>
        <v>26502.788920143375</v>
      </c>
      <c r="OTK25" s="230">
        <f t="shared" si="180"/>
        <v>26502.788920143375</v>
      </c>
      <c r="OTL25" s="230">
        <f t="shared" si="180"/>
        <v>26502.788920143375</v>
      </c>
      <c r="OTM25" s="230">
        <f t="shared" si="180"/>
        <v>26502.788920143375</v>
      </c>
      <c r="OTN25" s="230">
        <f t="shared" si="180"/>
        <v>26502.788920143375</v>
      </c>
      <c r="OTO25" s="230">
        <f t="shared" si="180"/>
        <v>26502.788920143375</v>
      </c>
      <c r="OTP25" s="230">
        <f t="shared" si="180"/>
        <v>26502.788920143375</v>
      </c>
      <c r="OTQ25" s="230">
        <f t="shared" si="180"/>
        <v>26502.788920143375</v>
      </c>
      <c r="OTR25" s="230">
        <f t="shared" si="180"/>
        <v>26502.788920143375</v>
      </c>
      <c r="OTS25" s="230">
        <f t="shared" si="180"/>
        <v>26502.788920143375</v>
      </c>
      <c r="OTT25" s="230">
        <f t="shared" si="180"/>
        <v>26502.788920143375</v>
      </c>
      <c r="OTU25" s="230">
        <f t="shared" si="180"/>
        <v>26502.788920143375</v>
      </c>
      <c r="OTV25" s="230">
        <f t="shared" si="180"/>
        <v>26502.788920143375</v>
      </c>
      <c r="OTW25" s="230">
        <f t="shared" si="180"/>
        <v>26502.788920143375</v>
      </c>
      <c r="OTX25" s="230">
        <f t="shared" si="180"/>
        <v>26502.788920143375</v>
      </c>
      <c r="OTY25" s="230">
        <f t="shared" si="180"/>
        <v>26502.788920143375</v>
      </c>
      <c r="OTZ25" s="230">
        <f t="shared" si="180"/>
        <v>26502.788920143375</v>
      </c>
      <c r="OUA25" s="230">
        <f t="shared" si="180"/>
        <v>26502.788920143375</v>
      </c>
      <c r="OUB25" s="230">
        <f t="shared" si="180"/>
        <v>26502.788920143375</v>
      </c>
      <c r="OUC25" s="230">
        <f t="shared" si="180"/>
        <v>26502.788920143375</v>
      </c>
      <c r="OUD25" s="230">
        <f t="shared" si="180"/>
        <v>26502.788920143375</v>
      </c>
      <c r="OUE25" s="230">
        <f t="shared" si="180"/>
        <v>26502.788920143375</v>
      </c>
      <c r="OUF25" s="230">
        <f t="shared" si="180"/>
        <v>26502.788920143375</v>
      </c>
      <c r="OUG25" s="230">
        <f t="shared" si="180"/>
        <v>26502.788920143375</v>
      </c>
      <c r="OUH25" s="230">
        <f t="shared" si="180"/>
        <v>26502.788920143375</v>
      </c>
      <c r="OUI25" s="230">
        <f t="shared" si="180"/>
        <v>26502.788920143375</v>
      </c>
      <c r="OUJ25" s="230">
        <f t="shared" si="180"/>
        <v>26502.788920143375</v>
      </c>
      <c r="OUK25" s="230">
        <f t="shared" si="180"/>
        <v>26502.788920143375</v>
      </c>
      <c r="OUL25" s="230">
        <f t="shared" si="180"/>
        <v>26502.788920143375</v>
      </c>
      <c r="OUM25" s="230">
        <f t="shared" ref="OUM25:OWX25" si="181">MIN(_xlfn.IFS(OUM21=0,OUL25,OUM21&gt;0,OUL25+(OUM21/5)),OUM22)</f>
        <v>26502.788920143375</v>
      </c>
      <c r="OUN25" s="230">
        <f t="shared" si="181"/>
        <v>26502.788920143375</v>
      </c>
      <c r="OUO25" s="230">
        <f t="shared" si="181"/>
        <v>26502.788920143375</v>
      </c>
      <c r="OUP25" s="230">
        <f t="shared" si="181"/>
        <v>26502.788920143375</v>
      </c>
      <c r="OUQ25" s="230">
        <f t="shared" si="181"/>
        <v>26502.788920143375</v>
      </c>
      <c r="OUR25" s="230">
        <f t="shared" si="181"/>
        <v>26502.788920143375</v>
      </c>
      <c r="OUS25" s="230">
        <f t="shared" si="181"/>
        <v>26502.788920143375</v>
      </c>
      <c r="OUT25" s="230">
        <f t="shared" si="181"/>
        <v>26502.788920143375</v>
      </c>
      <c r="OUU25" s="230">
        <f t="shared" si="181"/>
        <v>26502.788920143375</v>
      </c>
      <c r="OUV25" s="230">
        <f t="shared" si="181"/>
        <v>26502.788920143375</v>
      </c>
      <c r="OUW25" s="230">
        <f t="shared" si="181"/>
        <v>26502.788920143375</v>
      </c>
      <c r="OUX25" s="230">
        <f t="shared" si="181"/>
        <v>26502.788920143375</v>
      </c>
      <c r="OUY25" s="230">
        <f t="shared" si="181"/>
        <v>26502.788920143375</v>
      </c>
      <c r="OUZ25" s="230">
        <f t="shared" si="181"/>
        <v>26502.788920143375</v>
      </c>
      <c r="OVA25" s="230">
        <f t="shared" si="181"/>
        <v>26502.788920143375</v>
      </c>
      <c r="OVB25" s="230">
        <f t="shared" si="181"/>
        <v>26502.788920143375</v>
      </c>
      <c r="OVC25" s="230">
        <f t="shared" si="181"/>
        <v>26502.788920143375</v>
      </c>
      <c r="OVD25" s="230">
        <f t="shared" si="181"/>
        <v>26502.788920143375</v>
      </c>
      <c r="OVE25" s="230">
        <f t="shared" si="181"/>
        <v>26502.788920143375</v>
      </c>
      <c r="OVF25" s="230">
        <f t="shared" si="181"/>
        <v>26502.788920143375</v>
      </c>
      <c r="OVG25" s="230">
        <f t="shared" si="181"/>
        <v>26502.788920143375</v>
      </c>
      <c r="OVH25" s="230">
        <f t="shared" si="181"/>
        <v>26502.788920143375</v>
      </c>
      <c r="OVI25" s="230">
        <f t="shared" si="181"/>
        <v>26502.788920143375</v>
      </c>
      <c r="OVJ25" s="230">
        <f t="shared" si="181"/>
        <v>26502.788920143375</v>
      </c>
      <c r="OVK25" s="230">
        <f t="shared" si="181"/>
        <v>26502.788920143375</v>
      </c>
      <c r="OVL25" s="230">
        <f t="shared" si="181"/>
        <v>26502.788920143375</v>
      </c>
      <c r="OVM25" s="230">
        <f t="shared" si="181"/>
        <v>26502.788920143375</v>
      </c>
      <c r="OVN25" s="230">
        <f t="shared" si="181"/>
        <v>26502.788920143375</v>
      </c>
      <c r="OVO25" s="230">
        <f t="shared" si="181"/>
        <v>26502.788920143375</v>
      </c>
      <c r="OVP25" s="230">
        <f t="shared" si="181"/>
        <v>26502.788920143375</v>
      </c>
      <c r="OVQ25" s="230">
        <f t="shared" si="181"/>
        <v>26502.788920143375</v>
      </c>
      <c r="OVR25" s="230">
        <f t="shared" si="181"/>
        <v>26502.788920143375</v>
      </c>
      <c r="OVS25" s="230">
        <f t="shared" si="181"/>
        <v>26502.788920143375</v>
      </c>
      <c r="OVT25" s="230">
        <f t="shared" si="181"/>
        <v>26502.788920143375</v>
      </c>
      <c r="OVU25" s="230">
        <f t="shared" si="181"/>
        <v>26502.788920143375</v>
      </c>
      <c r="OVV25" s="230">
        <f t="shared" si="181"/>
        <v>26502.788920143375</v>
      </c>
      <c r="OVW25" s="230">
        <f t="shared" si="181"/>
        <v>26502.788920143375</v>
      </c>
      <c r="OVX25" s="230">
        <f t="shared" si="181"/>
        <v>26502.788920143375</v>
      </c>
      <c r="OVY25" s="230">
        <f t="shared" si="181"/>
        <v>26502.788920143375</v>
      </c>
      <c r="OVZ25" s="230">
        <f t="shared" si="181"/>
        <v>26502.788920143375</v>
      </c>
      <c r="OWA25" s="230">
        <f t="shared" si="181"/>
        <v>26502.788920143375</v>
      </c>
      <c r="OWB25" s="230">
        <f t="shared" si="181"/>
        <v>26502.788920143375</v>
      </c>
      <c r="OWC25" s="230">
        <f t="shared" si="181"/>
        <v>26502.788920143375</v>
      </c>
      <c r="OWD25" s="230">
        <f t="shared" si="181"/>
        <v>26502.788920143375</v>
      </c>
      <c r="OWE25" s="230">
        <f t="shared" si="181"/>
        <v>26502.788920143375</v>
      </c>
      <c r="OWF25" s="230">
        <f t="shared" si="181"/>
        <v>26502.788920143375</v>
      </c>
      <c r="OWG25" s="230">
        <f t="shared" si="181"/>
        <v>26502.788920143375</v>
      </c>
      <c r="OWH25" s="230">
        <f t="shared" si="181"/>
        <v>26502.788920143375</v>
      </c>
      <c r="OWI25" s="230">
        <f t="shared" si="181"/>
        <v>26502.788920143375</v>
      </c>
      <c r="OWJ25" s="230">
        <f t="shared" si="181"/>
        <v>26502.788920143375</v>
      </c>
      <c r="OWK25" s="230">
        <f t="shared" si="181"/>
        <v>26502.788920143375</v>
      </c>
      <c r="OWL25" s="230">
        <f t="shared" si="181"/>
        <v>26502.788920143375</v>
      </c>
      <c r="OWM25" s="230">
        <f t="shared" si="181"/>
        <v>26502.788920143375</v>
      </c>
      <c r="OWN25" s="230">
        <f t="shared" si="181"/>
        <v>26502.788920143375</v>
      </c>
      <c r="OWO25" s="230">
        <f t="shared" si="181"/>
        <v>26502.788920143375</v>
      </c>
      <c r="OWP25" s="230">
        <f t="shared" si="181"/>
        <v>26502.788920143375</v>
      </c>
      <c r="OWQ25" s="230">
        <f t="shared" si="181"/>
        <v>26502.788920143375</v>
      </c>
      <c r="OWR25" s="230">
        <f t="shared" si="181"/>
        <v>26502.788920143375</v>
      </c>
      <c r="OWS25" s="230">
        <f t="shared" si="181"/>
        <v>26502.788920143375</v>
      </c>
      <c r="OWT25" s="230">
        <f t="shared" si="181"/>
        <v>26502.788920143375</v>
      </c>
      <c r="OWU25" s="230">
        <f t="shared" si="181"/>
        <v>26502.788920143375</v>
      </c>
      <c r="OWV25" s="230">
        <f t="shared" si="181"/>
        <v>26502.788920143375</v>
      </c>
      <c r="OWW25" s="230">
        <f t="shared" si="181"/>
        <v>26502.788920143375</v>
      </c>
      <c r="OWX25" s="230">
        <f t="shared" si="181"/>
        <v>26502.788920143375</v>
      </c>
      <c r="OWY25" s="230">
        <f t="shared" ref="OWY25:OZJ25" si="182">MIN(_xlfn.IFS(OWY21=0,OWX25,OWY21&gt;0,OWX25+(OWY21/5)),OWY22)</f>
        <v>26502.788920143375</v>
      </c>
      <c r="OWZ25" s="230">
        <f t="shared" si="182"/>
        <v>26502.788920143375</v>
      </c>
      <c r="OXA25" s="230">
        <f t="shared" si="182"/>
        <v>26502.788920143375</v>
      </c>
      <c r="OXB25" s="230">
        <f t="shared" si="182"/>
        <v>26502.788920143375</v>
      </c>
      <c r="OXC25" s="230">
        <f t="shared" si="182"/>
        <v>26502.788920143375</v>
      </c>
      <c r="OXD25" s="230">
        <f t="shared" si="182"/>
        <v>26502.788920143375</v>
      </c>
      <c r="OXE25" s="230">
        <f t="shared" si="182"/>
        <v>26502.788920143375</v>
      </c>
      <c r="OXF25" s="230">
        <f t="shared" si="182"/>
        <v>26502.788920143375</v>
      </c>
      <c r="OXG25" s="230">
        <f t="shared" si="182"/>
        <v>26502.788920143375</v>
      </c>
      <c r="OXH25" s="230">
        <f t="shared" si="182"/>
        <v>26502.788920143375</v>
      </c>
      <c r="OXI25" s="230">
        <f t="shared" si="182"/>
        <v>26502.788920143375</v>
      </c>
      <c r="OXJ25" s="230">
        <f t="shared" si="182"/>
        <v>26502.788920143375</v>
      </c>
      <c r="OXK25" s="230">
        <f t="shared" si="182"/>
        <v>26502.788920143375</v>
      </c>
      <c r="OXL25" s="230">
        <f t="shared" si="182"/>
        <v>26502.788920143375</v>
      </c>
      <c r="OXM25" s="230">
        <f t="shared" si="182"/>
        <v>26502.788920143375</v>
      </c>
      <c r="OXN25" s="230">
        <f t="shared" si="182"/>
        <v>26502.788920143375</v>
      </c>
      <c r="OXO25" s="230">
        <f t="shared" si="182"/>
        <v>26502.788920143375</v>
      </c>
      <c r="OXP25" s="230">
        <f t="shared" si="182"/>
        <v>26502.788920143375</v>
      </c>
      <c r="OXQ25" s="230">
        <f t="shared" si="182"/>
        <v>26502.788920143375</v>
      </c>
      <c r="OXR25" s="230">
        <f t="shared" si="182"/>
        <v>26502.788920143375</v>
      </c>
      <c r="OXS25" s="230">
        <f t="shared" si="182"/>
        <v>26502.788920143375</v>
      </c>
      <c r="OXT25" s="230">
        <f t="shared" si="182"/>
        <v>26502.788920143375</v>
      </c>
      <c r="OXU25" s="230">
        <f t="shared" si="182"/>
        <v>26502.788920143375</v>
      </c>
      <c r="OXV25" s="230">
        <f t="shared" si="182"/>
        <v>26502.788920143375</v>
      </c>
      <c r="OXW25" s="230">
        <f t="shared" si="182"/>
        <v>26502.788920143375</v>
      </c>
      <c r="OXX25" s="230">
        <f t="shared" si="182"/>
        <v>26502.788920143375</v>
      </c>
      <c r="OXY25" s="230">
        <f t="shared" si="182"/>
        <v>26502.788920143375</v>
      </c>
      <c r="OXZ25" s="230">
        <f t="shared" si="182"/>
        <v>26502.788920143375</v>
      </c>
      <c r="OYA25" s="230">
        <f t="shared" si="182"/>
        <v>26502.788920143375</v>
      </c>
      <c r="OYB25" s="230">
        <f t="shared" si="182"/>
        <v>26502.788920143375</v>
      </c>
      <c r="OYC25" s="230">
        <f t="shared" si="182"/>
        <v>26502.788920143375</v>
      </c>
      <c r="OYD25" s="230">
        <f t="shared" si="182"/>
        <v>26502.788920143375</v>
      </c>
      <c r="OYE25" s="230">
        <f t="shared" si="182"/>
        <v>26502.788920143375</v>
      </c>
      <c r="OYF25" s="230">
        <f t="shared" si="182"/>
        <v>26502.788920143375</v>
      </c>
      <c r="OYG25" s="230">
        <f t="shared" si="182"/>
        <v>26502.788920143375</v>
      </c>
      <c r="OYH25" s="230">
        <f t="shared" si="182"/>
        <v>26502.788920143375</v>
      </c>
      <c r="OYI25" s="230">
        <f t="shared" si="182"/>
        <v>26502.788920143375</v>
      </c>
      <c r="OYJ25" s="230">
        <f t="shared" si="182"/>
        <v>26502.788920143375</v>
      </c>
      <c r="OYK25" s="230">
        <f t="shared" si="182"/>
        <v>26502.788920143375</v>
      </c>
      <c r="OYL25" s="230">
        <f t="shared" si="182"/>
        <v>26502.788920143375</v>
      </c>
      <c r="OYM25" s="230">
        <f t="shared" si="182"/>
        <v>26502.788920143375</v>
      </c>
      <c r="OYN25" s="230">
        <f t="shared" si="182"/>
        <v>26502.788920143375</v>
      </c>
      <c r="OYO25" s="230">
        <f t="shared" si="182"/>
        <v>26502.788920143375</v>
      </c>
      <c r="OYP25" s="230">
        <f t="shared" si="182"/>
        <v>26502.788920143375</v>
      </c>
      <c r="OYQ25" s="230">
        <f t="shared" si="182"/>
        <v>26502.788920143375</v>
      </c>
      <c r="OYR25" s="230">
        <f t="shared" si="182"/>
        <v>26502.788920143375</v>
      </c>
      <c r="OYS25" s="230">
        <f t="shared" si="182"/>
        <v>26502.788920143375</v>
      </c>
      <c r="OYT25" s="230">
        <f t="shared" si="182"/>
        <v>26502.788920143375</v>
      </c>
      <c r="OYU25" s="230">
        <f t="shared" si="182"/>
        <v>26502.788920143375</v>
      </c>
      <c r="OYV25" s="230">
        <f t="shared" si="182"/>
        <v>26502.788920143375</v>
      </c>
      <c r="OYW25" s="230">
        <f t="shared" si="182"/>
        <v>26502.788920143375</v>
      </c>
      <c r="OYX25" s="230">
        <f t="shared" si="182"/>
        <v>26502.788920143375</v>
      </c>
      <c r="OYY25" s="230">
        <f t="shared" si="182"/>
        <v>26502.788920143375</v>
      </c>
      <c r="OYZ25" s="230">
        <f t="shared" si="182"/>
        <v>26502.788920143375</v>
      </c>
      <c r="OZA25" s="230">
        <f t="shared" si="182"/>
        <v>26502.788920143375</v>
      </c>
      <c r="OZB25" s="230">
        <f t="shared" si="182"/>
        <v>26502.788920143375</v>
      </c>
      <c r="OZC25" s="230">
        <f t="shared" si="182"/>
        <v>26502.788920143375</v>
      </c>
      <c r="OZD25" s="230">
        <f t="shared" si="182"/>
        <v>26502.788920143375</v>
      </c>
      <c r="OZE25" s="230">
        <f t="shared" si="182"/>
        <v>26502.788920143375</v>
      </c>
      <c r="OZF25" s="230">
        <f t="shared" si="182"/>
        <v>26502.788920143375</v>
      </c>
      <c r="OZG25" s="230">
        <f t="shared" si="182"/>
        <v>26502.788920143375</v>
      </c>
      <c r="OZH25" s="230">
        <f t="shared" si="182"/>
        <v>26502.788920143375</v>
      </c>
      <c r="OZI25" s="230">
        <f t="shared" si="182"/>
        <v>26502.788920143375</v>
      </c>
      <c r="OZJ25" s="230">
        <f t="shared" si="182"/>
        <v>26502.788920143375</v>
      </c>
      <c r="OZK25" s="230">
        <f t="shared" ref="OZK25:PBV25" si="183">MIN(_xlfn.IFS(OZK21=0,OZJ25,OZK21&gt;0,OZJ25+(OZK21/5)),OZK22)</f>
        <v>26502.788920143375</v>
      </c>
      <c r="OZL25" s="230">
        <f t="shared" si="183"/>
        <v>26502.788920143375</v>
      </c>
      <c r="OZM25" s="230">
        <f t="shared" si="183"/>
        <v>26502.788920143375</v>
      </c>
      <c r="OZN25" s="230">
        <f t="shared" si="183"/>
        <v>26502.788920143375</v>
      </c>
      <c r="OZO25" s="230">
        <f t="shared" si="183"/>
        <v>26502.788920143375</v>
      </c>
      <c r="OZP25" s="230">
        <f t="shared" si="183"/>
        <v>26502.788920143375</v>
      </c>
      <c r="OZQ25" s="230">
        <f t="shared" si="183"/>
        <v>26502.788920143375</v>
      </c>
      <c r="OZR25" s="230">
        <f t="shared" si="183"/>
        <v>26502.788920143375</v>
      </c>
      <c r="OZS25" s="230">
        <f t="shared" si="183"/>
        <v>26502.788920143375</v>
      </c>
      <c r="OZT25" s="230">
        <f t="shared" si="183"/>
        <v>26502.788920143375</v>
      </c>
      <c r="OZU25" s="230">
        <f t="shared" si="183"/>
        <v>26502.788920143375</v>
      </c>
      <c r="OZV25" s="230">
        <f t="shared" si="183"/>
        <v>26502.788920143375</v>
      </c>
      <c r="OZW25" s="230">
        <f t="shared" si="183"/>
        <v>26502.788920143375</v>
      </c>
      <c r="OZX25" s="230">
        <f t="shared" si="183"/>
        <v>26502.788920143375</v>
      </c>
      <c r="OZY25" s="230">
        <f t="shared" si="183"/>
        <v>26502.788920143375</v>
      </c>
      <c r="OZZ25" s="230">
        <f t="shared" si="183"/>
        <v>26502.788920143375</v>
      </c>
      <c r="PAA25" s="230">
        <f t="shared" si="183"/>
        <v>26502.788920143375</v>
      </c>
      <c r="PAB25" s="230">
        <f t="shared" si="183"/>
        <v>26502.788920143375</v>
      </c>
      <c r="PAC25" s="230">
        <f t="shared" si="183"/>
        <v>26502.788920143375</v>
      </c>
      <c r="PAD25" s="230">
        <f t="shared" si="183"/>
        <v>26502.788920143375</v>
      </c>
      <c r="PAE25" s="230">
        <f t="shared" si="183"/>
        <v>26502.788920143375</v>
      </c>
      <c r="PAF25" s="230">
        <f t="shared" si="183"/>
        <v>26502.788920143375</v>
      </c>
      <c r="PAG25" s="230">
        <f t="shared" si="183"/>
        <v>26502.788920143375</v>
      </c>
      <c r="PAH25" s="230">
        <f t="shared" si="183"/>
        <v>26502.788920143375</v>
      </c>
      <c r="PAI25" s="230">
        <f t="shared" si="183"/>
        <v>26502.788920143375</v>
      </c>
      <c r="PAJ25" s="230">
        <f t="shared" si="183"/>
        <v>26502.788920143375</v>
      </c>
      <c r="PAK25" s="230">
        <f t="shared" si="183"/>
        <v>26502.788920143375</v>
      </c>
      <c r="PAL25" s="230">
        <f t="shared" si="183"/>
        <v>26502.788920143375</v>
      </c>
      <c r="PAM25" s="230">
        <f t="shared" si="183"/>
        <v>26502.788920143375</v>
      </c>
      <c r="PAN25" s="230">
        <f t="shared" si="183"/>
        <v>26502.788920143375</v>
      </c>
      <c r="PAO25" s="230">
        <f t="shared" si="183"/>
        <v>26502.788920143375</v>
      </c>
      <c r="PAP25" s="230">
        <f t="shared" si="183"/>
        <v>26502.788920143375</v>
      </c>
      <c r="PAQ25" s="230">
        <f t="shared" si="183"/>
        <v>26502.788920143375</v>
      </c>
      <c r="PAR25" s="230">
        <f t="shared" si="183"/>
        <v>26502.788920143375</v>
      </c>
      <c r="PAS25" s="230">
        <f t="shared" si="183"/>
        <v>26502.788920143375</v>
      </c>
      <c r="PAT25" s="230">
        <f t="shared" si="183"/>
        <v>26502.788920143375</v>
      </c>
      <c r="PAU25" s="230">
        <f t="shared" si="183"/>
        <v>26502.788920143375</v>
      </c>
      <c r="PAV25" s="230">
        <f t="shared" si="183"/>
        <v>26502.788920143375</v>
      </c>
      <c r="PAW25" s="230">
        <f t="shared" si="183"/>
        <v>26502.788920143375</v>
      </c>
      <c r="PAX25" s="230">
        <f t="shared" si="183"/>
        <v>26502.788920143375</v>
      </c>
      <c r="PAY25" s="230">
        <f t="shared" si="183"/>
        <v>26502.788920143375</v>
      </c>
      <c r="PAZ25" s="230">
        <f t="shared" si="183"/>
        <v>26502.788920143375</v>
      </c>
      <c r="PBA25" s="230">
        <f t="shared" si="183"/>
        <v>26502.788920143375</v>
      </c>
      <c r="PBB25" s="230">
        <f t="shared" si="183"/>
        <v>26502.788920143375</v>
      </c>
      <c r="PBC25" s="230">
        <f t="shared" si="183"/>
        <v>26502.788920143375</v>
      </c>
      <c r="PBD25" s="230">
        <f t="shared" si="183"/>
        <v>26502.788920143375</v>
      </c>
      <c r="PBE25" s="230">
        <f t="shared" si="183"/>
        <v>26502.788920143375</v>
      </c>
      <c r="PBF25" s="230">
        <f t="shared" si="183"/>
        <v>26502.788920143375</v>
      </c>
      <c r="PBG25" s="230">
        <f t="shared" si="183"/>
        <v>26502.788920143375</v>
      </c>
      <c r="PBH25" s="230">
        <f t="shared" si="183"/>
        <v>26502.788920143375</v>
      </c>
      <c r="PBI25" s="230">
        <f t="shared" si="183"/>
        <v>26502.788920143375</v>
      </c>
      <c r="PBJ25" s="230">
        <f t="shared" si="183"/>
        <v>26502.788920143375</v>
      </c>
      <c r="PBK25" s="230">
        <f t="shared" si="183"/>
        <v>26502.788920143375</v>
      </c>
      <c r="PBL25" s="230">
        <f t="shared" si="183"/>
        <v>26502.788920143375</v>
      </c>
      <c r="PBM25" s="230">
        <f t="shared" si="183"/>
        <v>26502.788920143375</v>
      </c>
      <c r="PBN25" s="230">
        <f t="shared" si="183"/>
        <v>26502.788920143375</v>
      </c>
      <c r="PBO25" s="230">
        <f t="shared" si="183"/>
        <v>26502.788920143375</v>
      </c>
      <c r="PBP25" s="230">
        <f t="shared" si="183"/>
        <v>26502.788920143375</v>
      </c>
      <c r="PBQ25" s="230">
        <f t="shared" si="183"/>
        <v>26502.788920143375</v>
      </c>
      <c r="PBR25" s="230">
        <f t="shared" si="183"/>
        <v>26502.788920143375</v>
      </c>
      <c r="PBS25" s="230">
        <f t="shared" si="183"/>
        <v>26502.788920143375</v>
      </c>
      <c r="PBT25" s="230">
        <f t="shared" si="183"/>
        <v>26502.788920143375</v>
      </c>
      <c r="PBU25" s="230">
        <f t="shared" si="183"/>
        <v>26502.788920143375</v>
      </c>
      <c r="PBV25" s="230">
        <f t="shared" si="183"/>
        <v>26502.788920143375</v>
      </c>
      <c r="PBW25" s="230">
        <f t="shared" ref="PBW25:PEH25" si="184">MIN(_xlfn.IFS(PBW21=0,PBV25,PBW21&gt;0,PBV25+(PBW21/5)),PBW22)</f>
        <v>26502.788920143375</v>
      </c>
      <c r="PBX25" s="230">
        <f t="shared" si="184"/>
        <v>26502.788920143375</v>
      </c>
      <c r="PBY25" s="230">
        <f t="shared" si="184"/>
        <v>26502.788920143375</v>
      </c>
      <c r="PBZ25" s="230">
        <f t="shared" si="184"/>
        <v>26502.788920143375</v>
      </c>
      <c r="PCA25" s="230">
        <f t="shared" si="184"/>
        <v>26502.788920143375</v>
      </c>
      <c r="PCB25" s="230">
        <f t="shared" si="184"/>
        <v>26502.788920143375</v>
      </c>
      <c r="PCC25" s="230">
        <f t="shared" si="184"/>
        <v>26502.788920143375</v>
      </c>
      <c r="PCD25" s="230">
        <f t="shared" si="184"/>
        <v>26502.788920143375</v>
      </c>
      <c r="PCE25" s="230">
        <f t="shared" si="184"/>
        <v>26502.788920143375</v>
      </c>
      <c r="PCF25" s="230">
        <f t="shared" si="184"/>
        <v>26502.788920143375</v>
      </c>
      <c r="PCG25" s="230">
        <f t="shared" si="184"/>
        <v>26502.788920143375</v>
      </c>
      <c r="PCH25" s="230">
        <f t="shared" si="184"/>
        <v>26502.788920143375</v>
      </c>
      <c r="PCI25" s="230">
        <f t="shared" si="184"/>
        <v>26502.788920143375</v>
      </c>
      <c r="PCJ25" s="230">
        <f t="shared" si="184"/>
        <v>26502.788920143375</v>
      </c>
      <c r="PCK25" s="230">
        <f t="shared" si="184"/>
        <v>26502.788920143375</v>
      </c>
      <c r="PCL25" s="230">
        <f t="shared" si="184"/>
        <v>26502.788920143375</v>
      </c>
      <c r="PCM25" s="230">
        <f t="shared" si="184"/>
        <v>26502.788920143375</v>
      </c>
      <c r="PCN25" s="230">
        <f t="shared" si="184"/>
        <v>26502.788920143375</v>
      </c>
      <c r="PCO25" s="230">
        <f t="shared" si="184"/>
        <v>26502.788920143375</v>
      </c>
      <c r="PCP25" s="230">
        <f t="shared" si="184"/>
        <v>26502.788920143375</v>
      </c>
      <c r="PCQ25" s="230">
        <f t="shared" si="184"/>
        <v>26502.788920143375</v>
      </c>
      <c r="PCR25" s="230">
        <f t="shared" si="184"/>
        <v>26502.788920143375</v>
      </c>
      <c r="PCS25" s="230">
        <f t="shared" si="184"/>
        <v>26502.788920143375</v>
      </c>
      <c r="PCT25" s="230">
        <f t="shared" si="184"/>
        <v>26502.788920143375</v>
      </c>
      <c r="PCU25" s="230">
        <f t="shared" si="184"/>
        <v>26502.788920143375</v>
      </c>
      <c r="PCV25" s="230">
        <f t="shared" si="184"/>
        <v>26502.788920143375</v>
      </c>
      <c r="PCW25" s="230">
        <f t="shared" si="184"/>
        <v>26502.788920143375</v>
      </c>
      <c r="PCX25" s="230">
        <f t="shared" si="184"/>
        <v>26502.788920143375</v>
      </c>
      <c r="PCY25" s="230">
        <f t="shared" si="184"/>
        <v>26502.788920143375</v>
      </c>
      <c r="PCZ25" s="230">
        <f t="shared" si="184"/>
        <v>26502.788920143375</v>
      </c>
      <c r="PDA25" s="230">
        <f t="shared" si="184"/>
        <v>26502.788920143375</v>
      </c>
      <c r="PDB25" s="230">
        <f t="shared" si="184"/>
        <v>26502.788920143375</v>
      </c>
      <c r="PDC25" s="230">
        <f t="shared" si="184"/>
        <v>26502.788920143375</v>
      </c>
      <c r="PDD25" s="230">
        <f t="shared" si="184"/>
        <v>26502.788920143375</v>
      </c>
      <c r="PDE25" s="230">
        <f t="shared" si="184"/>
        <v>26502.788920143375</v>
      </c>
      <c r="PDF25" s="230">
        <f t="shared" si="184"/>
        <v>26502.788920143375</v>
      </c>
      <c r="PDG25" s="230">
        <f t="shared" si="184"/>
        <v>26502.788920143375</v>
      </c>
      <c r="PDH25" s="230">
        <f t="shared" si="184"/>
        <v>26502.788920143375</v>
      </c>
      <c r="PDI25" s="230">
        <f t="shared" si="184"/>
        <v>26502.788920143375</v>
      </c>
      <c r="PDJ25" s="230">
        <f t="shared" si="184"/>
        <v>26502.788920143375</v>
      </c>
      <c r="PDK25" s="230">
        <f t="shared" si="184"/>
        <v>26502.788920143375</v>
      </c>
      <c r="PDL25" s="230">
        <f t="shared" si="184"/>
        <v>26502.788920143375</v>
      </c>
      <c r="PDM25" s="230">
        <f t="shared" si="184"/>
        <v>26502.788920143375</v>
      </c>
      <c r="PDN25" s="230">
        <f t="shared" si="184"/>
        <v>26502.788920143375</v>
      </c>
      <c r="PDO25" s="230">
        <f t="shared" si="184"/>
        <v>26502.788920143375</v>
      </c>
      <c r="PDP25" s="230">
        <f t="shared" si="184"/>
        <v>26502.788920143375</v>
      </c>
      <c r="PDQ25" s="230">
        <f t="shared" si="184"/>
        <v>26502.788920143375</v>
      </c>
      <c r="PDR25" s="230">
        <f t="shared" si="184"/>
        <v>26502.788920143375</v>
      </c>
      <c r="PDS25" s="230">
        <f t="shared" si="184"/>
        <v>26502.788920143375</v>
      </c>
      <c r="PDT25" s="230">
        <f t="shared" si="184"/>
        <v>26502.788920143375</v>
      </c>
      <c r="PDU25" s="230">
        <f t="shared" si="184"/>
        <v>26502.788920143375</v>
      </c>
      <c r="PDV25" s="230">
        <f t="shared" si="184"/>
        <v>26502.788920143375</v>
      </c>
      <c r="PDW25" s="230">
        <f t="shared" si="184"/>
        <v>26502.788920143375</v>
      </c>
      <c r="PDX25" s="230">
        <f t="shared" si="184"/>
        <v>26502.788920143375</v>
      </c>
      <c r="PDY25" s="230">
        <f t="shared" si="184"/>
        <v>26502.788920143375</v>
      </c>
      <c r="PDZ25" s="230">
        <f t="shared" si="184"/>
        <v>26502.788920143375</v>
      </c>
      <c r="PEA25" s="230">
        <f t="shared" si="184"/>
        <v>26502.788920143375</v>
      </c>
      <c r="PEB25" s="230">
        <f t="shared" si="184"/>
        <v>26502.788920143375</v>
      </c>
      <c r="PEC25" s="230">
        <f t="shared" si="184"/>
        <v>26502.788920143375</v>
      </c>
      <c r="PED25" s="230">
        <f t="shared" si="184"/>
        <v>26502.788920143375</v>
      </c>
      <c r="PEE25" s="230">
        <f t="shared" si="184"/>
        <v>26502.788920143375</v>
      </c>
      <c r="PEF25" s="230">
        <f t="shared" si="184"/>
        <v>26502.788920143375</v>
      </c>
      <c r="PEG25" s="230">
        <f t="shared" si="184"/>
        <v>26502.788920143375</v>
      </c>
      <c r="PEH25" s="230">
        <f t="shared" si="184"/>
        <v>26502.788920143375</v>
      </c>
      <c r="PEI25" s="230">
        <f t="shared" ref="PEI25:PGT25" si="185">MIN(_xlfn.IFS(PEI21=0,PEH25,PEI21&gt;0,PEH25+(PEI21/5)),PEI22)</f>
        <v>26502.788920143375</v>
      </c>
      <c r="PEJ25" s="230">
        <f t="shared" si="185"/>
        <v>26502.788920143375</v>
      </c>
      <c r="PEK25" s="230">
        <f t="shared" si="185"/>
        <v>26502.788920143375</v>
      </c>
      <c r="PEL25" s="230">
        <f t="shared" si="185"/>
        <v>26502.788920143375</v>
      </c>
      <c r="PEM25" s="230">
        <f t="shared" si="185"/>
        <v>26502.788920143375</v>
      </c>
      <c r="PEN25" s="230">
        <f t="shared" si="185"/>
        <v>26502.788920143375</v>
      </c>
      <c r="PEO25" s="230">
        <f t="shared" si="185"/>
        <v>26502.788920143375</v>
      </c>
      <c r="PEP25" s="230">
        <f t="shared" si="185"/>
        <v>26502.788920143375</v>
      </c>
      <c r="PEQ25" s="230">
        <f t="shared" si="185"/>
        <v>26502.788920143375</v>
      </c>
      <c r="PER25" s="230">
        <f t="shared" si="185"/>
        <v>26502.788920143375</v>
      </c>
      <c r="PES25" s="230">
        <f t="shared" si="185"/>
        <v>26502.788920143375</v>
      </c>
      <c r="PET25" s="230">
        <f t="shared" si="185"/>
        <v>26502.788920143375</v>
      </c>
      <c r="PEU25" s="230">
        <f t="shared" si="185"/>
        <v>26502.788920143375</v>
      </c>
      <c r="PEV25" s="230">
        <f t="shared" si="185"/>
        <v>26502.788920143375</v>
      </c>
      <c r="PEW25" s="230">
        <f t="shared" si="185"/>
        <v>26502.788920143375</v>
      </c>
      <c r="PEX25" s="230">
        <f t="shared" si="185"/>
        <v>26502.788920143375</v>
      </c>
      <c r="PEY25" s="230">
        <f t="shared" si="185"/>
        <v>26502.788920143375</v>
      </c>
      <c r="PEZ25" s="230">
        <f t="shared" si="185"/>
        <v>26502.788920143375</v>
      </c>
      <c r="PFA25" s="230">
        <f t="shared" si="185"/>
        <v>26502.788920143375</v>
      </c>
      <c r="PFB25" s="230">
        <f t="shared" si="185"/>
        <v>26502.788920143375</v>
      </c>
      <c r="PFC25" s="230">
        <f t="shared" si="185"/>
        <v>26502.788920143375</v>
      </c>
      <c r="PFD25" s="230">
        <f t="shared" si="185"/>
        <v>26502.788920143375</v>
      </c>
      <c r="PFE25" s="230">
        <f t="shared" si="185"/>
        <v>26502.788920143375</v>
      </c>
      <c r="PFF25" s="230">
        <f t="shared" si="185"/>
        <v>26502.788920143375</v>
      </c>
      <c r="PFG25" s="230">
        <f t="shared" si="185"/>
        <v>26502.788920143375</v>
      </c>
      <c r="PFH25" s="230">
        <f t="shared" si="185"/>
        <v>26502.788920143375</v>
      </c>
      <c r="PFI25" s="230">
        <f t="shared" si="185"/>
        <v>26502.788920143375</v>
      </c>
      <c r="PFJ25" s="230">
        <f t="shared" si="185"/>
        <v>26502.788920143375</v>
      </c>
      <c r="PFK25" s="230">
        <f t="shared" si="185"/>
        <v>26502.788920143375</v>
      </c>
      <c r="PFL25" s="230">
        <f t="shared" si="185"/>
        <v>26502.788920143375</v>
      </c>
      <c r="PFM25" s="230">
        <f t="shared" si="185"/>
        <v>26502.788920143375</v>
      </c>
      <c r="PFN25" s="230">
        <f t="shared" si="185"/>
        <v>26502.788920143375</v>
      </c>
      <c r="PFO25" s="230">
        <f t="shared" si="185"/>
        <v>26502.788920143375</v>
      </c>
      <c r="PFP25" s="230">
        <f t="shared" si="185"/>
        <v>26502.788920143375</v>
      </c>
      <c r="PFQ25" s="230">
        <f t="shared" si="185"/>
        <v>26502.788920143375</v>
      </c>
      <c r="PFR25" s="230">
        <f t="shared" si="185"/>
        <v>26502.788920143375</v>
      </c>
      <c r="PFS25" s="230">
        <f t="shared" si="185"/>
        <v>26502.788920143375</v>
      </c>
      <c r="PFT25" s="230">
        <f t="shared" si="185"/>
        <v>26502.788920143375</v>
      </c>
      <c r="PFU25" s="230">
        <f t="shared" si="185"/>
        <v>26502.788920143375</v>
      </c>
      <c r="PFV25" s="230">
        <f t="shared" si="185"/>
        <v>26502.788920143375</v>
      </c>
      <c r="PFW25" s="230">
        <f t="shared" si="185"/>
        <v>26502.788920143375</v>
      </c>
      <c r="PFX25" s="230">
        <f t="shared" si="185"/>
        <v>26502.788920143375</v>
      </c>
      <c r="PFY25" s="230">
        <f t="shared" si="185"/>
        <v>26502.788920143375</v>
      </c>
      <c r="PFZ25" s="230">
        <f t="shared" si="185"/>
        <v>26502.788920143375</v>
      </c>
      <c r="PGA25" s="230">
        <f t="shared" si="185"/>
        <v>26502.788920143375</v>
      </c>
      <c r="PGB25" s="230">
        <f t="shared" si="185"/>
        <v>26502.788920143375</v>
      </c>
      <c r="PGC25" s="230">
        <f t="shared" si="185"/>
        <v>26502.788920143375</v>
      </c>
      <c r="PGD25" s="230">
        <f t="shared" si="185"/>
        <v>26502.788920143375</v>
      </c>
      <c r="PGE25" s="230">
        <f t="shared" si="185"/>
        <v>26502.788920143375</v>
      </c>
      <c r="PGF25" s="230">
        <f t="shared" si="185"/>
        <v>26502.788920143375</v>
      </c>
      <c r="PGG25" s="230">
        <f t="shared" si="185"/>
        <v>26502.788920143375</v>
      </c>
      <c r="PGH25" s="230">
        <f t="shared" si="185"/>
        <v>26502.788920143375</v>
      </c>
      <c r="PGI25" s="230">
        <f t="shared" si="185"/>
        <v>26502.788920143375</v>
      </c>
      <c r="PGJ25" s="230">
        <f t="shared" si="185"/>
        <v>26502.788920143375</v>
      </c>
      <c r="PGK25" s="230">
        <f t="shared" si="185"/>
        <v>26502.788920143375</v>
      </c>
      <c r="PGL25" s="230">
        <f t="shared" si="185"/>
        <v>26502.788920143375</v>
      </c>
      <c r="PGM25" s="230">
        <f t="shared" si="185"/>
        <v>26502.788920143375</v>
      </c>
      <c r="PGN25" s="230">
        <f t="shared" si="185"/>
        <v>26502.788920143375</v>
      </c>
      <c r="PGO25" s="230">
        <f t="shared" si="185"/>
        <v>26502.788920143375</v>
      </c>
      <c r="PGP25" s="230">
        <f t="shared" si="185"/>
        <v>26502.788920143375</v>
      </c>
      <c r="PGQ25" s="230">
        <f t="shared" si="185"/>
        <v>26502.788920143375</v>
      </c>
      <c r="PGR25" s="230">
        <f t="shared" si="185"/>
        <v>26502.788920143375</v>
      </c>
      <c r="PGS25" s="230">
        <f t="shared" si="185"/>
        <v>26502.788920143375</v>
      </c>
      <c r="PGT25" s="230">
        <f t="shared" si="185"/>
        <v>26502.788920143375</v>
      </c>
      <c r="PGU25" s="230">
        <f t="shared" ref="PGU25:PJF25" si="186">MIN(_xlfn.IFS(PGU21=0,PGT25,PGU21&gt;0,PGT25+(PGU21/5)),PGU22)</f>
        <v>26502.788920143375</v>
      </c>
      <c r="PGV25" s="230">
        <f t="shared" si="186"/>
        <v>26502.788920143375</v>
      </c>
      <c r="PGW25" s="230">
        <f t="shared" si="186"/>
        <v>26502.788920143375</v>
      </c>
      <c r="PGX25" s="230">
        <f t="shared" si="186"/>
        <v>26502.788920143375</v>
      </c>
      <c r="PGY25" s="230">
        <f t="shared" si="186"/>
        <v>26502.788920143375</v>
      </c>
      <c r="PGZ25" s="230">
        <f t="shared" si="186"/>
        <v>26502.788920143375</v>
      </c>
      <c r="PHA25" s="230">
        <f t="shared" si="186"/>
        <v>26502.788920143375</v>
      </c>
      <c r="PHB25" s="230">
        <f t="shared" si="186"/>
        <v>26502.788920143375</v>
      </c>
      <c r="PHC25" s="230">
        <f t="shared" si="186"/>
        <v>26502.788920143375</v>
      </c>
      <c r="PHD25" s="230">
        <f t="shared" si="186"/>
        <v>26502.788920143375</v>
      </c>
      <c r="PHE25" s="230">
        <f t="shared" si="186"/>
        <v>26502.788920143375</v>
      </c>
      <c r="PHF25" s="230">
        <f t="shared" si="186"/>
        <v>26502.788920143375</v>
      </c>
      <c r="PHG25" s="230">
        <f t="shared" si="186"/>
        <v>26502.788920143375</v>
      </c>
      <c r="PHH25" s="230">
        <f t="shared" si="186"/>
        <v>26502.788920143375</v>
      </c>
      <c r="PHI25" s="230">
        <f t="shared" si="186"/>
        <v>26502.788920143375</v>
      </c>
      <c r="PHJ25" s="230">
        <f t="shared" si="186"/>
        <v>26502.788920143375</v>
      </c>
      <c r="PHK25" s="230">
        <f t="shared" si="186"/>
        <v>26502.788920143375</v>
      </c>
      <c r="PHL25" s="230">
        <f t="shared" si="186"/>
        <v>26502.788920143375</v>
      </c>
      <c r="PHM25" s="230">
        <f t="shared" si="186"/>
        <v>26502.788920143375</v>
      </c>
      <c r="PHN25" s="230">
        <f t="shared" si="186"/>
        <v>26502.788920143375</v>
      </c>
      <c r="PHO25" s="230">
        <f t="shared" si="186"/>
        <v>26502.788920143375</v>
      </c>
      <c r="PHP25" s="230">
        <f t="shared" si="186"/>
        <v>26502.788920143375</v>
      </c>
      <c r="PHQ25" s="230">
        <f t="shared" si="186"/>
        <v>26502.788920143375</v>
      </c>
      <c r="PHR25" s="230">
        <f t="shared" si="186"/>
        <v>26502.788920143375</v>
      </c>
      <c r="PHS25" s="230">
        <f t="shared" si="186"/>
        <v>26502.788920143375</v>
      </c>
      <c r="PHT25" s="230">
        <f t="shared" si="186"/>
        <v>26502.788920143375</v>
      </c>
      <c r="PHU25" s="230">
        <f t="shared" si="186"/>
        <v>26502.788920143375</v>
      </c>
      <c r="PHV25" s="230">
        <f t="shared" si="186"/>
        <v>26502.788920143375</v>
      </c>
      <c r="PHW25" s="230">
        <f t="shared" si="186"/>
        <v>26502.788920143375</v>
      </c>
      <c r="PHX25" s="230">
        <f t="shared" si="186"/>
        <v>26502.788920143375</v>
      </c>
      <c r="PHY25" s="230">
        <f t="shared" si="186"/>
        <v>26502.788920143375</v>
      </c>
      <c r="PHZ25" s="230">
        <f t="shared" si="186"/>
        <v>26502.788920143375</v>
      </c>
      <c r="PIA25" s="230">
        <f t="shared" si="186"/>
        <v>26502.788920143375</v>
      </c>
      <c r="PIB25" s="230">
        <f t="shared" si="186"/>
        <v>26502.788920143375</v>
      </c>
      <c r="PIC25" s="230">
        <f t="shared" si="186"/>
        <v>26502.788920143375</v>
      </c>
      <c r="PID25" s="230">
        <f t="shared" si="186"/>
        <v>26502.788920143375</v>
      </c>
      <c r="PIE25" s="230">
        <f t="shared" si="186"/>
        <v>26502.788920143375</v>
      </c>
      <c r="PIF25" s="230">
        <f t="shared" si="186"/>
        <v>26502.788920143375</v>
      </c>
      <c r="PIG25" s="230">
        <f t="shared" si="186"/>
        <v>26502.788920143375</v>
      </c>
      <c r="PIH25" s="230">
        <f t="shared" si="186"/>
        <v>26502.788920143375</v>
      </c>
      <c r="PII25" s="230">
        <f t="shared" si="186"/>
        <v>26502.788920143375</v>
      </c>
      <c r="PIJ25" s="230">
        <f t="shared" si="186"/>
        <v>26502.788920143375</v>
      </c>
      <c r="PIK25" s="230">
        <f t="shared" si="186"/>
        <v>26502.788920143375</v>
      </c>
      <c r="PIL25" s="230">
        <f t="shared" si="186"/>
        <v>26502.788920143375</v>
      </c>
      <c r="PIM25" s="230">
        <f t="shared" si="186"/>
        <v>26502.788920143375</v>
      </c>
      <c r="PIN25" s="230">
        <f t="shared" si="186"/>
        <v>26502.788920143375</v>
      </c>
      <c r="PIO25" s="230">
        <f t="shared" si="186"/>
        <v>26502.788920143375</v>
      </c>
      <c r="PIP25" s="230">
        <f t="shared" si="186"/>
        <v>26502.788920143375</v>
      </c>
      <c r="PIQ25" s="230">
        <f t="shared" si="186"/>
        <v>26502.788920143375</v>
      </c>
      <c r="PIR25" s="230">
        <f t="shared" si="186"/>
        <v>26502.788920143375</v>
      </c>
      <c r="PIS25" s="230">
        <f t="shared" si="186"/>
        <v>26502.788920143375</v>
      </c>
      <c r="PIT25" s="230">
        <f t="shared" si="186"/>
        <v>26502.788920143375</v>
      </c>
      <c r="PIU25" s="230">
        <f t="shared" si="186"/>
        <v>26502.788920143375</v>
      </c>
      <c r="PIV25" s="230">
        <f t="shared" si="186"/>
        <v>26502.788920143375</v>
      </c>
      <c r="PIW25" s="230">
        <f t="shared" si="186"/>
        <v>26502.788920143375</v>
      </c>
      <c r="PIX25" s="230">
        <f t="shared" si="186"/>
        <v>26502.788920143375</v>
      </c>
      <c r="PIY25" s="230">
        <f t="shared" si="186"/>
        <v>26502.788920143375</v>
      </c>
      <c r="PIZ25" s="230">
        <f t="shared" si="186"/>
        <v>26502.788920143375</v>
      </c>
      <c r="PJA25" s="230">
        <f t="shared" si="186"/>
        <v>26502.788920143375</v>
      </c>
      <c r="PJB25" s="230">
        <f t="shared" si="186"/>
        <v>26502.788920143375</v>
      </c>
      <c r="PJC25" s="230">
        <f t="shared" si="186"/>
        <v>26502.788920143375</v>
      </c>
      <c r="PJD25" s="230">
        <f t="shared" si="186"/>
        <v>26502.788920143375</v>
      </c>
      <c r="PJE25" s="230">
        <f t="shared" si="186"/>
        <v>26502.788920143375</v>
      </c>
      <c r="PJF25" s="230">
        <f t="shared" si="186"/>
        <v>26502.788920143375</v>
      </c>
      <c r="PJG25" s="230">
        <f t="shared" ref="PJG25:PLR25" si="187">MIN(_xlfn.IFS(PJG21=0,PJF25,PJG21&gt;0,PJF25+(PJG21/5)),PJG22)</f>
        <v>26502.788920143375</v>
      </c>
      <c r="PJH25" s="230">
        <f t="shared" si="187"/>
        <v>26502.788920143375</v>
      </c>
      <c r="PJI25" s="230">
        <f t="shared" si="187"/>
        <v>26502.788920143375</v>
      </c>
      <c r="PJJ25" s="230">
        <f t="shared" si="187"/>
        <v>26502.788920143375</v>
      </c>
      <c r="PJK25" s="230">
        <f t="shared" si="187"/>
        <v>26502.788920143375</v>
      </c>
      <c r="PJL25" s="230">
        <f t="shared" si="187"/>
        <v>26502.788920143375</v>
      </c>
      <c r="PJM25" s="230">
        <f t="shared" si="187"/>
        <v>26502.788920143375</v>
      </c>
      <c r="PJN25" s="230">
        <f t="shared" si="187"/>
        <v>26502.788920143375</v>
      </c>
      <c r="PJO25" s="230">
        <f t="shared" si="187"/>
        <v>26502.788920143375</v>
      </c>
      <c r="PJP25" s="230">
        <f t="shared" si="187"/>
        <v>26502.788920143375</v>
      </c>
      <c r="PJQ25" s="230">
        <f t="shared" si="187"/>
        <v>26502.788920143375</v>
      </c>
      <c r="PJR25" s="230">
        <f t="shared" si="187"/>
        <v>26502.788920143375</v>
      </c>
      <c r="PJS25" s="230">
        <f t="shared" si="187"/>
        <v>26502.788920143375</v>
      </c>
      <c r="PJT25" s="230">
        <f t="shared" si="187"/>
        <v>26502.788920143375</v>
      </c>
      <c r="PJU25" s="230">
        <f t="shared" si="187"/>
        <v>26502.788920143375</v>
      </c>
      <c r="PJV25" s="230">
        <f t="shared" si="187"/>
        <v>26502.788920143375</v>
      </c>
      <c r="PJW25" s="230">
        <f t="shared" si="187"/>
        <v>26502.788920143375</v>
      </c>
      <c r="PJX25" s="230">
        <f t="shared" si="187"/>
        <v>26502.788920143375</v>
      </c>
      <c r="PJY25" s="230">
        <f t="shared" si="187"/>
        <v>26502.788920143375</v>
      </c>
      <c r="PJZ25" s="230">
        <f t="shared" si="187"/>
        <v>26502.788920143375</v>
      </c>
      <c r="PKA25" s="230">
        <f t="shared" si="187"/>
        <v>26502.788920143375</v>
      </c>
      <c r="PKB25" s="230">
        <f t="shared" si="187"/>
        <v>26502.788920143375</v>
      </c>
      <c r="PKC25" s="230">
        <f t="shared" si="187"/>
        <v>26502.788920143375</v>
      </c>
      <c r="PKD25" s="230">
        <f t="shared" si="187"/>
        <v>26502.788920143375</v>
      </c>
      <c r="PKE25" s="230">
        <f t="shared" si="187"/>
        <v>26502.788920143375</v>
      </c>
      <c r="PKF25" s="230">
        <f t="shared" si="187"/>
        <v>26502.788920143375</v>
      </c>
      <c r="PKG25" s="230">
        <f t="shared" si="187"/>
        <v>26502.788920143375</v>
      </c>
      <c r="PKH25" s="230">
        <f t="shared" si="187"/>
        <v>26502.788920143375</v>
      </c>
      <c r="PKI25" s="230">
        <f t="shared" si="187"/>
        <v>26502.788920143375</v>
      </c>
      <c r="PKJ25" s="230">
        <f t="shared" si="187"/>
        <v>26502.788920143375</v>
      </c>
      <c r="PKK25" s="230">
        <f t="shared" si="187"/>
        <v>26502.788920143375</v>
      </c>
      <c r="PKL25" s="230">
        <f t="shared" si="187"/>
        <v>26502.788920143375</v>
      </c>
      <c r="PKM25" s="230">
        <f t="shared" si="187"/>
        <v>26502.788920143375</v>
      </c>
      <c r="PKN25" s="230">
        <f t="shared" si="187"/>
        <v>26502.788920143375</v>
      </c>
      <c r="PKO25" s="230">
        <f t="shared" si="187"/>
        <v>26502.788920143375</v>
      </c>
      <c r="PKP25" s="230">
        <f t="shared" si="187"/>
        <v>26502.788920143375</v>
      </c>
      <c r="PKQ25" s="230">
        <f t="shared" si="187"/>
        <v>26502.788920143375</v>
      </c>
      <c r="PKR25" s="230">
        <f t="shared" si="187"/>
        <v>26502.788920143375</v>
      </c>
      <c r="PKS25" s="230">
        <f t="shared" si="187"/>
        <v>26502.788920143375</v>
      </c>
      <c r="PKT25" s="230">
        <f t="shared" si="187"/>
        <v>26502.788920143375</v>
      </c>
      <c r="PKU25" s="230">
        <f t="shared" si="187"/>
        <v>26502.788920143375</v>
      </c>
      <c r="PKV25" s="230">
        <f t="shared" si="187"/>
        <v>26502.788920143375</v>
      </c>
      <c r="PKW25" s="230">
        <f t="shared" si="187"/>
        <v>26502.788920143375</v>
      </c>
      <c r="PKX25" s="230">
        <f t="shared" si="187"/>
        <v>26502.788920143375</v>
      </c>
      <c r="PKY25" s="230">
        <f t="shared" si="187"/>
        <v>26502.788920143375</v>
      </c>
      <c r="PKZ25" s="230">
        <f t="shared" si="187"/>
        <v>26502.788920143375</v>
      </c>
      <c r="PLA25" s="230">
        <f t="shared" si="187"/>
        <v>26502.788920143375</v>
      </c>
      <c r="PLB25" s="230">
        <f t="shared" si="187"/>
        <v>26502.788920143375</v>
      </c>
      <c r="PLC25" s="230">
        <f t="shared" si="187"/>
        <v>26502.788920143375</v>
      </c>
      <c r="PLD25" s="230">
        <f t="shared" si="187"/>
        <v>26502.788920143375</v>
      </c>
      <c r="PLE25" s="230">
        <f t="shared" si="187"/>
        <v>26502.788920143375</v>
      </c>
      <c r="PLF25" s="230">
        <f t="shared" si="187"/>
        <v>26502.788920143375</v>
      </c>
      <c r="PLG25" s="230">
        <f t="shared" si="187"/>
        <v>26502.788920143375</v>
      </c>
      <c r="PLH25" s="230">
        <f t="shared" si="187"/>
        <v>26502.788920143375</v>
      </c>
      <c r="PLI25" s="230">
        <f t="shared" si="187"/>
        <v>26502.788920143375</v>
      </c>
      <c r="PLJ25" s="230">
        <f t="shared" si="187"/>
        <v>26502.788920143375</v>
      </c>
      <c r="PLK25" s="230">
        <f t="shared" si="187"/>
        <v>26502.788920143375</v>
      </c>
      <c r="PLL25" s="230">
        <f t="shared" si="187"/>
        <v>26502.788920143375</v>
      </c>
      <c r="PLM25" s="230">
        <f t="shared" si="187"/>
        <v>26502.788920143375</v>
      </c>
      <c r="PLN25" s="230">
        <f t="shared" si="187"/>
        <v>26502.788920143375</v>
      </c>
      <c r="PLO25" s="230">
        <f t="shared" si="187"/>
        <v>26502.788920143375</v>
      </c>
      <c r="PLP25" s="230">
        <f t="shared" si="187"/>
        <v>26502.788920143375</v>
      </c>
      <c r="PLQ25" s="230">
        <f t="shared" si="187"/>
        <v>26502.788920143375</v>
      </c>
      <c r="PLR25" s="230">
        <f t="shared" si="187"/>
        <v>26502.788920143375</v>
      </c>
      <c r="PLS25" s="230">
        <f t="shared" ref="PLS25:POD25" si="188">MIN(_xlfn.IFS(PLS21=0,PLR25,PLS21&gt;0,PLR25+(PLS21/5)),PLS22)</f>
        <v>26502.788920143375</v>
      </c>
      <c r="PLT25" s="230">
        <f t="shared" si="188"/>
        <v>26502.788920143375</v>
      </c>
      <c r="PLU25" s="230">
        <f t="shared" si="188"/>
        <v>26502.788920143375</v>
      </c>
      <c r="PLV25" s="230">
        <f t="shared" si="188"/>
        <v>26502.788920143375</v>
      </c>
      <c r="PLW25" s="230">
        <f t="shared" si="188"/>
        <v>26502.788920143375</v>
      </c>
      <c r="PLX25" s="230">
        <f t="shared" si="188"/>
        <v>26502.788920143375</v>
      </c>
      <c r="PLY25" s="230">
        <f t="shared" si="188"/>
        <v>26502.788920143375</v>
      </c>
      <c r="PLZ25" s="230">
        <f t="shared" si="188"/>
        <v>26502.788920143375</v>
      </c>
      <c r="PMA25" s="230">
        <f t="shared" si="188"/>
        <v>26502.788920143375</v>
      </c>
      <c r="PMB25" s="230">
        <f t="shared" si="188"/>
        <v>26502.788920143375</v>
      </c>
      <c r="PMC25" s="230">
        <f t="shared" si="188"/>
        <v>26502.788920143375</v>
      </c>
      <c r="PMD25" s="230">
        <f t="shared" si="188"/>
        <v>26502.788920143375</v>
      </c>
      <c r="PME25" s="230">
        <f t="shared" si="188"/>
        <v>26502.788920143375</v>
      </c>
      <c r="PMF25" s="230">
        <f t="shared" si="188"/>
        <v>26502.788920143375</v>
      </c>
      <c r="PMG25" s="230">
        <f t="shared" si="188"/>
        <v>26502.788920143375</v>
      </c>
      <c r="PMH25" s="230">
        <f t="shared" si="188"/>
        <v>26502.788920143375</v>
      </c>
      <c r="PMI25" s="230">
        <f t="shared" si="188"/>
        <v>26502.788920143375</v>
      </c>
      <c r="PMJ25" s="230">
        <f t="shared" si="188"/>
        <v>26502.788920143375</v>
      </c>
      <c r="PMK25" s="230">
        <f t="shared" si="188"/>
        <v>26502.788920143375</v>
      </c>
      <c r="PML25" s="230">
        <f t="shared" si="188"/>
        <v>26502.788920143375</v>
      </c>
      <c r="PMM25" s="230">
        <f t="shared" si="188"/>
        <v>26502.788920143375</v>
      </c>
      <c r="PMN25" s="230">
        <f t="shared" si="188"/>
        <v>26502.788920143375</v>
      </c>
      <c r="PMO25" s="230">
        <f t="shared" si="188"/>
        <v>26502.788920143375</v>
      </c>
      <c r="PMP25" s="230">
        <f t="shared" si="188"/>
        <v>26502.788920143375</v>
      </c>
      <c r="PMQ25" s="230">
        <f t="shared" si="188"/>
        <v>26502.788920143375</v>
      </c>
      <c r="PMR25" s="230">
        <f t="shared" si="188"/>
        <v>26502.788920143375</v>
      </c>
      <c r="PMS25" s="230">
        <f t="shared" si="188"/>
        <v>26502.788920143375</v>
      </c>
      <c r="PMT25" s="230">
        <f t="shared" si="188"/>
        <v>26502.788920143375</v>
      </c>
      <c r="PMU25" s="230">
        <f t="shared" si="188"/>
        <v>26502.788920143375</v>
      </c>
      <c r="PMV25" s="230">
        <f t="shared" si="188"/>
        <v>26502.788920143375</v>
      </c>
      <c r="PMW25" s="230">
        <f t="shared" si="188"/>
        <v>26502.788920143375</v>
      </c>
      <c r="PMX25" s="230">
        <f t="shared" si="188"/>
        <v>26502.788920143375</v>
      </c>
      <c r="PMY25" s="230">
        <f t="shared" si="188"/>
        <v>26502.788920143375</v>
      </c>
      <c r="PMZ25" s="230">
        <f t="shared" si="188"/>
        <v>26502.788920143375</v>
      </c>
      <c r="PNA25" s="230">
        <f t="shared" si="188"/>
        <v>26502.788920143375</v>
      </c>
      <c r="PNB25" s="230">
        <f t="shared" si="188"/>
        <v>26502.788920143375</v>
      </c>
      <c r="PNC25" s="230">
        <f t="shared" si="188"/>
        <v>26502.788920143375</v>
      </c>
      <c r="PND25" s="230">
        <f t="shared" si="188"/>
        <v>26502.788920143375</v>
      </c>
      <c r="PNE25" s="230">
        <f t="shared" si="188"/>
        <v>26502.788920143375</v>
      </c>
      <c r="PNF25" s="230">
        <f t="shared" si="188"/>
        <v>26502.788920143375</v>
      </c>
      <c r="PNG25" s="230">
        <f t="shared" si="188"/>
        <v>26502.788920143375</v>
      </c>
      <c r="PNH25" s="230">
        <f t="shared" si="188"/>
        <v>26502.788920143375</v>
      </c>
      <c r="PNI25" s="230">
        <f t="shared" si="188"/>
        <v>26502.788920143375</v>
      </c>
      <c r="PNJ25" s="230">
        <f t="shared" si="188"/>
        <v>26502.788920143375</v>
      </c>
      <c r="PNK25" s="230">
        <f t="shared" si="188"/>
        <v>26502.788920143375</v>
      </c>
      <c r="PNL25" s="230">
        <f t="shared" si="188"/>
        <v>26502.788920143375</v>
      </c>
      <c r="PNM25" s="230">
        <f t="shared" si="188"/>
        <v>26502.788920143375</v>
      </c>
      <c r="PNN25" s="230">
        <f t="shared" si="188"/>
        <v>26502.788920143375</v>
      </c>
      <c r="PNO25" s="230">
        <f t="shared" si="188"/>
        <v>26502.788920143375</v>
      </c>
      <c r="PNP25" s="230">
        <f t="shared" si="188"/>
        <v>26502.788920143375</v>
      </c>
      <c r="PNQ25" s="230">
        <f t="shared" si="188"/>
        <v>26502.788920143375</v>
      </c>
      <c r="PNR25" s="230">
        <f t="shared" si="188"/>
        <v>26502.788920143375</v>
      </c>
      <c r="PNS25" s="230">
        <f t="shared" si="188"/>
        <v>26502.788920143375</v>
      </c>
      <c r="PNT25" s="230">
        <f t="shared" si="188"/>
        <v>26502.788920143375</v>
      </c>
      <c r="PNU25" s="230">
        <f t="shared" si="188"/>
        <v>26502.788920143375</v>
      </c>
      <c r="PNV25" s="230">
        <f t="shared" si="188"/>
        <v>26502.788920143375</v>
      </c>
      <c r="PNW25" s="230">
        <f t="shared" si="188"/>
        <v>26502.788920143375</v>
      </c>
      <c r="PNX25" s="230">
        <f t="shared" si="188"/>
        <v>26502.788920143375</v>
      </c>
      <c r="PNY25" s="230">
        <f t="shared" si="188"/>
        <v>26502.788920143375</v>
      </c>
      <c r="PNZ25" s="230">
        <f t="shared" si="188"/>
        <v>26502.788920143375</v>
      </c>
      <c r="POA25" s="230">
        <f t="shared" si="188"/>
        <v>26502.788920143375</v>
      </c>
      <c r="POB25" s="230">
        <f t="shared" si="188"/>
        <v>26502.788920143375</v>
      </c>
      <c r="POC25" s="230">
        <f t="shared" si="188"/>
        <v>26502.788920143375</v>
      </c>
      <c r="POD25" s="230">
        <f t="shared" si="188"/>
        <v>26502.788920143375</v>
      </c>
      <c r="POE25" s="230">
        <f t="shared" ref="POE25:PQP25" si="189">MIN(_xlfn.IFS(POE21=0,POD25,POE21&gt;0,POD25+(POE21/5)),POE22)</f>
        <v>26502.788920143375</v>
      </c>
      <c r="POF25" s="230">
        <f t="shared" si="189"/>
        <v>26502.788920143375</v>
      </c>
      <c r="POG25" s="230">
        <f t="shared" si="189"/>
        <v>26502.788920143375</v>
      </c>
      <c r="POH25" s="230">
        <f t="shared" si="189"/>
        <v>26502.788920143375</v>
      </c>
      <c r="POI25" s="230">
        <f t="shared" si="189"/>
        <v>26502.788920143375</v>
      </c>
      <c r="POJ25" s="230">
        <f t="shared" si="189"/>
        <v>26502.788920143375</v>
      </c>
      <c r="POK25" s="230">
        <f t="shared" si="189"/>
        <v>26502.788920143375</v>
      </c>
      <c r="POL25" s="230">
        <f t="shared" si="189"/>
        <v>26502.788920143375</v>
      </c>
      <c r="POM25" s="230">
        <f t="shared" si="189"/>
        <v>26502.788920143375</v>
      </c>
      <c r="PON25" s="230">
        <f t="shared" si="189"/>
        <v>26502.788920143375</v>
      </c>
      <c r="POO25" s="230">
        <f t="shared" si="189"/>
        <v>26502.788920143375</v>
      </c>
      <c r="POP25" s="230">
        <f t="shared" si="189"/>
        <v>26502.788920143375</v>
      </c>
      <c r="POQ25" s="230">
        <f t="shared" si="189"/>
        <v>26502.788920143375</v>
      </c>
      <c r="POR25" s="230">
        <f t="shared" si="189"/>
        <v>26502.788920143375</v>
      </c>
      <c r="POS25" s="230">
        <f t="shared" si="189"/>
        <v>26502.788920143375</v>
      </c>
      <c r="POT25" s="230">
        <f t="shared" si="189"/>
        <v>26502.788920143375</v>
      </c>
      <c r="POU25" s="230">
        <f t="shared" si="189"/>
        <v>26502.788920143375</v>
      </c>
      <c r="POV25" s="230">
        <f t="shared" si="189"/>
        <v>26502.788920143375</v>
      </c>
      <c r="POW25" s="230">
        <f t="shared" si="189"/>
        <v>26502.788920143375</v>
      </c>
      <c r="POX25" s="230">
        <f t="shared" si="189"/>
        <v>26502.788920143375</v>
      </c>
      <c r="POY25" s="230">
        <f t="shared" si="189"/>
        <v>26502.788920143375</v>
      </c>
      <c r="POZ25" s="230">
        <f t="shared" si="189"/>
        <v>26502.788920143375</v>
      </c>
      <c r="PPA25" s="230">
        <f t="shared" si="189"/>
        <v>26502.788920143375</v>
      </c>
      <c r="PPB25" s="230">
        <f t="shared" si="189"/>
        <v>26502.788920143375</v>
      </c>
      <c r="PPC25" s="230">
        <f t="shared" si="189"/>
        <v>26502.788920143375</v>
      </c>
      <c r="PPD25" s="230">
        <f t="shared" si="189"/>
        <v>26502.788920143375</v>
      </c>
      <c r="PPE25" s="230">
        <f t="shared" si="189"/>
        <v>26502.788920143375</v>
      </c>
      <c r="PPF25" s="230">
        <f t="shared" si="189"/>
        <v>26502.788920143375</v>
      </c>
      <c r="PPG25" s="230">
        <f t="shared" si="189"/>
        <v>26502.788920143375</v>
      </c>
      <c r="PPH25" s="230">
        <f t="shared" si="189"/>
        <v>26502.788920143375</v>
      </c>
      <c r="PPI25" s="230">
        <f t="shared" si="189"/>
        <v>26502.788920143375</v>
      </c>
      <c r="PPJ25" s="230">
        <f t="shared" si="189"/>
        <v>26502.788920143375</v>
      </c>
      <c r="PPK25" s="230">
        <f t="shared" si="189"/>
        <v>26502.788920143375</v>
      </c>
      <c r="PPL25" s="230">
        <f t="shared" si="189"/>
        <v>26502.788920143375</v>
      </c>
      <c r="PPM25" s="230">
        <f t="shared" si="189"/>
        <v>26502.788920143375</v>
      </c>
      <c r="PPN25" s="230">
        <f t="shared" si="189"/>
        <v>26502.788920143375</v>
      </c>
      <c r="PPO25" s="230">
        <f t="shared" si="189"/>
        <v>26502.788920143375</v>
      </c>
      <c r="PPP25" s="230">
        <f t="shared" si="189"/>
        <v>26502.788920143375</v>
      </c>
      <c r="PPQ25" s="230">
        <f t="shared" si="189"/>
        <v>26502.788920143375</v>
      </c>
      <c r="PPR25" s="230">
        <f t="shared" si="189"/>
        <v>26502.788920143375</v>
      </c>
      <c r="PPS25" s="230">
        <f t="shared" si="189"/>
        <v>26502.788920143375</v>
      </c>
      <c r="PPT25" s="230">
        <f t="shared" si="189"/>
        <v>26502.788920143375</v>
      </c>
      <c r="PPU25" s="230">
        <f t="shared" si="189"/>
        <v>26502.788920143375</v>
      </c>
      <c r="PPV25" s="230">
        <f t="shared" si="189"/>
        <v>26502.788920143375</v>
      </c>
      <c r="PPW25" s="230">
        <f t="shared" si="189"/>
        <v>26502.788920143375</v>
      </c>
      <c r="PPX25" s="230">
        <f t="shared" si="189"/>
        <v>26502.788920143375</v>
      </c>
      <c r="PPY25" s="230">
        <f t="shared" si="189"/>
        <v>26502.788920143375</v>
      </c>
      <c r="PPZ25" s="230">
        <f t="shared" si="189"/>
        <v>26502.788920143375</v>
      </c>
      <c r="PQA25" s="230">
        <f t="shared" si="189"/>
        <v>26502.788920143375</v>
      </c>
      <c r="PQB25" s="230">
        <f t="shared" si="189"/>
        <v>26502.788920143375</v>
      </c>
      <c r="PQC25" s="230">
        <f t="shared" si="189"/>
        <v>26502.788920143375</v>
      </c>
      <c r="PQD25" s="230">
        <f t="shared" si="189"/>
        <v>26502.788920143375</v>
      </c>
      <c r="PQE25" s="230">
        <f t="shared" si="189"/>
        <v>26502.788920143375</v>
      </c>
      <c r="PQF25" s="230">
        <f t="shared" si="189"/>
        <v>26502.788920143375</v>
      </c>
      <c r="PQG25" s="230">
        <f t="shared" si="189"/>
        <v>26502.788920143375</v>
      </c>
      <c r="PQH25" s="230">
        <f t="shared" si="189"/>
        <v>26502.788920143375</v>
      </c>
      <c r="PQI25" s="230">
        <f t="shared" si="189"/>
        <v>26502.788920143375</v>
      </c>
      <c r="PQJ25" s="230">
        <f t="shared" si="189"/>
        <v>26502.788920143375</v>
      </c>
      <c r="PQK25" s="230">
        <f t="shared" si="189"/>
        <v>26502.788920143375</v>
      </c>
      <c r="PQL25" s="230">
        <f t="shared" si="189"/>
        <v>26502.788920143375</v>
      </c>
      <c r="PQM25" s="230">
        <f t="shared" si="189"/>
        <v>26502.788920143375</v>
      </c>
      <c r="PQN25" s="230">
        <f t="shared" si="189"/>
        <v>26502.788920143375</v>
      </c>
      <c r="PQO25" s="230">
        <f t="shared" si="189"/>
        <v>26502.788920143375</v>
      </c>
      <c r="PQP25" s="230">
        <f t="shared" si="189"/>
        <v>26502.788920143375</v>
      </c>
      <c r="PQQ25" s="230">
        <f t="shared" ref="PQQ25:PTB25" si="190">MIN(_xlfn.IFS(PQQ21=0,PQP25,PQQ21&gt;0,PQP25+(PQQ21/5)),PQQ22)</f>
        <v>26502.788920143375</v>
      </c>
      <c r="PQR25" s="230">
        <f t="shared" si="190"/>
        <v>26502.788920143375</v>
      </c>
      <c r="PQS25" s="230">
        <f t="shared" si="190"/>
        <v>26502.788920143375</v>
      </c>
      <c r="PQT25" s="230">
        <f t="shared" si="190"/>
        <v>26502.788920143375</v>
      </c>
      <c r="PQU25" s="230">
        <f t="shared" si="190"/>
        <v>26502.788920143375</v>
      </c>
      <c r="PQV25" s="230">
        <f t="shared" si="190"/>
        <v>26502.788920143375</v>
      </c>
      <c r="PQW25" s="230">
        <f t="shared" si="190"/>
        <v>26502.788920143375</v>
      </c>
      <c r="PQX25" s="230">
        <f t="shared" si="190"/>
        <v>26502.788920143375</v>
      </c>
      <c r="PQY25" s="230">
        <f t="shared" si="190"/>
        <v>26502.788920143375</v>
      </c>
      <c r="PQZ25" s="230">
        <f t="shared" si="190"/>
        <v>26502.788920143375</v>
      </c>
      <c r="PRA25" s="230">
        <f t="shared" si="190"/>
        <v>26502.788920143375</v>
      </c>
      <c r="PRB25" s="230">
        <f t="shared" si="190"/>
        <v>26502.788920143375</v>
      </c>
      <c r="PRC25" s="230">
        <f t="shared" si="190"/>
        <v>26502.788920143375</v>
      </c>
      <c r="PRD25" s="230">
        <f t="shared" si="190"/>
        <v>26502.788920143375</v>
      </c>
      <c r="PRE25" s="230">
        <f t="shared" si="190"/>
        <v>26502.788920143375</v>
      </c>
      <c r="PRF25" s="230">
        <f t="shared" si="190"/>
        <v>26502.788920143375</v>
      </c>
      <c r="PRG25" s="230">
        <f t="shared" si="190"/>
        <v>26502.788920143375</v>
      </c>
      <c r="PRH25" s="230">
        <f t="shared" si="190"/>
        <v>26502.788920143375</v>
      </c>
      <c r="PRI25" s="230">
        <f t="shared" si="190"/>
        <v>26502.788920143375</v>
      </c>
      <c r="PRJ25" s="230">
        <f t="shared" si="190"/>
        <v>26502.788920143375</v>
      </c>
      <c r="PRK25" s="230">
        <f t="shared" si="190"/>
        <v>26502.788920143375</v>
      </c>
      <c r="PRL25" s="230">
        <f t="shared" si="190"/>
        <v>26502.788920143375</v>
      </c>
      <c r="PRM25" s="230">
        <f t="shared" si="190"/>
        <v>26502.788920143375</v>
      </c>
      <c r="PRN25" s="230">
        <f t="shared" si="190"/>
        <v>26502.788920143375</v>
      </c>
      <c r="PRO25" s="230">
        <f t="shared" si="190"/>
        <v>26502.788920143375</v>
      </c>
      <c r="PRP25" s="230">
        <f t="shared" si="190"/>
        <v>26502.788920143375</v>
      </c>
      <c r="PRQ25" s="230">
        <f t="shared" si="190"/>
        <v>26502.788920143375</v>
      </c>
      <c r="PRR25" s="230">
        <f t="shared" si="190"/>
        <v>26502.788920143375</v>
      </c>
      <c r="PRS25" s="230">
        <f t="shared" si="190"/>
        <v>26502.788920143375</v>
      </c>
      <c r="PRT25" s="230">
        <f t="shared" si="190"/>
        <v>26502.788920143375</v>
      </c>
      <c r="PRU25" s="230">
        <f t="shared" si="190"/>
        <v>26502.788920143375</v>
      </c>
      <c r="PRV25" s="230">
        <f t="shared" si="190"/>
        <v>26502.788920143375</v>
      </c>
      <c r="PRW25" s="230">
        <f t="shared" si="190"/>
        <v>26502.788920143375</v>
      </c>
      <c r="PRX25" s="230">
        <f t="shared" si="190"/>
        <v>26502.788920143375</v>
      </c>
      <c r="PRY25" s="230">
        <f t="shared" si="190"/>
        <v>26502.788920143375</v>
      </c>
      <c r="PRZ25" s="230">
        <f t="shared" si="190"/>
        <v>26502.788920143375</v>
      </c>
      <c r="PSA25" s="230">
        <f t="shared" si="190"/>
        <v>26502.788920143375</v>
      </c>
      <c r="PSB25" s="230">
        <f t="shared" si="190"/>
        <v>26502.788920143375</v>
      </c>
      <c r="PSC25" s="230">
        <f t="shared" si="190"/>
        <v>26502.788920143375</v>
      </c>
      <c r="PSD25" s="230">
        <f t="shared" si="190"/>
        <v>26502.788920143375</v>
      </c>
      <c r="PSE25" s="230">
        <f t="shared" si="190"/>
        <v>26502.788920143375</v>
      </c>
      <c r="PSF25" s="230">
        <f t="shared" si="190"/>
        <v>26502.788920143375</v>
      </c>
      <c r="PSG25" s="230">
        <f t="shared" si="190"/>
        <v>26502.788920143375</v>
      </c>
      <c r="PSH25" s="230">
        <f t="shared" si="190"/>
        <v>26502.788920143375</v>
      </c>
      <c r="PSI25" s="230">
        <f t="shared" si="190"/>
        <v>26502.788920143375</v>
      </c>
      <c r="PSJ25" s="230">
        <f t="shared" si="190"/>
        <v>26502.788920143375</v>
      </c>
      <c r="PSK25" s="230">
        <f t="shared" si="190"/>
        <v>26502.788920143375</v>
      </c>
      <c r="PSL25" s="230">
        <f t="shared" si="190"/>
        <v>26502.788920143375</v>
      </c>
      <c r="PSM25" s="230">
        <f t="shared" si="190"/>
        <v>26502.788920143375</v>
      </c>
      <c r="PSN25" s="230">
        <f t="shared" si="190"/>
        <v>26502.788920143375</v>
      </c>
      <c r="PSO25" s="230">
        <f t="shared" si="190"/>
        <v>26502.788920143375</v>
      </c>
      <c r="PSP25" s="230">
        <f t="shared" si="190"/>
        <v>26502.788920143375</v>
      </c>
      <c r="PSQ25" s="230">
        <f t="shared" si="190"/>
        <v>26502.788920143375</v>
      </c>
      <c r="PSR25" s="230">
        <f t="shared" si="190"/>
        <v>26502.788920143375</v>
      </c>
      <c r="PSS25" s="230">
        <f t="shared" si="190"/>
        <v>26502.788920143375</v>
      </c>
      <c r="PST25" s="230">
        <f t="shared" si="190"/>
        <v>26502.788920143375</v>
      </c>
      <c r="PSU25" s="230">
        <f t="shared" si="190"/>
        <v>26502.788920143375</v>
      </c>
      <c r="PSV25" s="230">
        <f t="shared" si="190"/>
        <v>26502.788920143375</v>
      </c>
      <c r="PSW25" s="230">
        <f t="shared" si="190"/>
        <v>26502.788920143375</v>
      </c>
      <c r="PSX25" s="230">
        <f t="shared" si="190"/>
        <v>26502.788920143375</v>
      </c>
      <c r="PSY25" s="230">
        <f t="shared" si="190"/>
        <v>26502.788920143375</v>
      </c>
      <c r="PSZ25" s="230">
        <f t="shared" si="190"/>
        <v>26502.788920143375</v>
      </c>
      <c r="PTA25" s="230">
        <f t="shared" si="190"/>
        <v>26502.788920143375</v>
      </c>
      <c r="PTB25" s="230">
        <f t="shared" si="190"/>
        <v>26502.788920143375</v>
      </c>
      <c r="PTC25" s="230">
        <f t="shared" ref="PTC25:PVN25" si="191">MIN(_xlfn.IFS(PTC21=0,PTB25,PTC21&gt;0,PTB25+(PTC21/5)),PTC22)</f>
        <v>26502.788920143375</v>
      </c>
      <c r="PTD25" s="230">
        <f t="shared" si="191"/>
        <v>26502.788920143375</v>
      </c>
      <c r="PTE25" s="230">
        <f t="shared" si="191"/>
        <v>26502.788920143375</v>
      </c>
      <c r="PTF25" s="230">
        <f t="shared" si="191"/>
        <v>26502.788920143375</v>
      </c>
      <c r="PTG25" s="230">
        <f t="shared" si="191"/>
        <v>26502.788920143375</v>
      </c>
      <c r="PTH25" s="230">
        <f t="shared" si="191"/>
        <v>26502.788920143375</v>
      </c>
      <c r="PTI25" s="230">
        <f t="shared" si="191"/>
        <v>26502.788920143375</v>
      </c>
      <c r="PTJ25" s="230">
        <f t="shared" si="191"/>
        <v>26502.788920143375</v>
      </c>
      <c r="PTK25" s="230">
        <f t="shared" si="191"/>
        <v>26502.788920143375</v>
      </c>
      <c r="PTL25" s="230">
        <f t="shared" si="191"/>
        <v>26502.788920143375</v>
      </c>
      <c r="PTM25" s="230">
        <f t="shared" si="191"/>
        <v>26502.788920143375</v>
      </c>
      <c r="PTN25" s="230">
        <f t="shared" si="191"/>
        <v>26502.788920143375</v>
      </c>
      <c r="PTO25" s="230">
        <f t="shared" si="191"/>
        <v>26502.788920143375</v>
      </c>
      <c r="PTP25" s="230">
        <f t="shared" si="191"/>
        <v>26502.788920143375</v>
      </c>
      <c r="PTQ25" s="230">
        <f t="shared" si="191"/>
        <v>26502.788920143375</v>
      </c>
      <c r="PTR25" s="230">
        <f t="shared" si="191"/>
        <v>26502.788920143375</v>
      </c>
      <c r="PTS25" s="230">
        <f t="shared" si="191"/>
        <v>26502.788920143375</v>
      </c>
      <c r="PTT25" s="230">
        <f t="shared" si="191"/>
        <v>26502.788920143375</v>
      </c>
      <c r="PTU25" s="230">
        <f t="shared" si="191"/>
        <v>26502.788920143375</v>
      </c>
      <c r="PTV25" s="230">
        <f t="shared" si="191"/>
        <v>26502.788920143375</v>
      </c>
      <c r="PTW25" s="230">
        <f t="shared" si="191"/>
        <v>26502.788920143375</v>
      </c>
      <c r="PTX25" s="230">
        <f t="shared" si="191"/>
        <v>26502.788920143375</v>
      </c>
      <c r="PTY25" s="230">
        <f t="shared" si="191"/>
        <v>26502.788920143375</v>
      </c>
      <c r="PTZ25" s="230">
        <f t="shared" si="191"/>
        <v>26502.788920143375</v>
      </c>
      <c r="PUA25" s="230">
        <f t="shared" si="191"/>
        <v>26502.788920143375</v>
      </c>
      <c r="PUB25" s="230">
        <f t="shared" si="191"/>
        <v>26502.788920143375</v>
      </c>
      <c r="PUC25" s="230">
        <f t="shared" si="191"/>
        <v>26502.788920143375</v>
      </c>
      <c r="PUD25" s="230">
        <f t="shared" si="191"/>
        <v>26502.788920143375</v>
      </c>
      <c r="PUE25" s="230">
        <f t="shared" si="191"/>
        <v>26502.788920143375</v>
      </c>
      <c r="PUF25" s="230">
        <f t="shared" si="191"/>
        <v>26502.788920143375</v>
      </c>
      <c r="PUG25" s="230">
        <f t="shared" si="191"/>
        <v>26502.788920143375</v>
      </c>
      <c r="PUH25" s="230">
        <f t="shared" si="191"/>
        <v>26502.788920143375</v>
      </c>
      <c r="PUI25" s="230">
        <f t="shared" si="191"/>
        <v>26502.788920143375</v>
      </c>
      <c r="PUJ25" s="230">
        <f t="shared" si="191"/>
        <v>26502.788920143375</v>
      </c>
      <c r="PUK25" s="230">
        <f t="shared" si="191"/>
        <v>26502.788920143375</v>
      </c>
      <c r="PUL25" s="230">
        <f t="shared" si="191"/>
        <v>26502.788920143375</v>
      </c>
      <c r="PUM25" s="230">
        <f t="shared" si="191"/>
        <v>26502.788920143375</v>
      </c>
      <c r="PUN25" s="230">
        <f t="shared" si="191"/>
        <v>26502.788920143375</v>
      </c>
      <c r="PUO25" s="230">
        <f t="shared" si="191"/>
        <v>26502.788920143375</v>
      </c>
      <c r="PUP25" s="230">
        <f t="shared" si="191"/>
        <v>26502.788920143375</v>
      </c>
      <c r="PUQ25" s="230">
        <f t="shared" si="191"/>
        <v>26502.788920143375</v>
      </c>
      <c r="PUR25" s="230">
        <f t="shared" si="191"/>
        <v>26502.788920143375</v>
      </c>
      <c r="PUS25" s="230">
        <f t="shared" si="191"/>
        <v>26502.788920143375</v>
      </c>
      <c r="PUT25" s="230">
        <f t="shared" si="191"/>
        <v>26502.788920143375</v>
      </c>
      <c r="PUU25" s="230">
        <f t="shared" si="191"/>
        <v>26502.788920143375</v>
      </c>
      <c r="PUV25" s="230">
        <f t="shared" si="191"/>
        <v>26502.788920143375</v>
      </c>
      <c r="PUW25" s="230">
        <f t="shared" si="191"/>
        <v>26502.788920143375</v>
      </c>
      <c r="PUX25" s="230">
        <f t="shared" si="191"/>
        <v>26502.788920143375</v>
      </c>
      <c r="PUY25" s="230">
        <f t="shared" si="191"/>
        <v>26502.788920143375</v>
      </c>
      <c r="PUZ25" s="230">
        <f t="shared" si="191"/>
        <v>26502.788920143375</v>
      </c>
      <c r="PVA25" s="230">
        <f t="shared" si="191"/>
        <v>26502.788920143375</v>
      </c>
      <c r="PVB25" s="230">
        <f t="shared" si="191"/>
        <v>26502.788920143375</v>
      </c>
      <c r="PVC25" s="230">
        <f t="shared" si="191"/>
        <v>26502.788920143375</v>
      </c>
      <c r="PVD25" s="230">
        <f t="shared" si="191"/>
        <v>26502.788920143375</v>
      </c>
      <c r="PVE25" s="230">
        <f t="shared" si="191"/>
        <v>26502.788920143375</v>
      </c>
      <c r="PVF25" s="230">
        <f t="shared" si="191"/>
        <v>26502.788920143375</v>
      </c>
      <c r="PVG25" s="230">
        <f t="shared" si="191"/>
        <v>26502.788920143375</v>
      </c>
      <c r="PVH25" s="230">
        <f t="shared" si="191"/>
        <v>26502.788920143375</v>
      </c>
      <c r="PVI25" s="230">
        <f t="shared" si="191"/>
        <v>26502.788920143375</v>
      </c>
      <c r="PVJ25" s="230">
        <f t="shared" si="191"/>
        <v>26502.788920143375</v>
      </c>
      <c r="PVK25" s="230">
        <f t="shared" si="191"/>
        <v>26502.788920143375</v>
      </c>
      <c r="PVL25" s="230">
        <f t="shared" si="191"/>
        <v>26502.788920143375</v>
      </c>
      <c r="PVM25" s="230">
        <f t="shared" si="191"/>
        <v>26502.788920143375</v>
      </c>
      <c r="PVN25" s="230">
        <f t="shared" si="191"/>
        <v>26502.788920143375</v>
      </c>
      <c r="PVO25" s="230">
        <f t="shared" ref="PVO25:PXZ25" si="192">MIN(_xlfn.IFS(PVO21=0,PVN25,PVO21&gt;0,PVN25+(PVO21/5)),PVO22)</f>
        <v>26502.788920143375</v>
      </c>
      <c r="PVP25" s="230">
        <f t="shared" si="192"/>
        <v>26502.788920143375</v>
      </c>
      <c r="PVQ25" s="230">
        <f t="shared" si="192"/>
        <v>26502.788920143375</v>
      </c>
      <c r="PVR25" s="230">
        <f t="shared" si="192"/>
        <v>26502.788920143375</v>
      </c>
      <c r="PVS25" s="230">
        <f t="shared" si="192"/>
        <v>26502.788920143375</v>
      </c>
      <c r="PVT25" s="230">
        <f t="shared" si="192"/>
        <v>26502.788920143375</v>
      </c>
      <c r="PVU25" s="230">
        <f t="shared" si="192"/>
        <v>26502.788920143375</v>
      </c>
      <c r="PVV25" s="230">
        <f t="shared" si="192"/>
        <v>26502.788920143375</v>
      </c>
      <c r="PVW25" s="230">
        <f t="shared" si="192"/>
        <v>26502.788920143375</v>
      </c>
      <c r="PVX25" s="230">
        <f t="shared" si="192"/>
        <v>26502.788920143375</v>
      </c>
      <c r="PVY25" s="230">
        <f t="shared" si="192"/>
        <v>26502.788920143375</v>
      </c>
      <c r="PVZ25" s="230">
        <f t="shared" si="192"/>
        <v>26502.788920143375</v>
      </c>
      <c r="PWA25" s="230">
        <f t="shared" si="192"/>
        <v>26502.788920143375</v>
      </c>
      <c r="PWB25" s="230">
        <f t="shared" si="192"/>
        <v>26502.788920143375</v>
      </c>
      <c r="PWC25" s="230">
        <f t="shared" si="192"/>
        <v>26502.788920143375</v>
      </c>
      <c r="PWD25" s="230">
        <f t="shared" si="192"/>
        <v>26502.788920143375</v>
      </c>
      <c r="PWE25" s="230">
        <f t="shared" si="192"/>
        <v>26502.788920143375</v>
      </c>
      <c r="PWF25" s="230">
        <f t="shared" si="192"/>
        <v>26502.788920143375</v>
      </c>
      <c r="PWG25" s="230">
        <f t="shared" si="192"/>
        <v>26502.788920143375</v>
      </c>
      <c r="PWH25" s="230">
        <f t="shared" si="192"/>
        <v>26502.788920143375</v>
      </c>
      <c r="PWI25" s="230">
        <f t="shared" si="192"/>
        <v>26502.788920143375</v>
      </c>
      <c r="PWJ25" s="230">
        <f t="shared" si="192"/>
        <v>26502.788920143375</v>
      </c>
      <c r="PWK25" s="230">
        <f t="shared" si="192"/>
        <v>26502.788920143375</v>
      </c>
      <c r="PWL25" s="230">
        <f t="shared" si="192"/>
        <v>26502.788920143375</v>
      </c>
      <c r="PWM25" s="230">
        <f t="shared" si="192"/>
        <v>26502.788920143375</v>
      </c>
      <c r="PWN25" s="230">
        <f t="shared" si="192"/>
        <v>26502.788920143375</v>
      </c>
      <c r="PWO25" s="230">
        <f t="shared" si="192"/>
        <v>26502.788920143375</v>
      </c>
      <c r="PWP25" s="230">
        <f t="shared" si="192"/>
        <v>26502.788920143375</v>
      </c>
      <c r="PWQ25" s="230">
        <f t="shared" si="192"/>
        <v>26502.788920143375</v>
      </c>
      <c r="PWR25" s="230">
        <f t="shared" si="192"/>
        <v>26502.788920143375</v>
      </c>
      <c r="PWS25" s="230">
        <f t="shared" si="192"/>
        <v>26502.788920143375</v>
      </c>
      <c r="PWT25" s="230">
        <f t="shared" si="192"/>
        <v>26502.788920143375</v>
      </c>
      <c r="PWU25" s="230">
        <f t="shared" si="192"/>
        <v>26502.788920143375</v>
      </c>
      <c r="PWV25" s="230">
        <f t="shared" si="192"/>
        <v>26502.788920143375</v>
      </c>
      <c r="PWW25" s="230">
        <f t="shared" si="192"/>
        <v>26502.788920143375</v>
      </c>
      <c r="PWX25" s="230">
        <f t="shared" si="192"/>
        <v>26502.788920143375</v>
      </c>
      <c r="PWY25" s="230">
        <f t="shared" si="192"/>
        <v>26502.788920143375</v>
      </c>
      <c r="PWZ25" s="230">
        <f t="shared" si="192"/>
        <v>26502.788920143375</v>
      </c>
      <c r="PXA25" s="230">
        <f t="shared" si="192"/>
        <v>26502.788920143375</v>
      </c>
      <c r="PXB25" s="230">
        <f t="shared" si="192"/>
        <v>26502.788920143375</v>
      </c>
      <c r="PXC25" s="230">
        <f t="shared" si="192"/>
        <v>26502.788920143375</v>
      </c>
      <c r="PXD25" s="230">
        <f t="shared" si="192"/>
        <v>26502.788920143375</v>
      </c>
      <c r="PXE25" s="230">
        <f t="shared" si="192"/>
        <v>26502.788920143375</v>
      </c>
      <c r="PXF25" s="230">
        <f t="shared" si="192"/>
        <v>26502.788920143375</v>
      </c>
      <c r="PXG25" s="230">
        <f t="shared" si="192"/>
        <v>26502.788920143375</v>
      </c>
      <c r="PXH25" s="230">
        <f t="shared" si="192"/>
        <v>26502.788920143375</v>
      </c>
      <c r="PXI25" s="230">
        <f t="shared" si="192"/>
        <v>26502.788920143375</v>
      </c>
      <c r="PXJ25" s="230">
        <f t="shared" si="192"/>
        <v>26502.788920143375</v>
      </c>
      <c r="PXK25" s="230">
        <f t="shared" si="192"/>
        <v>26502.788920143375</v>
      </c>
      <c r="PXL25" s="230">
        <f t="shared" si="192"/>
        <v>26502.788920143375</v>
      </c>
      <c r="PXM25" s="230">
        <f t="shared" si="192"/>
        <v>26502.788920143375</v>
      </c>
      <c r="PXN25" s="230">
        <f t="shared" si="192"/>
        <v>26502.788920143375</v>
      </c>
      <c r="PXO25" s="230">
        <f t="shared" si="192"/>
        <v>26502.788920143375</v>
      </c>
      <c r="PXP25" s="230">
        <f t="shared" si="192"/>
        <v>26502.788920143375</v>
      </c>
      <c r="PXQ25" s="230">
        <f t="shared" si="192"/>
        <v>26502.788920143375</v>
      </c>
      <c r="PXR25" s="230">
        <f t="shared" si="192"/>
        <v>26502.788920143375</v>
      </c>
      <c r="PXS25" s="230">
        <f t="shared" si="192"/>
        <v>26502.788920143375</v>
      </c>
      <c r="PXT25" s="230">
        <f t="shared" si="192"/>
        <v>26502.788920143375</v>
      </c>
      <c r="PXU25" s="230">
        <f t="shared" si="192"/>
        <v>26502.788920143375</v>
      </c>
      <c r="PXV25" s="230">
        <f t="shared" si="192"/>
        <v>26502.788920143375</v>
      </c>
      <c r="PXW25" s="230">
        <f t="shared" si="192"/>
        <v>26502.788920143375</v>
      </c>
      <c r="PXX25" s="230">
        <f t="shared" si="192"/>
        <v>26502.788920143375</v>
      </c>
      <c r="PXY25" s="230">
        <f t="shared" si="192"/>
        <v>26502.788920143375</v>
      </c>
      <c r="PXZ25" s="230">
        <f t="shared" si="192"/>
        <v>26502.788920143375</v>
      </c>
      <c r="PYA25" s="230">
        <f t="shared" ref="PYA25:QAL25" si="193">MIN(_xlfn.IFS(PYA21=0,PXZ25,PYA21&gt;0,PXZ25+(PYA21/5)),PYA22)</f>
        <v>26502.788920143375</v>
      </c>
      <c r="PYB25" s="230">
        <f t="shared" si="193"/>
        <v>26502.788920143375</v>
      </c>
      <c r="PYC25" s="230">
        <f t="shared" si="193"/>
        <v>26502.788920143375</v>
      </c>
      <c r="PYD25" s="230">
        <f t="shared" si="193"/>
        <v>26502.788920143375</v>
      </c>
      <c r="PYE25" s="230">
        <f t="shared" si="193"/>
        <v>26502.788920143375</v>
      </c>
      <c r="PYF25" s="230">
        <f t="shared" si="193"/>
        <v>26502.788920143375</v>
      </c>
      <c r="PYG25" s="230">
        <f t="shared" si="193"/>
        <v>26502.788920143375</v>
      </c>
      <c r="PYH25" s="230">
        <f t="shared" si="193"/>
        <v>26502.788920143375</v>
      </c>
      <c r="PYI25" s="230">
        <f t="shared" si="193"/>
        <v>26502.788920143375</v>
      </c>
      <c r="PYJ25" s="230">
        <f t="shared" si="193"/>
        <v>26502.788920143375</v>
      </c>
      <c r="PYK25" s="230">
        <f t="shared" si="193"/>
        <v>26502.788920143375</v>
      </c>
      <c r="PYL25" s="230">
        <f t="shared" si="193"/>
        <v>26502.788920143375</v>
      </c>
      <c r="PYM25" s="230">
        <f t="shared" si="193"/>
        <v>26502.788920143375</v>
      </c>
      <c r="PYN25" s="230">
        <f t="shared" si="193"/>
        <v>26502.788920143375</v>
      </c>
      <c r="PYO25" s="230">
        <f t="shared" si="193"/>
        <v>26502.788920143375</v>
      </c>
      <c r="PYP25" s="230">
        <f t="shared" si="193"/>
        <v>26502.788920143375</v>
      </c>
      <c r="PYQ25" s="230">
        <f t="shared" si="193"/>
        <v>26502.788920143375</v>
      </c>
      <c r="PYR25" s="230">
        <f t="shared" si="193"/>
        <v>26502.788920143375</v>
      </c>
      <c r="PYS25" s="230">
        <f t="shared" si="193"/>
        <v>26502.788920143375</v>
      </c>
      <c r="PYT25" s="230">
        <f t="shared" si="193"/>
        <v>26502.788920143375</v>
      </c>
      <c r="PYU25" s="230">
        <f t="shared" si="193"/>
        <v>26502.788920143375</v>
      </c>
      <c r="PYV25" s="230">
        <f t="shared" si="193"/>
        <v>26502.788920143375</v>
      </c>
      <c r="PYW25" s="230">
        <f t="shared" si="193"/>
        <v>26502.788920143375</v>
      </c>
      <c r="PYX25" s="230">
        <f t="shared" si="193"/>
        <v>26502.788920143375</v>
      </c>
      <c r="PYY25" s="230">
        <f t="shared" si="193"/>
        <v>26502.788920143375</v>
      </c>
      <c r="PYZ25" s="230">
        <f t="shared" si="193"/>
        <v>26502.788920143375</v>
      </c>
      <c r="PZA25" s="230">
        <f t="shared" si="193"/>
        <v>26502.788920143375</v>
      </c>
      <c r="PZB25" s="230">
        <f t="shared" si="193"/>
        <v>26502.788920143375</v>
      </c>
      <c r="PZC25" s="230">
        <f t="shared" si="193"/>
        <v>26502.788920143375</v>
      </c>
      <c r="PZD25" s="230">
        <f t="shared" si="193"/>
        <v>26502.788920143375</v>
      </c>
      <c r="PZE25" s="230">
        <f t="shared" si="193"/>
        <v>26502.788920143375</v>
      </c>
      <c r="PZF25" s="230">
        <f t="shared" si="193"/>
        <v>26502.788920143375</v>
      </c>
      <c r="PZG25" s="230">
        <f t="shared" si="193"/>
        <v>26502.788920143375</v>
      </c>
      <c r="PZH25" s="230">
        <f t="shared" si="193"/>
        <v>26502.788920143375</v>
      </c>
      <c r="PZI25" s="230">
        <f t="shared" si="193"/>
        <v>26502.788920143375</v>
      </c>
      <c r="PZJ25" s="230">
        <f t="shared" si="193"/>
        <v>26502.788920143375</v>
      </c>
      <c r="PZK25" s="230">
        <f t="shared" si="193"/>
        <v>26502.788920143375</v>
      </c>
      <c r="PZL25" s="230">
        <f t="shared" si="193"/>
        <v>26502.788920143375</v>
      </c>
      <c r="PZM25" s="230">
        <f t="shared" si="193"/>
        <v>26502.788920143375</v>
      </c>
      <c r="PZN25" s="230">
        <f t="shared" si="193"/>
        <v>26502.788920143375</v>
      </c>
      <c r="PZO25" s="230">
        <f t="shared" si="193"/>
        <v>26502.788920143375</v>
      </c>
      <c r="PZP25" s="230">
        <f t="shared" si="193"/>
        <v>26502.788920143375</v>
      </c>
      <c r="PZQ25" s="230">
        <f t="shared" si="193"/>
        <v>26502.788920143375</v>
      </c>
      <c r="PZR25" s="230">
        <f t="shared" si="193"/>
        <v>26502.788920143375</v>
      </c>
      <c r="PZS25" s="230">
        <f t="shared" si="193"/>
        <v>26502.788920143375</v>
      </c>
      <c r="PZT25" s="230">
        <f t="shared" si="193"/>
        <v>26502.788920143375</v>
      </c>
      <c r="PZU25" s="230">
        <f t="shared" si="193"/>
        <v>26502.788920143375</v>
      </c>
      <c r="PZV25" s="230">
        <f t="shared" si="193"/>
        <v>26502.788920143375</v>
      </c>
      <c r="PZW25" s="230">
        <f t="shared" si="193"/>
        <v>26502.788920143375</v>
      </c>
      <c r="PZX25" s="230">
        <f t="shared" si="193"/>
        <v>26502.788920143375</v>
      </c>
      <c r="PZY25" s="230">
        <f t="shared" si="193"/>
        <v>26502.788920143375</v>
      </c>
      <c r="PZZ25" s="230">
        <f t="shared" si="193"/>
        <v>26502.788920143375</v>
      </c>
      <c r="QAA25" s="230">
        <f t="shared" si="193"/>
        <v>26502.788920143375</v>
      </c>
      <c r="QAB25" s="230">
        <f t="shared" si="193"/>
        <v>26502.788920143375</v>
      </c>
      <c r="QAC25" s="230">
        <f t="shared" si="193"/>
        <v>26502.788920143375</v>
      </c>
      <c r="QAD25" s="230">
        <f t="shared" si="193"/>
        <v>26502.788920143375</v>
      </c>
      <c r="QAE25" s="230">
        <f t="shared" si="193"/>
        <v>26502.788920143375</v>
      </c>
      <c r="QAF25" s="230">
        <f t="shared" si="193"/>
        <v>26502.788920143375</v>
      </c>
      <c r="QAG25" s="230">
        <f t="shared" si="193"/>
        <v>26502.788920143375</v>
      </c>
      <c r="QAH25" s="230">
        <f t="shared" si="193"/>
        <v>26502.788920143375</v>
      </c>
      <c r="QAI25" s="230">
        <f t="shared" si="193"/>
        <v>26502.788920143375</v>
      </c>
      <c r="QAJ25" s="230">
        <f t="shared" si="193"/>
        <v>26502.788920143375</v>
      </c>
      <c r="QAK25" s="230">
        <f t="shared" si="193"/>
        <v>26502.788920143375</v>
      </c>
      <c r="QAL25" s="230">
        <f t="shared" si="193"/>
        <v>26502.788920143375</v>
      </c>
      <c r="QAM25" s="230">
        <f t="shared" ref="QAM25:QCX25" si="194">MIN(_xlfn.IFS(QAM21=0,QAL25,QAM21&gt;0,QAL25+(QAM21/5)),QAM22)</f>
        <v>26502.788920143375</v>
      </c>
      <c r="QAN25" s="230">
        <f t="shared" si="194"/>
        <v>26502.788920143375</v>
      </c>
      <c r="QAO25" s="230">
        <f t="shared" si="194"/>
        <v>26502.788920143375</v>
      </c>
      <c r="QAP25" s="230">
        <f t="shared" si="194"/>
        <v>26502.788920143375</v>
      </c>
      <c r="QAQ25" s="230">
        <f t="shared" si="194"/>
        <v>26502.788920143375</v>
      </c>
      <c r="QAR25" s="230">
        <f t="shared" si="194"/>
        <v>26502.788920143375</v>
      </c>
      <c r="QAS25" s="230">
        <f t="shared" si="194"/>
        <v>26502.788920143375</v>
      </c>
      <c r="QAT25" s="230">
        <f t="shared" si="194"/>
        <v>26502.788920143375</v>
      </c>
      <c r="QAU25" s="230">
        <f t="shared" si="194"/>
        <v>26502.788920143375</v>
      </c>
      <c r="QAV25" s="230">
        <f t="shared" si="194"/>
        <v>26502.788920143375</v>
      </c>
      <c r="QAW25" s="230">
        <f t="shared" si="194"/>
        <v>26502.788920143375</v>
      </c>
      <c r="QAX25" s="230">
        <f t="shared" si="194"/>
        <v>26502.788920143375</v>
      </c>
      <c r="QAY25" s="230">
        <f t="shared" si="194"/>
        <v>26502.788920143375</v>
      </c>
      <c r="QAZ25" s="230">
        <f t="shared" si="194"/>
        <v>26502.788920143375</v>
      </c>
      <c r="QBA25" s="230">
        <f t="shared" si="194"/>
        <v>26502.788920143375</v>
      </c>
      <c r="QBB25" s="230">
        <f t="shared" si="194"/>
        <v>26502.788920143375</v>
      </c>
      <c r="QBC25" s="230">
        <f t="shared" si="194"/>
        <v>26502.788920143375</v>
      </c>
      <c r="QBD25" s="230">
        <f t="shared" si="194"/>
        <v>26502.788920143375</v>
      </c>
      <c r="QBE25" s="230">
        <f t="shared" si="194"/>
        <v>26502.788920143375</v>
      </c>
      <c r="QBF25" s="230">
        <f t="shared" si="194"/>
        <v>26502.788920143375</v>
      </c>
      <c r="QBG25" s="230">
        <f t="shared" si="194"/>
        <v>26502.788920143375</v>
      </c>
      <c r="QBH25" s="230">
        <f t="shared" si="194"/>
        <v>26502.788920143375</v>
      </c>
      <c r="QBI25" s="230">
        <f t="shared" si="194"/>
        <v>26502.788920143375</v>
      </c>
      <c r="QBJ25" s="230">
        <f t="shared" si="194"/>
        <v>26502.788920143375</v>
      </c>
      <c r="QBK25" s="230">
        <f t="shared" si="194"/>
        <v>26502.788920143375</v>
      </c>
      <c r="QBL25" s="230">
        <f t="shared" si="194"/>
        <v>26502.788920143375</v>
      </c>
      <c r="QBM25" s="230">
        <f t="shared" si="194"/>
        <v>26502.788920143375</v>
      </c>
      <c r="QBN25" s="230">
        <f t="shared" si="194"/>
        <v>26502.788920143375</v>
      </c>
      <c r="QBO25" s="230">
        <f t="shared" si="194"/>
        <v>26502.788920143375</v>
      </c>
      <c r="QBP25" s="230">
        <f t="shared" si="194"/>
        <v>26502.788920143375</v>
      </c>
      <c r="QBQ25" s="230">
        <f t="shared" si="194"/>
        <v>26502.788920143375</v>
      </c>
      <c r="QBR25" s="230">
        <f t="shared" si="194"/>
        <v>26502.788920143375</v>
      </c>
      <c r="QBS25" s="230">
        <f t="shared" si="194"/>
        <v>26502.788920143375</v>
      </c>
      <c r="QBT25" s="230">
        <f t="shared" si="194"/>
        <v>26502.788920143375</v>
      </c>
      <c r="QBU25" s="230">
        <f t="shared" si="194"/>
        <v>26502.788920143375</v>
      </c>
      <c r="QBV25" s="230">
        <f t="shared" si="194"/>
        <v>26502.788920143375</v>
      </c>
      <c r="QBW25" s="230">
        <f t="shared" si="194"/>
        <v>26502.788920143375</v>
      </c>
      <c r="QBX25" s="230">
        <f t="shared" si="194"/>
        <v>26502.788920143375</v>
      </c>
      <c r="QBY25" s="230">
        <f t="shared" si="194"/>
        <v>26502.788920143375</v>
      </c>
      <c r="QBZ25" s="230">
        <f t="shared" si="194"/>
        <v>26502.788920143375</v>
      </c>
      <c r="QCA25" s="230">
        <f t="shared" si="194"/>
        <v>26502.788920143375</v>
      </c>
      <c r="QCB25" s="230">
        <f t="shared" si="194"/>
        <v>26502.788920143375</v>
      </c>
      <c r="QCC25" s="230">
        <f t="shared" si="194"/>
        <v>26502.788920143375</v>
      </c>
      <c r="QCD25" s="230">
        <f t="shared" si="194"/>
        <v>26502.788920143375</v>
      </c>
      <c r="QCE25" s="230">
        <f t="shared" si="194"/>
        <v>26502.788920143375</v>
      </c>
      <c r="QCF25" s="230">
        <f t="shared" si="194"/>
        <v>26502.788920143375</v>
      </c>
      <c r="QCG25" s="230">
        <f t="shared" si="194"/>
        <v>26502.788920143375</v>
      </c>
      <c r="QCH25" s="230">
        <f t="shared" si="194"/>
        <v>26502.788920143375</v>
      </c>
      <c r="QCI25" s="230">
        <f t="shared" si="194"/>
        <v>26502.788920143375</v>
      </c>
      <c r="QCJ25" s="230">
        <f t="shared" si="194"/>
        <v>26502.788920143375</v>
      </c>
      <c r="QCK25" s="230">
        <f t="shared" si="194"/>
        <v>26502.788920143375</v>
      </c>
      <c r="QCL25" s="230">
        <f t="shared" si="194"/>
        <v>26502.788920143375</v>
      </c>
      <c r="QCM25" s="230">
        <f t="shared" si="194"/>
        <v>26502.788920143375</v>
      </c>
      <c r="QCN25" s="230">
        <f t="shared" si="194"/>
        <v>26502.788920143375</v>
      </c>
      <c r="QCO25" s="230">
        <f t="shared" si="194"/>
        <v>26502.788920143375</v>
      </c>
      <c r="QCP25" s="230">
        <f t="shared" si="194"/>
        <v>26502.788920143375</v>
      </c>
      <c r="QCQ25" s="230">
        <f t="shared" si="194"/>
        <v>26502.788920143375</v>
      </c>
      <c r="QCR25" s="230">
        <f t="shared" si="194"/>
        <v>26502.788920143375</v>
      </c>
      <c r="QCS25" s="230">
        <f t="shared" si="194"/>
        <v>26502.788920143375</v>
      </c>
      <c r="QCT25" s="230">
        <f t="shared" si="194"/>
        <v>26502.788920143375</v>
      </c>
      <c r="QCU25" s="230">
        <f t="shared" si="194"/>
        <v>26502.788920143375</v>
      </c>
      <c r="QCV25" s="230">
        <f t="shared" si="194"/>
        <v>26502.788920143375</v>
      </c>
      <c r="QCW25" s="230">
        <f t="shared" si="194"/>
        <v>26502.788920143375</v>
      </c>
      <c r="QCX25" s="230">
        <f t="shared" si="194"/>
        <v>26502.788920143375</v>
      </c>
      <c r="QCY25" s="230">
        <f t="shared" ref="QCY25:QFJ25" si="195">MIN(_xlfn.IFS(QCY21=0,QCX25,QCY21&gt;0,QCX25+(QCY21/5)),QCY22)</f>
        <v>26502.788920143375</v>
      </c>
      <c r="QCZ25" s="230">
        <f t="shared" si="195"/>
        <v>26502.788920143375</v>
      </c>
      <c r="QDA25" s="230">
        <f t="shared" si="195"/>
        <v>26502.788920143375</v>
      </c>
      <c r="QDB25" s="230">
        <f t="shared" si="195"/>
        <v>26502.788920143375</v>
      </c>
      <c r="QDC25" s="230">
        <f t="shared" si="195"/>
        <v>26502.788920143375</v>
      </c>
      <c r="QDD25" s="230">
        <f t="shared" si="195"/>
        <v>26502.788920143375</v>
      </c>
      <c r="QDE25" s="230">
        <f t="shared" si="195"/>
        <v>26502.788920143375</v>
      </c>
      <c r="QDF25" s="230">
        <f t="shared" si="195"/>
        <v>26502.788920143375</v>
      </c>
      <c r="QDG25" s="230">
        <f t="shared" si="195"/>
        <v>26502.788920143375</v>
      </c>
      <c r="QDH25" s="230">
        <f t="shared" si="195"/>
        <v>26502.788920143375</v>
      </c>
      <c r="QDI25" s="230">
        <f t="shared" si="195"/>
        <v>26502.788920143375</v>
      </c>
      <c r="QDJ25" s="230">
        <f t="shared" si="195"/>
        <v>26502.788920143375</v>
      </c>
      <c r="QDK25" s="230">
        <f t="shared" si="195"/>
        <v>26502.788920143375</v>
      </c>
      <c r="QDL25" s="230">
        <f t="shared" si="195"/>
        <v>26502.788920143375</v>
      </c>
      <c r="QDM25" s="230">
        <f t="shared" si="195"/>
        <v>26502.788920143375</v>
      </c>
      <c r="QDN25" s="230">
        <f t="shared" si="195"/>
        <v>26502.788920143375</v>
      </c>
      <c r="QDO25" s="230">
        <f t="shared" si="195"/>
        <v>26502.788920143375</v>
      </c>
      <c r="QDP25" s="230">
        <f t="shared" si="195"/>
        <v>26502.788920143375</v>
      </c>
      <c r="QDQ25" s="230">
        <f t="shared" si="195"/>
        <v>26502.788920143375</v>
      </c>
      <c r="QDR25" s="230">
        <f t="shared" si="195"/>
        <v>26502.788920143375</v>
      </c>
      <c r="QDS25" s="230">
        <f t="shared" si="195"/>
        <v>26502.788920143375</v>
      </c>
      <c r="QDT25" s="230">
        <f t="shared" si="195"/>
        <v>26502.788920143375</v>
      </c>
      <c r="QDU25" s="230">
        <f t="shared" si="195"/>
        <v>26502.788920143375</v>
      </c>
      <c r="QDV25" s="230">
        <f t="shared" si="195"/>
        <v>26502.788920143375</v>
      </c>
      <c r="QDW25" s="230">
        <f t="shared" si="195"/>
        <v>26502.788920143375</v>
      </c>
      <c r="QDX25" s="230">
        <f t="shared" si="195"/>
        <v>26502.788920143375</v>
      </c>
      <c r="QDY25" s="230">
        <f t="shared" si="195"/>
        <v>26502.788920143375</v>
      </c>
      <c r="QDZ25" s="230">
        <f t="shared" si="195"/>
        <v>26502.788920143375</v>
      </c>
      <c r="QEA25" s="230">
        <f t="shared" si="195"/>
        <v>26502.788920143375</v>
      </c>
      <c r="QEB25" s="230">
        <f t="shared" si="195"/>
        <v>26502.788920143375</v>
      </c>
      <c r="QEC25" s="230">
        <f t="shared" si="195"/>
        <v>26502.788920143375</v>
      </c>
      <c r="QED25" s="230">
        <f t="shared" si="195"/>
        <v>26502.788920143375</v>
      </c>
      <c r="QEE25" s="230">
        <f t="shared" si="195"/>
        <v>26502.788920143375</v>
      </c>
      <c r="QEF25" s="230">
        <f t="shared" si="195"/>
        <v>26502.788920143375</v>
      </c>
      <c r="QEG25" s="230">
        <f t="shared" si="195"/>
        <v>26502.788920143375</v>
      </c>
      <c r="QEH25" s="230">
        <f t="shared" si="195"/>
        <v>26502.788920143375</v>
      </c>
      <c r="QEI25" s="230">
        <f t="shared" si="195"/>
        <v>26502.788920143375</v>
      </c>
      <c r="QEJ25" s="230">
        <f t="shared" si="195"/>
        <v>26502.788920143375</v>
      </c>
      <c r="QEK25" s="230">
        <f t="shared" si="195"/>
        <v>26502.788920143375</v>
      </c>
      <c r="QEL25" s="230">
        <f t="shared" si="195"/>
        <v>26502.788920143375</v>
      </c>
      <c r="QEM25" s="230">
        <f t="shared" si="195"/>
        <v>26502.788920143375</v>
      </c>
      <c r="QEN25" s="230">
        <f t="shared" si="195"/>
        <v>26502.788920143375</v>
      </c>
      <c r="QEO25" s="230">
        <f t="shared" si="195"/>
        <v>26502.788920143375</v>
      </c>
      <c r="QEP25" s="230">
        <f t="shared" si="195"/>
        <v>26502.788920143375</v>
      </c>
      <c r="QEQ25" s="230">
        <f t="shared" si="195"/>
        <v>26502.788920143375</v>
      </c>
      <c r="QER25" s="230">
        <f t="shared" si="195"/>
        <v>26502.788920143375</v>
      </c>
      <c r="QES25" s="230">
        <f t="shared" si="195"/>
        <v>26502.788920143375</v>
      </c>
      <c r="QET25" s="230">
        <f t="shared" si="195"/>
        <v>26502.788920143375</v>
      </c>
      <c r="QEU25" s="230">
        <f t="shared" si="195"/>
        <v>26502.788920143375</v>
      </c>
      <c r="QEV25" s="230">
        <f t="shared" si="195"/>
        <v>26502.788920143375</v>
      </c>
      <c r="QEW25" s="230">
        <f t="shared" si="195"/>
        <v>26502.788920143375</v>
      </c>
      <c r="QEX25" s="230">
        <f t="shared" si="195"/>
        <v>26502.788920143375</v>
      </c>
      <c r="QEY25" s="230">
        <f t="shared" si="195"/>
        <v>26502.788920143375</v>
      </c>
      <c r="QEZ25" s="230">
        <f t="shared" si="195"/>
        <v>26502.788920143375</v>
      </c>
      <c r="QFA25" s="230">
        <f t="shared" si="195"/>
        <v>26502.788920143375</v>
      </c>
      <c r="QFB25" s="230">
        <f t="shared" si="195"/>
        <v>26502.788920143375</v>
      </c>
      <c r="QFC25" s="230">
        <f t="shared" si="195"/>
        <v>26502.788920143375</v>
      </c>
      <c r="QFD25" s="230">
        <f t="shared" si="195"/>
        <v>26502.788920143375</v>
      </c>
      <c r="QFE25" s="230">
        <f t="shared" si="195"/>
        <v>26502.788920143375</v>
      </c>
      <c r="QFF25" s="230">
        <f t="shared" si="195"/>
        <v>26502.788920143375</v>
      </c>
      <c r="QFG25" s="230">
        <f t="shared" si="195"/>
        <v>26502.788920143375</v>
      </c>
      <c r="QFH25" s="230">
        <f t="shared" si="195"/>
        <v>26502.788920143375</v>
      </c>
      <c r="QFI25" s="230">
        <f t="shared" si="195"/>
        <v>26502.788920143375</v>
      </c>
      <c r="QFJ25" s="230">
        <f t="shared" si="195"/>
        <v>26502.788920143375</v>
      </c>
      <c r="QFK25" s="230">
        <f t="shared" ref="QFK25:QHV25" si="196">MIN(_xlfn.IFS(QFK21=0,QFJ25,QFK21&gt;0,QFJ25+(QFK21/5)),QFK22)</f>
        <v>26502.788920143375</v>
      </c>
      <c r="QFL25" s="230">
        <f t="shared" si="196"/>
        <v>26502.788920143375</v>
      </c>
      <c r="QFM25" s="230">
        <f t="shared" si="196"/>
        <v>26502.788920143375</v>
      </c>
      <c r="QFN25" s="230">
        <f t="shared" si="196"/>
        <v>26502.788920143375</v>
      </c>
      <c r="QFO25" s="230">
        <f t="shared" si="196"/>
        <v>26502.788920143375</v>
      </c>
      <c r="QFP25" s="230">
        <f t="shared" si="196"/>
        <v>26502.788920143375</v>
      </c>
      <c r="QFQ25" s="230">
        <f t="shared" si="196"/>
        <v>26502.788920143375</v>
      </c>
      <c r="QFR25" s="230">
        <f t="shared" si="196"/>
        <v>26502.788920143375</v>
      </c>
      <c r="QFS25" s="230">
        <f t="shared" si="196"/>
        <v>26502.788920143375</v>
      </c>
      <c r="QFT25" s="230">
        <f t="shared" si="196"/>
        <v>26502.788920143375</v>
      </c>
      <c r="QFU25" s="230">
        <f t="shared" si="196"/>
        <v>26502.788920143375</v>
      </c>
      <c r="QFV25" s="230">
        <f t="shared" si="196"/>
        <v>26502.788920143375</v>
      </c>
      <c r="QFW25" s="230">
        <f t="shared" si="196"/>
        <v>26502.788920143375</v>
      </c>
      <c r="QFX25" s="230">
        <f t="shared" si="196"/>
        <v>26502.788920143375</v>
      </c>
      <c r="QFY25" s="230">
        <f t="shared" si="196"/>
        <v>26502.788920143375</v>
      </c>
      <c r="QFZ25" s="230">
        <f t="shared" si="196"/>
        <v>26502.788920143375</v>
      </c>
      <c r="QGA25" s="230">
        <f t="shared" si="196"/>
        <v>26502.788920143375</v>
      </c>
      <c r="QGB25" s="230">
        <f t="shared" si="196"/>
        <v>26502.788920143375</v>
      </c>
      <c r="QGC25" s="230">
        <f t="shared" si="196"/>
        <v>26502.788920143375</v>
      </c>
      <c r="QGD25" s="230">
        <f t="shared" si="196"/>
        <v>26502.788920143375</v>
      </c>
      <c r="QGE25" s="230">
        <f t="shared" si="196"/>
        <v>26502.788920143375</v>
      </c>
      <c r="QGF25" s="230">
        <f t="shared" si="196"/>
        <v>26502.788920143375</v>
      </c>
      <c r="QGG25" s="230">
        <f t="shared" si="196"/>
        <v>26502.788920143375</v>
      </c>
      <c r="QGH25" s="230">
        <f t="shared" si="196"/>
        <v>26502.788920143375</v>
      </c>
      <c r="QGI25" s="230">
        <f t="shared" si="196"/>
        <v>26502.788920143375</v>
      </c>
      <c r="QGJ25" s="230">
        <f t="shared" si="196"/>
        <v>26502.788920143375</v>
      </c>
      <c r="QGK25" s="230">
        <f t="shared" si="196"/>
        <v>26502.788920143375</v>
      </c>
      <c r="QGL25" s="230">
        <f t="shared" si="196"/>
        <v>26502.788920143375</v>
      </c>
      <c r="QGM25" s="230">
        <f t="shared" si="196"/>
        <v>26502.788920143375</v>
      </c>
      <c r="QGN25" s="230">
        <f t="shared" si="196"/>
        <v>26502.788920143375</v>
      </c>
      <c r="QGO25" s="230">
        <f t="shared" si="196"/>
        <v>26502.788920143375</v>
      </c>
      <c r="QGP25" s="230">
        <f t="shared" si="196"/>
        <v>26502.788920143375</v>
      </c>
      <c r="QGQ25" s="230">
        <f t="shared" si="196"/>
        <v>26502.788920143375</v>
      </c>
      <c r="QGR25" s="230">
        <f t="shared" si="196"/>
        <v>26502.788920143375</v>
      </c>
      <c r="QGS25" s="230">
        <f t="shared" si="196"/>
        <v>26502.788920143375</v>
      </c>
      <c r="QGT25" s="230">
        <f t="shared" si="196"/>
        <v>26502.788920143375</v>
      </c>
      <c r="QGU25" s="230">
        <f t="shared" si="196"/>
        <v>26502.788920143375</v>
      </c>
      <c r="QGV25" s="230">
        <f t="shared" si="196"/>
        <v>26502.788920143375</v>
      </c>
      <c r="QGW25" s="230">
        <f t="shared" si="196"/>
        <v>26502.788920143375</v>
      </c>
      <c r="QGX25" s="230">
        <f t="shared" si="196"/>
        <v>26502.788920143375</v>
      </c>
      <c r="QGY25" s="230">
        <f t="shared" si="196"/>
        <v>26502.788920143375</v>
      </c>
      <c r="QGZ25" s="230">
        <f t="shared" si="196"/>
        <v>26502.788920143375</v>
      </c>
      <c r="QHA25" s="230">
        <f t="shared" si="196"/>
        <v>26502.788920143375</v>
      </c>
      <c r="QHB25" s="230">
        <f t="shared" si="196"/>
        <v>26502.788920143375</v>
      </c>
      <c r="QHC25" s="230">
        <f t="shared" si="196"/>
        <v>26502.788920143375</v>
      </c>
      <c r="QHD25" s="230">
        <f t="shared" si="196"/>
        <v>26502.788920143375</v>
      </c>
      <c r="QHE25" s="230">
        <f t="shared" si="196"/>
        <v>26502.788920143375</v>
      </c>
      <c r="QHF25" s="230">
        <f t="shared" si="196"/>
        <v>26502.788920143375</v>
      </c>
      <c r="QHG25" s="230">
        <f t="shared" si="196"/>
        <v>26502.788920143375</v>
      </c>
      <c r="QHH25" s="230">
        <f t="shared" si="196"/>
        <v>26502.788920143375</v>
      </c>
      <c r="QHI25" s="230">
        <f t="shared" si="196"/>
        <v>26502.788920143375</v>
      </c>
      <c r="QHJ25" s="230">
        <f t="shared" si="196"/>
        <v>26502.788920143375</v>
      </c>
      <c r="QHK25" s="230">
        <f t="shared" si="196"/>
        <v>26502.788920143375</v>
      </c>
      <c r="QHL25" s="230">
        <f t="shared" si="196"/>
        <v>26502.788920143375</v>
      </c>
      <c r="QHM25" s="230">
        <f t="shared" si="196"/>
        <v>26502.788920143375</v>
      </c>
      <c r="QHN25" s="230">
        <f t="shared" si="196"/>
        <v>26502.788920143375</v>
      </c>
      <c r="QHO25" s="230">
        <f t="shared" si="196"/>
        <v>26502.788920143375</v>
      </c>
      <c r="QHP25" s="230">
        <f t="shared" si="196"/>
        <v>26502.788920143375</v>
      </c>
      <c r="QHQ25" s="230">
        <f t="shared" si="196"/>
        <v>26502.788920143375</v>
      </c>
      <c r="QHR25" s="230">
        <f t="shared" si="196"/>
        <v>26502.788920143375</v>
      </c>
      <c r="QHS25" s="230">
        <f t="shared" si="196"/>
        <v>26502.788920143375</v>
      </c>
      <c r="QHT25" s="230">
        <f t="shared" si="196"/>
        <v>26502.788920143375</v>
      </c>
      <c r="QHU25" s="230">
        <f t="shared" si="196"/>
        <v>26502.788920143375</v>
      </c>
      <c r="QHV25" s="230">
        <f t="shared" si="196"/>
        <v>26502.788920143375</v>
      </c>
      <c r="QHW25" s="230">
        <f t="shared" ref="QHW25:QKH25" si="197">MIN(_xlfn.IFS(QHW21=0,QHV25,QHW21&gt;0,QHV25+(QHW21/5)),QHW22)</f>
        <v>26502.788920143375</v>
      </c>
      <c r="QHX25" s="230">
        <f t="shared" si="197"/>
        <v>26502.788920143375</v>
      </c>
      <c r="QHY25" s="230">
        <f t="shared" si="197"/>
        <v>26502.788920143375</v>
      </c>
      <c r="QHZ25" s="230">
        <f t="shared" si="197"/>
        <v>26502.788920143375</v>
      </c>
      <c r="QIA25" s="230">
        <f t="shared" si="197"/>
        <v>26502.788920143375</v>
      </c>
      <c r="QIB25" s="230">
        <f t="shared" si="197"/>
        <v>26502.788920143375</v>
      </c>
      <c r="QIC25" s="230">
        <f t="shared" si="197"/>
        <v>26502.788920143375</v>
      </c>
      <c r="QID25" s="230">
        <f t="shared" si="197"/>
        <v>26502.788920143375</v>
      </c>
      <c r="QIE25" s="230">
        <f t="shared" si="197"/>
        <v>26502.788920143375</v>
      </c>
      <c r="QIF25" s="230">
        <f t="shared" si="197"/>
        <v>26502.788920143375</v>
      </c>
      <c r="QIG25" s="230">
        <f t="shared" si="197"/>
        <v>26502.788920143375</v>
      </c>
      <c r="QIH25" s="230">
        <f t="shared" si="197"/>
        <v>26502.788920143375</v>
      </c>
      <c r="QII25" s="230">
        <f t="shared" si="197"/>
        <v>26502.788920143375</v>
      </c>
      <c r="QIJ25" s="230">
        <f t="shared" si="197"/>
        <v>26502.788920143375</v>
      </c>
      <c r="QIK25" s="230">
        <f t="shared" si="197"/>
        <v>26502.788920143375</v>
      </c>
      <c r="QIL25" s="230">
        <f t="shared" si="197"/>
        <v>26502.788920143375</v>
      </c>
      <c r="QIM25" s="230">
        <f t="shared" si="197"/>
        <v>26502.788920143375</v>
      </c>
      <c r="QIN25" s="230">
        <f t="shared" si="197"/>
        <v>26502.788920143375</v>
      </c>
      <c r="QIO25" s="230">
        <f t="shared" si="197"/>
        <v>26502.788920143375</v>
      </c>
      <c r="QIP25" s="230">
        <f t="shared" si="197"/>
        <v>26502.788920143375</v>
      </c>
      <c r="QIQ25" s="230">
        <f t="shared" si="197"/>
        <v>26502.788920143375</v>
      </c>
      <c r="QIR25" s="230">
        <f t="shared" si="197"/>
        <v>26502.788920143375</v>
      </c>
      <c r="QIS25" s="230">
        <f t="shared" si="197"/>
        <v>26502.788920143375</v>
      </c>
      <c r="QIT25" s="230">
        <f t="shared" si="197"/>
        <v>26502.788920143375</v>
      </c>
      <c r="QIU25" s="230">
        <f t="shared" si="197"/>
        <v>26502.788920143375</v>
      </c>
      <c r="QIV25" s="230">
        <f t="shared" si="197"/>
        <v>26502.788920143375</v>
      </c>
      <c r="QIW25" s="230">
        <f t="shared" si="197"/>
        <v>26502.788920143375</v>
      </c>
      <c r="QIX25" s="230">
        <f t="shared" si="197"/>
        <v>26502.788920143375</v>
      </c>
      <c r="QIY25" s="230">
        <f t="shared" si="197"/>
        <v>26502.788920143375</v>
      </c>
      <c r="QIZ25" s="230">
        <f t="shared" si="197"/>
        <v>26502.788920143375</v>
      </c>
      <c r="QJA25" s="230">
        <f t="shared" si="197"/>
        <v>26502.788920143375</v>
      </c>
      <c r="QJB25" s="230">
        <f t="shared" si="197"/>
        <v>26502.788920143375</v>
      </c>
      <c r="QJC25" s="230">
        <f t="shared" si="197"/>
        <v>26502.788920143375</v>
      </c>
      <c r="QJD25" s="230">
        <f t="shared" si="197"/>
        <v>26502.788920143375</v>
      </c>
      <c r="QJE25" s="230">
        <f t="shared" si="197"/>
        <v>26502.788920143375</v>
      </c>
      <c r="QJF25" s="230">
        <f t="shared" si="197"/>
        <v>26502.788920143375</v>
      </c>
      <c r="QJG25" s="230">
        <f t="shared" si="197"/>
        <v>26502.788920143375</v>
      </c>
      <c r="QJH25" s="230">
        <f t="shared" si="197"/>
        <v>26502.788920143375</v>
      </c>
      <c r="QJI25" s="230">
        <f t="shared" si="197"/>
        <v>26502.788920143375</v>
      </c>
      <c r="QJJ25" s="230">
        <f t="shared" si="197"/>
        <v>26502.788920143375</v>
      </c>
      <c r="QJK25" s="230">
        <f t="shared" si="197"/>
        <v>26502.788920143375</v>
      </c>
      <c r="QJL25" s="230">
        <f t="shared" si="197"/>
        <v>26502.788920143375</v>
      </c>
      <c r="QJM25" s="230">
        <f t="shared" si="197"/>
        <v>26502.788920143375</v>
      </c>
      <c r="QJN25" s="230">
        <f t="shared" si="197"/>
        <v>26502.788920143375</v>
      </c>
      <c r="QJO25" s="230">
        <f t="shared" si="197"/>
        <v>26502.788920143375</v>
      </c>
      <c r="QJP25" s="230">
        <f t="shared" si="197"/>
        <v>26502.788920143375</v>
      </c>
      <c r="QJQ25" s="230">
        <f t="shared" si="197"/>
        <v>26502.788920143375</v>
      </c>
      <c r="QJR25" s="230">
        <f t="shared" si="197"/>
        <v>26502.788920143375</v>
      </c>
      <c r="QJS25" s="230">
        <f t="shared" si="197"/>
        <v>26502.788920143375</v>
      </c>
      <c r="QJT25" s="230">
        <f t="shared" si="197"/>
        <v>26502.788920143375</v>
      </c>
      <c r="QJU25" s="230">
        <f t="shared" si="197"/>
        <v>26502.788920143375</v>
      </c>
      <c r="QJV25" s="230">
        <f t="shared" si="197"/>
        <v>26502.788920143375</v>
      </c>
      <c r="QJW25" s="230">
        <f t="shared" si="197"/>
        <v>26502.788920143375</v>
      </c>
      <c r="QJX25" s="230">
        <f t="shared" si="197"/>
        <v>26502.788920143375</v>
      </c>
      <c r="QJY25" s="230">
        <f t="shared" si="197"/>
        <v>26502.788920143375</v>
      </c>
      <c r="QJZ25" s="230">
        <f t="shared" si="197"/>
        <v>26502.788920143375</v>
      </c>
      <c r="QKA25" s="230">
        <f t="shared" si="197"/>
        <v>26502.788920143375</v>
      </c>
      <c r="QKB25" s="230">
        <f t="shared" si="197"/>
        <v>26502.788920143375</v>
      </c>
      <c r="QKC25" s="230">
        <f t="shared" si="197"/>
        <v>26502.788920143375</v>
      </c>
      <c r="QKD25" s="230">
        <f t="shared" si="197"/>
        <v>26502.788920143375</v>
      </c>
      <c r="QKE25" s="230">
        <f t="shared" si="197"/>
        <v>26502.788920143375</v>
      </c>
      <c r="QKF25" s="230">
        <f t="shared" si="197"/>
        <v>26502.788920143375</v>
      </c>
      <c r="QKG25" s="230">
        <f t="shared" si="197"/>
        <v>26502.788920143375</v>
      </c>
      <c r="QKH25" s="230">
        <f t="shared" si="197"/>
        <v>26502.788920143375</v>
      </c>
      <c r="QKI25" s="230">
        <f t="shared" ref="QKI25:QMT25" si="198">MIN(_xlfn.IFS(QKI21=0,QKH25,QKI21&gt;0,QKH25+(QKI21/5)),QKI22)</f>
        <v>26502.788920143375</v>
      </c>
      <c r="QKJ25" s="230">
        <f t="shared" si="198"/>
        <v>26502.788920143375</v>
      </c>
      <c r="QKK25" s="230">
        <f t="shared" si="198"/>
        <v>26502.788920143375</v>
      </c>
      <c r="QKL25" s="230">
        <f t="shared" si="198"/>
        <v>26502.788920143375</v>
      </c>
      <c r="QKM25" s="230">
        <f t="shared" si="198"/>
        <v>26502.788920143375</v>
      </c>
      <c r="QKN25" s="230">
        <f t="shared" si="198"/>
        <v>26502.788920143375</v>
      </c>
      <c r="QKO25" s="230">
        <f t="shared" si="198"/>
        <v>26502.788920143375</v>
      </c>
      <c r="QKP25" s="230">
        <f t="shared" si="198"/>
        <v>26502.788920143375</v>
      </c>
      <c r="QKQ25" s="230">
        <f t="shared" si="198"/>
        <v>26502.788920143375</v>
      </c>
      <c r="QKR25" s="230">
        <f t="shared" si="198"/>
        <v>26502.788920143375</v>
      </c>
      <c r="QKS25" s="230">
        <f t="shared" si="198"/>
        <v>26502.788920143375</v>
      </c>
      <c r="QKT25" s="230">
        <f t="shared" si="198"/>
        <v>26502.788920143375</v>
      </c>
      <c r="QKU25" s="230">
        <f t="shared" si="198"/>
        <v>26502.788920143375</v>
      </c>
      <c r="QKV25" s="230">
        <f t="shared" si="198"/>
        <v>26502.788920143375</v>
      </c>
      <c r="QKW25" s="230">
        <f t="shared" si="198"/>
        <v>26502.788920143375</v>
      </c>
      <c r="QKX25" s="230">
        <f t="shared" si="198"/>
        <v>26502.788920143375</v>
      </c>
      <c r="QKY25" s="230">
        <f t="shared" si="198"/>
        <v>26502.788920143375</v>
      </c>
      <c r="QKZ25" s="230">
        <f t="shared" si="198"/>
        <v>26502.788920143375</v>
      </c>
      <c r="QLA25" s="230">
        <f t="shared" si="198"/>
        <v>26502.788920143375</v>
      </c>
      <c r="QLB25" s="230">
        <f t="shared" si="198"/>
        <v>26502.788920143375</v>
      </c>
      <c r="QLC25" s="230">
        <f t="shared" si="198"/>
        <v>26502.788920143375</v>
      </c>
      <c r="QLD25" s="230">
        <f t="shared" si="198"/>
        <v>26502.788920143375</v>
      </c>
      <c r="QLE25" s="230">
        <f t="shared" si="198"/>
        <v>26502.788920143375</v>
      </c>
      <c r="QLF25" s="230">
        <f t="shared" si="198"/>
        <v>26502.788920143375</v>
      </c>
      <c r="QLG25" s="230">
        <f t="shared" si="198"/>
        <v>26502.788920143375</v>
      </c>
      <c r="QLH25" s="230">
        <f t="shared" si="198"/>
        <v>26502.788920143375</v>
      </c>
      <c r="QLI25" s="230">
        <f t="shared" si="198"/>
        <v>26502.788920143375</v>
      </c>
      <c r="QLJ25" s="230">
        <f t="shared" si="198"/>
        <v>26502.788920143375</v>
      </c>
      <c r="QLK25" s="230">
        <f t="shared" si="198"/>
        <v>26502.788920143375</v>
      </c>
      <c r="QLL25" s="230">
        <f t="shared" si="198"/>
        <v>26502.788920143375</v>
      </c>
      <c r="QLM25" s="230">
        <f t="shared" si="198"/>
        <v>26502.788920143375</v>
      </c>
      <c r="QLN25" s="230">
        <f t="shared" si="198"/>
        <v>26502.788920143375</v>
      </c>
      <c r="QLO25" s="230">
        <f t="shared" si="198"/>
        <v>26502.788920143375</v>
      </c>
      <c r="QLP25" s="230">
        <f t="shared" si="198"/>
        <v>26502.788920143375</v>
      </c>
      <c r="QLQ25" s="230">
        <f t="shared" si="198"/>
        <v>26502.788920143375</v>
      </c>
      <c r="QLR25" s="230">
        <f t="shared" si="198"/>
        <v>26502.788920143375</v>
      </c>
      <c r="QLS25" s="230">
        <f t="shared" si="198"/>
        <v>26502.788920143375</v>
      </c>
      <c r="QLT25" s="230">
        <f t="shared" si="198"/>
        <v>26502.788920143375</v>
      </c>
      <c r="QLU25" s="230">
        <f t="shared" si="198"/>
        <v>26502.788920143375</v>
      </c>
      <c r="QLV25" s="230">
        <f t="shared" si="198"/>
        <v>26502.788920143375</v>
      </c>
      <c r="QLW25" s="230">
        <f t="shared" si="198"/>
        <v>26502.788920143375</v>
      </c>
      <c r="QLX25" s="230">
        <f t="shared" si="198"/>
        <v>26502.788920143375</v>
      </c>
      <c r="QLY25" s="230">
        <f t="shared" si="198"/>
        <v>26502.788920143375</v>
      </c>
      <c r="QLZ25" s="230">
        <f t="shared" si="198"/>
        <v>26502.788920143375</v>
      </c>
      <c r="QMA25" s="230">
        <f t="shared" si="198"/>
        <v>26502.788920143375</v>
      </c>
      <c r="QMB25" s="230">
        <f t="shared" si="198"/>
        <v>26502.788920143375</v>
      </c>
      <c r="QMC25" s="230">
        <f t="shared" si="198"/>
        <v>26502.788920143375</v>
      </c>
      <c r="QMD25" s="230">
        <f t="shared" si="198"/>
        <v>26502.788920143375</v>
      </c>
      <c r="QME25" s="230">
        <f t="shared" si="198"/>
        <v>26502.788920143375</v>
      </c>
      <c r="QMF25" s="230">
        <f t="shared" si="198"/>
        <v>26502.788920143375</v>
      </c>
      <c r="QMG25" s="230">
        <f t="shared" si="198"/>
        <v>26502.788920143375</v>
      </c>
      <c r="QMH25" s="230">
        <f t="shared" si="198"/>
        <v>26502.788920143375</v>
      </c>
      <c r="QMI25" s="230">
        <f t="shared" si="198"/>
        <v>26502.788920143375</v>
      </c>
      <c r="QMJ25" s="230">
        <f t="shared" si="198"/>
        <v>26502.788920143375</v>
      </c>
      <c r="QMK25" s="230">
        <f t="shared" si="198"/>
        <v>26502.788920143375</v>
      </c>
      <c r="QML25" s="230">
        <f t="shared" si="198"/>
        <v>26502.788920143375</v>
      </c>
      <c r="QMM25" s="230">
        <f t="shared" si="198"/>
        <v>26502.788920143375</v>
      </c>
      <c r="QMN25" s="230">
        <f t="shared" si="198"/>
        <v>26502.788920143375</v>
      </c>
      <c r="QMO25" s="230">
        <f t="shared" si="198"/>
        <v>26502.788920143375</v>
      </c>
      <c r="QMP25" s="230">
        <f t="shared" si="198"/>
        <v>26502.788920143375</v>
      </c>
      <c r="QMQ25" s="230">
        <f t="shared" si="198"/>
        <v>26502.788920143375</v>
      </c>
      <c r="QMR25" s="230">
        <f t="shared" si="198"/>
        <v>26502.788920143375</v>
      </c>
      <c r="QMS25" s="230">
        <f t="shared" si="198"/>
        <v>26502.788920143375</v>
      </c>
      <c r="QMT25" s="230">
        <f t="shared" si="198"/>
        <v>26502.788920143375</v>
      </c>
      <c r="QMU25" s="230">
        <f t="shared" ref="QMU25:QPF25" si="199">MIN(_xlfn.IFS(QMU21=0,QMT25,QMU21&gt;0,QMT25+(QMU21/5)),QMU22)</f>
        <v>26502.788920143375</v>
      </c>
      <c r="QMV25" s="230">
        <f t="shared" si="199"/>
        <v>26502.788920143375</v>
      </c>
      <c r="QMW25" s="230">
        <f t="shared" si="199"/>
        <v>26502.788920143375</v>
      </c>
      <c r="QMX25" s="230">
        <f t="shared" si="199"/>
        <v>26502.788920143375</v>
      </c>
      <c r="QMY25" s="230">
        <f t="shared" si="199"/>
        <v>26502.788920143375</v>
      </c>
      <c r="QMZ25" s="230">
        <f t="shared" si="199"/>
        <v>26502.788920143375</v>
      </c>
      <c r="QNA25" s="230">
        <f t="shared" si="199"/>
        <v>26502.788920143375</v>
      </c>
      <c r="QNB25" s="230">
        <f t="shared" si="199"/>
        <v>26502.788920143375</v>
      </c>
      <c r="QNC25" s="230">
        <f t="shared" si="199"/>
        <v>26502.788920143375</v>
      </c>
      <c r="QND25" s="230">
        <f t="shared" si="199"/>
        <v>26502.788920143375</v>
      </c>
      <c r="QNE25" s="230">
        <f t="shared" si="199"/>
        <v>26502.788920143375</v>
      </c>
      <c r="QNF25" s="230">
        <f t="shared" si="199"/>
        <v>26502.788920143375</v>
      </c>
      <c r="QNG25" s="230">
        <f t="shared" si="199"/>
        <v>26502.788920143375</v>
      </c>
      <c r="QNH25" s="230">
        <f t="shared" si="199"/>
        <v>26502.788920143375</v>
      </c>
      <c r="QNI25" s="230">
        <f t="shared" si="199"/>
        <v>26502.788920143375</v>
      </c>
      <c r="QNJ25" s="230">
        <f t="shared" si="199"/>
        <v>26502.788920143375</v>
      </c>
      <c r="QNK25" s="230">
        <f t="shared" si="199"/>
        <v>26502.788920143375</v>
      </c>
      <c r="QNL25" s="230">
        <f t="shared" si="199"/>
        <v>26502.788920143375</v>
      </c>
      <c r="QNM25" s="230">
        <f t="shared" si="199"/>
        <v>26502.788920143375</v>
      </c>
      <c r="QNN25" s="230">
        <f t="shared" si="199"/>
        <v>26502.788920143375</v>
      </c>
      <c r="QNO25" s="230">
        <f t="shared" si="199"/>
        <v>26502.788920143375</v>
      </c>
      <c r="QNP25" s="230">
        <f t="shared" si="199"/>
        <v>26502.788920143375</v>
      </c>
      <c r="QNQ25" s="230">
        <f t="shared" si="199"/>
        <v>26502.788920143375</v>
      </c>
      <c r="QNR25" s="230">
        <f t="shared" si="199"/>
        <v>26502.788920143375</v>
      </c>
      <c r="QNS25" s="230">
        <f t="shared" si="199"/>
        <v>26502.788920143375</v>
      </c>
      <c r="QNT25" s="230">
        <f t="shared" si="199"/>
        <v>26502.788920143375</v>
      </c>
      <c r="QNU25" s="230">
        <f t="shared" si="199"/>
        <v>26502.788920143375</v>
      </c>
      <c r="QNV25" s="230">
        <f t="shared" si="199"/>
        <v>26502.788920143375</v>
      </c>
      <c r="QNW25" s="230">
        <f t="shared" si="199"/>
        <v>26502.788920143375</v>
      </c>
      <c r="QNX25" s="230">
        <f t="shared" si="199"/>
        <v>26502.788920143375</v>
      </c>
      <c r="QNY25" s="230">
        <f t="shared" si="199"/>
        <v>26502.788920143375</v>
      </c>
      <c r="QNZ25" s="230">
        <f t="shared" si="199"/>
        <v>26502.788920143375</v>
      </c>
      <c r="QOA25" s="230">
        <f t="shared" si="199"/>
        <v>26502.788920143375</v>
      </c>
      <c r="QOB25" s="230">
        <f t="shared" si="199"/>
        <v>26502.788920143375</v>
      </c>
      <c r="QOC25" s="230">
        <f t="shared" si="199"/>
        <v>26502.788920143375</v>
      </c>
      <c r="QOD25" s="230">
        <f t="shared" si="199"/>
        <v>26502.788920143375</v>
      </c>
      <c r="QOE25" s="230">
        <f t="shared" si="199"/>
        <v>26502.788920143375</v>
      </c>
      <c r="QOF25" s="230">
        <f t="shared" si="199"/>
        <v>26502.788920143375</v>
      </c>
      <c r="QOG25" s="230">
        <f t="shared" si="199"/>
        <v>26502.788920143375</v>
      </c>
      <c r="QOH25" s="230">
        <f t="shared" si="199"/>
        <v>26502.788920143375</v>
      </c>
      <c r="QOI25" s="230">
        <f t="shared" si="199"/>
        <v>26502.788920143375</v>
      </c>
      <c r="QOJ25" s="230">
        <f t="shared" si="199"/>
        <v>26502.788920143375</v>
      </c>
      <c r="QOK25" s="230">
        <f t="shared" si="199"/>
        <v>26502.788920143375</v>
      </c>
      <c r="QOL25" s="230">
        <f t="shared" si="199"/>
        <v>26502.788920143375</v>
      </c>
      <c r="QOM25" s="230">
        <f t="shared" si="199"/>
        <v>26502.788920143375</v>
      </c>
      <c r="QON25" s="230">
        <f t="shared" si="199"/>
        <v>26502.788920143375</v>
      </c>
      <c r="QOO25" s="230">
        <f t="shared" si="199"/>
        <v>26502.788920143375</v>
      </c>
      <c r="QOP25" s="230">
        <f t="shared" si="199"/>
        <v>26502.788920143375</v>
      </c>
      <c r="QOQ25" s="230">
        <f t="shared" si="199"/>
        <v>26502.788920143375</v>
      </c>
      <c r="QOR25" s="230">
        <f t="shared" si="199"/>
        <v>26502.788920143375</v>
      </c>
      <c r="QOS25" s="230">
        <f t="shared" si="199"/>
        <v>26502.788920143375</v>
      </c>
      <c r="QOT25" s="230">
        <f t="shared" si="199"/>
        <v>26502.788920143375</v>
      </c>
      <c r="QOU25" s="230">
        <f t="shared" si="199"/>
        <v>26502.788920143375</v>
      </c>
      <c r="QOV25" s="230">
        <f t="shared" si="199"/>
        <v>26502.788920143375</v>
      </c>
      <c r="QOW25" s="230">
        <f t="shared" si="199"/>
        <v>26502.788920143375</v>
      </c>
      <c r="QOX25" s="230">
        <f t="shared" si="199"/>
        <v>26502.788920143375</v>
      </c>
      <c r="QOY25" s="230">
        <f t="shared" si="199"/>
        <v>26502.788920143375</v>
      </c>
      <c r="QOZ25" s="230">
        <f t="shared" si="199"/>
        <v>26502.788920143375</v>
      </c>
      <c r="QPA25" s="230">
        <f t="shared" si="199"/>
        <v>26502.788920143375</v>
      </c>
      <c r="QPB25" s="230">
        <f t="shared" si="199"/>
        <v>26502.788920143375</v>
      </c>
      <c r="QPC25" s="230">
        <f t="shared" si="199"/>
        <v>26502.788920143375</v>
      </c>
      <c r="QPD25" s="230">
        <f t="shared" si="199"/>
        <v>26502.788920143375</v>
      </c>
      <c r="QPE25" s="230">
        <f t="shared" si="199"/>
        <v>26502.788920143375</v>
      </c>
      <c r="QPF25" s="230">
        <f t="shared" si="199"/>
        <v>26502.788920143375</v>
      </c>
      <c r="QPG25" s="230">
        <f t="shared" ref="QPG25:QRR25" si="200">MIN(_xlfn.IFS(QPG21=0,QPF25,QPG21&gt;0,QPF25+(QPG21/5)),QPG22)</f>
        <v>26502.788920143375</v>
      </c>
      <c r="QPH25" s="230">
        <f t="shared" si="200"/>
        <v>26502.788920143375</v>
      </c>
      <c r="QPI25" s="230">
        <f t="shared" si="200"/>
        <v>26502.788920143375</v>
      </c>
      <c r="QPJ25" s="230">
        <f t="shared" si="200"/>
        <v>26502.788920143375</v>
      </c>
      <c r="QPK25" s="230">
        <f t="shared" si="200"/>
        <v>26502.788920143375</v>
      </c>
      <c r="QPL25" s="230">
        <f t="shared" si="200"/>
        <v>26502.788920143375</v>
      </c>
      <c r="QPM25" s="230">
        <f t="shared" si="200"/>
        <v>26502.788920143375</v>
      </c>
      <c r="QPN25" s="230">
        <f t="shared" si="200"/>
        <v>26502.788920143375</v>
      </c>
      <c r="QPO25" s="230">
        <f t="shared" si="200"/>
        <v>26502.788920143375</v>
      </c>
      <c r="QPP25" s="230">
        <f t="shared" si="200"/>
        <v>26502.788920143375</v>
      </c>
      <c r="QPQ25" s="230">
        <f t="shared" si="200"/>
        <v>26502.788920143375</v>
      </c>
      <c r="QPR25" s="230">
        <f t="shared" si="200"/>
        <v>26502.788920143375</v>
      </c>
      <c r="QPS25" s="230">
        <f t="shared" si="200"/>
        <v>26502.788920143375</v>
      </c>
      <c r="QPT25" s="230">
        <f t="shared" si="200"/>
        <v>26502.788920143375</v>
      </c>
      <c r="QPU25" s="230">
        <f t="shared" si="200"/>
        <v>26502.788920143375</v>
      </c>
      <c r="QPV25" s="230">
        <f t="shared" si="200"/>
        <v>26502.788920143375</v>
      </c>
      <c r="QPW25" s="230">
        <f t="shared" si="200"/>
        <v>26502.788920143375</v>
      </c>
      <c r="QPX25" s="230">
        <f t="shared" si="200"/>
        <v>26502.788920143375</v>
      </c>
      <c r="QPY25" s="230">
        <f t="shared" si="200"/>
        <v>26502.788920143375</v>
      </c>
      <c r="QPZ25" s="230">
        <f t="shared" si="200"/>
        <v>26502.788920143375</v>
      </c>
      <c r="QQA25" s="230">
        <f t="shared" si="200"/>
        <v>26502.788920143375</v>
      </c>
      <c r="QQB25" s="230">
        <f t="shared" si="200"/>
        <v>26502.788920143375</v>
      </c>
      <c r="QQC25" s="230">
        <f t="shared" si="200"/>
        <v>26502.788920143375</v>
      </c>
      <c r="QQD25" s="230">
        <f t="shared" si="200"/>
        <v>26502.788920143375</v>
      </c>
      <c r="QQE25" s="230">
        <f t="shared" si="200"/>
        <v>26502.788920143375</v>
      </c>
      <c r="QQF25" s="230">
        <f t="shared" si="200"/>
        <v>26502.788920143375</v>
      </c>
      <c r="QQG25" s="230">
        <f t="shared" si="200"/>
        <v>26502.788920143375</v>
      </c>
      <c r="QQH25" s="230">
        <f t="shared" si="200"/>
        <v>26502.788920143375</v>
      </c>
      <c r="QQI25" s="230">
        <f t="shared" si="200"/>
        <v>26502.788920143375</v>
      </c>
      <c r="QQJ25" s="230">
        <f t="shared" si="200"/>
        <v>26502.788920143375</v>
      </c>
      <c r="QQK25" s="230">
        <f t="shared" si="200"/>
        <v>26502.788920143375</v>
      </c>
      <c r="QQL25" s="230">
        <f t="shared" si="200"/>
        <v>26502.788920143375</v>
      </c>
      <c r="QQM25" s="230">
        <f t="shared" si="200"/>
        <v>26502.788920143375</v>
      </c>
      <c r="QQN25" s="230">
        <f t="shared" si="200"/>
        <v>26502.788920143375</v>
      </c>
      <c r="QQO25" s="230">
        <f t="shared" si="200"/>
        <v>26502.788920143375</v>
      </c>
      <c r="QQP25" s="230">
        <f t="shared" si="200"/>
        <v>26502.788920143375</v>
      </c>
      <c r="QQQ25" s="230">
        <f t="shared" si="200"/>
        <v>26502.788920143375</v>
      </c>
      <c r="QQR25" s="230">
        <f t="shared" si="200"/>
        <v>26502.788920143375</v>
      </c>
      <c r="QQS25" s="230">
        <f t="shared" si="200"/>
        <v>26502.788920143375</v>
      </c>
      <c r="QQT25" s="230">
        <f t="shared" si="200"/>
        <v>26502.788920143375</v>
      </c>
      <c r="QQU25" s="230">
        <f t="shared" si="200"/>
        <v>26502.788920143375</v>
      </c>
      <c r="QQV25" s="230">
        <f t="shared" si="200"/>
        <v>26502.788920143375</v>
      </c>
      <c r="QQW25" s="230">
        <f t="shared" si="200"/>
        <v>26502.788920143375</v>
      </c>
      <c r="QQX25" s="230">
        <f t="shared" si="200"/>
        <v>26502.788920143375</v>
      </c>
      <c r="QQY25" s="230">
        <f t="shared" si="200"/>
        <v>26502.788920143375</v>
      </c>
      <c r="QQZ25" s="230">
        <f t="shared" si="200"/>
        <v>26502.788920143375</v>
      </c>
      <c r="QRA25" s="230">
        <f t="shared" si="200"/>
        <v>26502.788920143375</v>
      </c>
      <c r="QRB25" s="230">
        <f t="shared" si="200"/>
        <v>26502.788920143375</v>
      </c>
      <c r="QRC25" s="230">
        <f t="shared" si="200"/>
        <v>26502.788920143375</v>
      </c>
      <c r="QRD25" s="230">
        <f t="shared" si="200"/>
        <v>26502.788920143375</v>
      </c>
      <c r="QRE25" s="230">
        <f t="shared" si="200"/>
        <v>26502.788920143375</v>
      </c>
      <c r="QRF25" s="230">
        <f t="shared" si="200"/>
        <v>26502.788920143375</v>
      </c>
      <c r="QRG25" s="230">
        <f t="shared" si="200"/>
        <v>26502.788920143375</v>
      </c>
      <c r="QRH25" s="230">
        <f t="shared" si="200"/>
        <v>26502.788920143375</v>
      </c>
      <c r="QRI25" s="230">
        <f t="shared" si="200"/>
        <v>26502.788920143375</v>
      </c>
      <c r="QRJ25" s="230">
        <f t="shared" si="200"/>
        <v>26502.788920143375</v>
      </c>
      <c r="QRK25" s="230">
        <f t="shared" si="200"/>
        <v>26502.788920143375</v>
      </c>
      <c r="QRL25" s="230">
        <f t="shared" si="200"/>
        <v>26502.788920143375</v>
      </c>
      <c r="QRM25" s="230">
        <f t="shared" si="200"/>
        <v>26502.788920143375</v>
      </c>
      <c r="QRN25" s="230">
        <f t="shared" si="200"/>
        <v>26502.788920143375</v>
      </c>
      <c r="QRO25" s="230">
        <f t="shared" si="200"/>
        <v>26502.788920143375</v>
      </c>
      <c r="QRP25" s="230">
        <f t="shared" si="200"/>
        <v>26502.788920143375</v>
      </c>
      <c r="QRQ25" s="230">
        <f t="shared" si="200"/>
        <v>26502.788920143375</v>
      </c>
      <c r="QRR25" s="230">
        <f t="shared" si="200"/>
        <v>26502.788920143375</v>
      </c>
      <c r="QRS25" s="230">
        <f t="shared" ref="QRS25:QUD25" si="201">MIN(_xlfn.IFS(QRS21=0,QRR25,QRS21&gt;0,QRR25+(QRS21/5)),QRS22)</f>
        <v>26502.788920143375</v>
      </c>
      <c r="QRT25" s="230">
        <f t="shared" si="201"/>
        <v>26502.788920143375</v>
      </c>
      <c r="QRU25" s="230">
        <f t="shared" si="201"/>
        <v>26502.788920143375</v>
      </c>
      <c r="QRV25" s="230">
        <f t="shared" si="201"/>
        <v>26502.788920143375</v>
      </c>
      <c r="QRW25" s="230">
        <f t="shared" si="201"/>
        <v>26502.788920143375</v>
      </c>
      <c r="QRX25" s="230">
        <f t="shared" si="201"/>
        <v>26502.788920143375</v>
      </c>
      <c r="QRY25" s="230">
        <f t="shared" si="201"/>
        <v>26502.788920143375</v>
      </c>
      <c r="QRZ25" s="230">
        <f t="shared" si="201"/>
        <v>26502.788920143375</v>
      </c>
      <c r="QSA25" s="230">
        <f t="shared" si="201"/>
        <v>26502.788920143375</v>
      </c>
      <c r="QSB25" s="230">
        <f t="shared" si="201"/>
        <v>26502.788920143375</v>
      </c>
      <c r="QSC25" s="230">
        <f t="shared" si="201"/>
        <v>26502.788920143375</v>
      </c>
      <c r="QSD25" s="230">
        <f t="shared" si="201"/>
        <v>26502.788920143375</v>
      </c>
      <c r="QSE25" s="230">
        <f t="shared" si="201"/>
        <v>26502.788920143375</v>
      </c>
      <c r="QSF25" s="230">
        <f t="shared" si="201"/>
        <v>26502.788920143375</v>
      </c>
      <c r="QSG25" s="230">
        <f t="shared" si="201"/>
        <v>26502.788920143375</v>
      </c>
      <c r="QSH25" s="230">
        <f t="shared" si="201"/>
        <v>26502.788920143375</v>
      </c>
      <c r="QSI25" s="230">
        <f t="shared" si="201"/>
        <v>26502.788920143375</v>
      </c>
      <c r="QSJ25" s="230">
        <f t="shared" si="201"/>
        <v>26502.788920143375</v>
      </c>
      <c r="QSK25" s="230">
        <f t="shared" si="201"/>
        <v>26502.788920143375</v>
      </c>
      <c r="QSL25" s="230">
        <f t="shared" si="201"/>
        <v>26502.788920143375</v>
      </c>
      <c r="QSM25" s="230">
        <f t="shared" si="201"/>
        <v>26502.788920143375</v>
      </c>
      <c r="QSN25" s="230">
        <f t="shared" si="201"/>
        <v>26502.788920143375</v>
      </c>
      <c r="QSO25" s="230">
        <f t="shared" si="201"/>
        <v>26502.788920143375</v>
      </c>
      <c r="QSP25" s="230">
        <f t="shared" si="201"/>
        <v>26502.788920143375</v>
      </c>
      <c r="QSQ25" s="230">
        <f t="shared" si="201"/>
        <v>26502.788920143375</v>
      </c>
      <c r="QSR25" s="230">
        <f t="shared" si="201"/>
        <v>26502.788920143375</v>
      </c>
      <c r="QSS25" s="230">
        <f t="shared" si="201"/>
        <v>26502.788920143375</v>
      </c>
      <c r="QST25" s="230">
        <f t="shared" si="201"/>
        <v>26502.788920143375</v>
      </c>
      <c r="QSU25" s="230">
        <f t="shared" si="201"/>
        <v>26502.788920143375</v>
      </c>
      <c r="QSV25" s="230">
        <f t="shared" si="201"/>
        <v>26502.788920143375</v>
      </c>
      <c r="QSW25" s="230">
        <f t="shared" si="201"/>
        <v>26502.788920143375</v>
      </c>
      <c r="QSX25" s="230">
        <f t="shared" si="201"/>
        <v>26502.788920143375</v>
      </c>
      <c r="QSY25" s="230">
        <f t="shared" si="201"/>
        <v>26502.788920143375</v>
      </c>
      <c r="QSZ25" s="230">
        <f t="shared" si="201"/>
        <v>26502.788920143375</v>
      </c>
      <c r="QTA25" s="230">
        <f t="shared" si="201"/>
        <v>26502.788920143375</v>
      </c>
      <c r="QTB25" s="230">
        <f t="shared" si="201"/>
        <v>26502.788920143375</v>
      </c>
      <c r="QTC25" s="230">
        <f t="shared" si="201"/>
        <v>26502.788920143375</v>
      </c>
      <c r="QTD25" s="230">
        <f t="shared" si="201"/>
        <v>26502.788920143375</v>
      </c>
      <c r="QTE25" s="230">
        <f t="shared" si="201"/>
        <v>26502.788920143375</v>
      </c>
      <c r="QTF25" s="230">
        <f t="shared" si="201"/>
        <v>26502.788920143375</v>
      </c>
      <c r="QTG25" s="230">
        <f t="shared" si="201"/>
        <v>26502.788920143375</v>
      </c>
      <c r="QTH25" s="230">
        <f t="shared" si="201"/>
        <v>26502.788920143375</v>
      </c>
      <c r="QTI25" s="230">
        <f t="shared" si="201"/>
        <v>26502.788920143375</v>
      </c>
      <c r="QTJ25" s="230">
        <f t="shared" si="201"/>
        <v>26502.788920143375</v>
      </c>
      <c r="QTK25" s="230">
        <f t="shared" si="201"/>
        <v>26502.788920143375</v>
      </c>
      <c r="QTL25" s="230">
        <f t="shared" si="201"/>
        <v>26502.788920143375</v>
      </c>
      <c r="QTM25" s="230">
        <f t="shared" si="201"/>
        <v>26502.788920143375</v>
      </c>
      <c r="QTN25" s="230">
        <f t="shared" si="201"/>
        <v>26502.788920143375</v>
      </c>
      <c r="QTO25" s="230">
        <f t="shared" si="201"/>
        <v>26502.788920143375</v>
      </c>
      <c r="QTP25" s="230">
        <f t="shared" si="201"/>
        <v>26502.788920143375</v>
      </c>
      <c r="QTQ25" s="230">
        <f t="shared" si="201"/>
        <v>26502.788920143375</v>
      </c>
      <c r="QTR25" s="230">
        <f t="shared" si="201"/>
        <v>26502.788920143375</v>
      </c>
      <c r="QTS25" s="230">
        <f t="shared" si="201"/>
        <v>26502.788920143375</v>
      </c>
      <c r="QTT25" s="230">
        <f t="shared" si="201"/>
        <v>26502.788920143375</v>
      </c>
      <c r="QTU25" s="230">
        <f t="shared" si="201"/>
        <v>26502.788920143375</v>
      </c>
      <c r="QTV25" s="230">
        <f t="shared" si="201"/>
        <v>26502.788920143375</v>
      </c>
      <c r="QTW25" s="230">
        <f t="shared" si="201"/>
        <v>26502.788920143375</v>
      </c>
      <c r="QTX25" s="230">
        <f t="shared" si="201"/>
        <v>26502.788920143375</v>
      </c>
      <c r="QTY25" s="230">
        <f t="shared" si="201"/>
        <v>26502.788920143375</v>
      </c>
      <c r="QTZ25" s="230">
        <f t="shared" si="201"/>
        <v>26502.788920143375</v>
      </c>
      <c r="QUA25" s="230">
        <f t="shared" si="201"/>
        <v>26502.788920143375</v>
      </c>
      <c r="QUB25" s="230">
        <f t="shared" si="201"/>
        <v>26502.788920143375</v>
      </c>
      <c r="QUC25" s="230">
        <f t="shared" si="201"/>
        <v>26502.788920143375</v>
      </c>
      <c r="QUD25" s="230">
        <f t="shared" si="201"/>
        <v>26502.788920143375</v>
      </c>
      <c r="QUE25" s="230">
        <f t="shared" ref="QUE25:QWP25" si="202">MIN(_xlfn.IFS(QUE21=0,QUD25,QUE21&gt;0,QUD25+(QUE21/5)),QUE22)</f>
        <v>26502.788920143375</v>
      </c>
      <c r="QUF25" s="230">
        <f t="shared" si="202"/>
        <v>26502.788920143375</v>
      </c>
      <c r="QUG25" s="230">
        <f t="shared" si="202"/>
        <v>26502.788920143375</v>
      </c>
      <c r="QUH25" s="230">
        <f t="shared" si="202"/>
        <v>26502.788920143375</v>
      </c>
      <c r="QUI25" s="230">
        <f t="shared" si="202"/>
        <v>26502.788920143375</v>
      </c>
      <c r="QUJ25" s="230">
        <f t="shared" si="202"/>
        <v>26502.788920143375</v>
      </c>
      <c r="QUK25" s="230">
        <f t="shared" si="202"/>
        <v>26502.788920143375</v>
      </c>
      <c r="QUL25" s="230">
        <f t="shared" si="202"/>
        <v>26502.788920143375</v>
      </c>
      <c r="QUM25" s="230">
        <f t="shared" si="202"/>
        <v>26502.788920143375</v>
      </c>
      <c r="QUN25" s="230">
        <f t="shared" si="202"/>
        <v>26502.788920143375</v>
      </c>
      <c r="QUO25" s="230">
        <f t="shared" si="202"/>
        <v>26502.788920143375</v>
      </c>
      <c r="QUP25" s="230">
        <f t="shared" si="202"/>
        <v>26502.788920143375</v>
      </c>
      <c r="QUQ25" s="230">
        <f t="shared" si="202"/>
        <v>26502.788920143375</v>
      </c>
      <c r="QUR25" s="230">
        <f t="shared" si="202"/>
        <v>26502.788920143375</v>
      </c>
      <c r="QUS25" s="230">
        <f t="shared" si="202"/>
        <v>26502.788920143375</v>
      </c>
      <c r="QUT25" s="230">
        <f t="shared" si="202"/>
        <v>26502.788920143375</v>
      </c>
      <c r="QUU25" s="230">
        <f t="shared" si="202"/>
        <v>26502.788920143375</v>
      </c>
      <c r="QUV25" s="230">
        <f t="shared" si="202"/>
        <v>26502.788920143375</v>
      </c>
      <c r="QUW25" s="230">
        <f t="shared" si="202"/>
        <v>26502.788920143375</v>
      </c>
      <c r="QUX25" s="230">
        <f t="shared" si="202"/>
        <v>26502.788920143375</v>
      </c>
      <c r="QUY25" s="230">
        <f t="shared" si="202"/>
        <v>26502.788920143375</v>
      </c>
      <c r="QUZ25" s="230">
        <f t="shared" si="202"/>
        <v>26502.788920143375</v>
      </c>
      <c r="QVA25" s="230">
        <f t="shared" si="202"/>
        <v>26502.788920143375</v>
      </c>
      <c r="QVB25" s="230">
        <f t="shared" si="202"/>
        <v>26502.788920143375</v>
      </c>
      <c r="QVC25" s="230">
        <f t="shared" si="202"/>
        <v>26502.788920143375</v>
      </c>
      <c r="QVD25" s="230">
        <f t="shared" si="202"/>
        <v>26502.788920143375</v>
      </c>
      <c r="QVE25" s="230">
        <f t="shared" si="202"/>
        <v>26502.788920143375</v>
      </c>
      <c r="QVF25" s="230">
        <f t="shared" si="202"/>
        <v>26502.788920143375</v>
      </c>
      <c r="QVG25" s="230">
        <f t="shared" si="202"/>
        <v>26502.788920143375</v>
      </c>
      <c r="QVH25" s="230">
        <f t="shared" si="202"/>
        <v>26502.788920143375</v>
      </c>
      <c r="QVI25" s="230">
        <f t="shared" si="202"/>
        <v>26502.788920143375</v>
      </c>
      <c r="QVJ25" s="230">
        <f t="shared" si="202"/>
        <v>26502.788920143375</v>
      </c>
      <c r="QVK25" s="230">
        <f t="shared" si="202"/>
        <v>26502.788920143375</v>
      </c>
      <c r="QVL25" s="230">
        <f t="shared" si="202"/>
        <v>26502.788920143375</v>
      </c>
      <c r="QVM25" s="230">
        <f t="shared" si="202"/>
        <v>26502.788920143375</v>
      </c>
      <c r="QVN25" s="230">
        <f t="shared" si="202"/>
        <v>26502.788920143375</v>
      </c>
      <c r="QVO25" s="230">
        <f t="shared" si="202"/>
        <v>26502.788920143375</v>
      </c>
      <c r="QVP25" s="230">
        <f t="shared" si="202"/>
        <v>26502.788920143375</v>
      </c>
      <c r="QVQ25" s="230">
        <f t="shared" si="202"/>
        <v>26502.788920143375</v>
      </c>
      <c r="QVR25" s="230">
        <f t="shared" si="202"/>
        <v>26502.788920143375</v>
      </c>
      <c r="QVS25" s="230">
        <f t="shared" si="202"/>
        <v>26502.788920143375</v>
      </c>
      <c r="QVT25" s="230">
        <f t="shared" si="202"/>
        <v>26502.788920143375</v>
      </c>
      <c r="QVU25" s="230">
        <f t="shared" si="202"/>
        <v>26502.788920143375</v>
      </c>
      <c r="QVV25" s="230">
        <f t="shared" si="202"/>
        <v>26502.788920143375</v>
      </c>
      <c r="QVW25" s="230">
        <f t="shared" si="202"/>
        <v>26502.788920143375</v>
      </c>
      <c r="QVX25" s="230">
        <f t="shared" si="202"/>
        <v>26502.788920143375</v>
      </c>
      <c r="QVY25" s="230">
        <f t="shared" si="202"/>
        <v>26502.788920143375</v>
      </c>
      <c r="QVZ25" s="230">
        <f t="shared" si="202"/>
        <v>26502.788920143375</v>
      </c>
      <c r="QWA25" s="230">
        <f t="shared" si="202"/>
        <v>26502.788920143375</v>
      </c>
      <c r="QWB25" s="230">
        <f t="shared" si="202"/>
        <v>26502.788920143375</v>
      </c>
      <c r="QWC25" s="230">
        <f t="shared" si="202"/>
        <v>26502.788920143375</v>
      </c>
      <c r="QWD25" s="230">
        <f t="shared" si="202"/>
        <v>26502.788920143375</v>
      </c>
      <c r="QWE25" s="230">
        <f t="shared" si="202"/>
        <v>26502.788920143375</v>
      </c>
      <c r="QWF25" s="230">
        <f t="shared" si="202"/>
        <v>26502.788920143375</v>
      </c>
      <c r="QWG25" s="230">
        <f t="shared" si="202"/>
        <v>26502.788920143375</v>
      </c>
      <c r="QWH25" s="230">
        <f t="shared" si="202"/>
        <v>26502.788920143375</v>
      </c>
      <c r="QWI25" s="230">
        <f t="shared" si="202"/>
        <v>26502.788920143375</v>
      </c>
      <c r="QWJ25" s="230">
        <f t="shared" si="202"/>
        <v>26502.788920143375</v>
      </c>
      <c r="QWK25" s="230">
        <f t="shared" si="202"/>
        <v>26502.788920143375</v>
      </c>
      <c r="QWL25" s="230">
        <f t="shared" si="202"/>
        <v>26502.788920143375</v>
      </c>
      <c r="QWM25" s="230">
        <f t="shared" si="202"/>
        <v>26502.788920143375</v>
      </c>
      <c r="QWN25" s="230">
        <f t="shared" si="202"/>
        <v>26502.788920143375</v>
      </c>
      <c r="QWO25" s="230">
        <f t="shared" si="202"/>
        <v>26502.788920143375</v>
      </c>
      <c r="QWP25" s="230">
        <f t="shared" si="202"/>
        <v>26502.788920143375</v>
      </c>
      <c r="QWQ25" s="230">
        <f t="shared" ref="QWQ25:QZB25" si="203">MIN(_xlfn.IFS(QWQ21=0,QWP25,QWQ21&gt;0,QWP25+(QWQ21/5)),QWQ22)</f>
        <v>26502.788920143375</v>
      </c>
      <c r="QWR25" s="230">
        <f t="shared" si="203"/>
        <v>26502.788920143375</v>
      </c>
      <c r="QWS25" s="230">
        <f t="shared" si="203"/>
        <v>26502.788920143375</v>
      </c>
      <c r="QWT25" s="230">
        <f t="shared" si="203"/>
        <v>26502.788920143375</v>
      </c>
      <c r="QWU25" s="230">
        <f t="shared" si="203"/>
        <v>26502.788920143375</v>
      </c>
      <c r="QWV25" s="230">
        <f t="shared" si="203"/>
        <v>26502.788920143375</v>
      </c>
      <c r="QWW25" s="230">
        <f t="shared" si="203"/>
        <v>26502.788920143375</v>
      </c>
      <c r="QWX25" s="230">
        <f t="shared" si="203"/>
        <v>26502.788920143375</v>
      </c>
      <c r="QWY25" s="230">
        <f t="shared" si="203"/>
        <v>26502.788920143375</v>
      </c>
      <c r="QWZ25" s="230">
        <f t="shared" si="203"/>
        <v>26502.788920143375</v>
      </c>
      <c r="QXA25" s="230">
        <f t="shared" si="203"/>
        <v>26502.788920143375</v>
      </c>
      <c r="QXB25" s="230">
        <f t="shared" si="203"/>
        <v>26502.788920143375</v>
      </c>
      <c r="QXC25" s="230">
        <f t="shared" si="203"/>
        <v>26502.788920143375</v>
      </c>
      <c r="QXD25" s="230">
        <f t="shared" si="203"/>
        <v>26502.788920143375</v>
      </c>
      <c r="QXE25" s="230">
        <f t="shared" si="203"/>
        <v>26502.788920143375</v>
      </c>
      <c r="QXF25" s="230">
        <f t="shared" si="203"/>
        <v>26502.788920143375</v>
      </c>
      <c r="QXG25" s="230">
        <f t="shared" si="203"/>
        <v>26502.788920143375</v>
      </c>
      <c r="QXH25" s="230">
        <f t="shared" si="203"/>
        <v>26502.788920143375</v>
      </c>
      <c r="QXI25" s="230">
        <f t="shared" si="203"/>
        <v>26502.788920143375</v>
      </c>
      <c r="QXJ25" s="230">
        <f t="shared" si="203"/>
        <v>26502.788920143375</v>
      </c>
      <c r="QXK25" s="230">
        <f t="shared" si="203"/>
        <v>26502.788920143375</v>
      </c>
      <c r="QXL25" s="230">
        <f t="shared" si="203"/>
        <v>26502.788920143375</v>
      </c>
      <c r="QXM25" s="230">
        <f t="shared" si="203"/>
        <v>26502.788920143375</v>
      </c>
      <c r="QXN25" s="230">
        <f t="shared" si="203"/>
        <v>26502.788920143375</v>
      </c>
      <c r="QXO25" s="230">
        <f t="shared" si="203"/>
        <v>26502.788920143375</v>
      </c>
      <c r="QXP25" s="230">
        <f t="shared" si="203"/>
        <v>26502.788920143375</v>
      </c>
      <c r="QXQ25" s="230">
        <f t="shared" si="203"/>
        <v>26502.788920143375</v>
      </c>
      <c r="QXR25" s="230">
        <f t="shared" si="203"/>
        <v>26502.788920143375</v>
      </c>
      <c r="QXS25" s="230">
        <f t="shared" si="203"/>
        <v>26502.788920143375</v>
      </c>
      <c r="QXT25" s="230">
        <f t="shared" si="203"/>
        <v>26502.788920143375</v>
      </c>
      <c r="QXU25" s="230">
        <f t="shared" si="203"/>
        <v>26502.788920143375</v>
      </c>
      <c r="QXV25" s="230">
        <f t="shared" si="203"/>
        <v>26502.788920143375</v>
      </c>
      <c r="QXW25" s="230">
        <f t="shared" si="203"/>
        <v>26502.788920143375</v>
      </c>
      <c r="QXX25" s="230">
        <f t="shared" si="203"/>
        <v>26502.788920143375</v>
      </c>
      <c r="QXY25" s="230">
        <f t="shared" si="203"/>
        <v>26502.788920143375</v>
      </c>
      <c r="QXZ25" s="230">
        <f t="shared" si="203"/>
        <v>26502.788920143375</v>
      </c>
      <c r="QYA25" s="230">
        <f t="shared" si="203"/>
        <v>26502.788920143375</v>
      </c>
      <c r="QYB25" s="230">
        <f t="shared" si="203"/>
        <v>26502.788920143375</v>
      </c>
      <c r="QYC25" s="230">
        <f t="shared" si="203"/>
        <v>26502.788920143375</v>
      </c>
      <c r="QYD25" s="230">
        <f t="shared" si="203"/>
        <v>26502.788920143375</v>
      </c>
      <c r="QYE25" s="230">
        <f t="shared" si="203"/>
        <v>26502.788920143375</v>
      </c>
      <c r="QYF25" s="230">
        <f t="shared" si="203"/>
        <v>26502.788920143375</v>
      </c>
      <c r="QYG25" s="230">
        <f t="shared" si="203"/>
        <v>26502.788920143375</v>
      </c>
      <c r="QYH25" s="230">
        <f t="shared" si="203"/>
        <v>26502.788920143375</v>
      </c>
      <c r="QYI25" s="230">
        <f t="shared" si="203"/>
        <v>26502.788920143375</v>
      </c>
      <c r="QYJ25" s="230">
        <f t="shared" si="203"/>
        <v>26502.788920143375</v>
      </c>
      <c r="QYK25" s="230">
        <f t="shared" si="203"/>
        <v>26502.788920143375</v>
      </c>
      <c r="QYL25" s="230">
        <f t="shared" si="203"/>
        <v>26502.788920143375</v>
      </c>
      <c r="QYM25" s="230">
        <f t="shared" si="203"/>
        <v>26502.788920143375</v>
      </c>
      <c r="QYN25" s="230">
        <f t="shared" si="203"/>
        <v>26502.788920143375</v>
      </c>
      <c r="QYO25" s="230">
        <f t="shared" si="203"/>
        <v>26502.788920143375</v>
      </c>
      <c r="QYP25" s="230">
        <f t="shared" si="203"/>
        <v>26502.788920143375</v>
      </c>
      <c r="QYQ25" s="230">
        <f t="shared" si="203"/>
        <v>26502.788920143375</v>
      </c>
      <c r="QYR25" s="230">
        <f t="shared" si="203"/>
        <v>26502.788920143375</v>
      </c>
      <c r="QYS25" s="230">
        <f t="shared" si="203"/>
        <v>26502.788920143375</v>
      </c>
      <c r="QYT25" s="230">
        <f t="shared" si="203"/>
        <v>26502.788920143375</v>
      </c>
      <c r="QYU25" s="230">
        <f t="shared" si="203"/>
        <v>26502.788920143375</v>
      </c>
      <c r="QYV25" s="230">
        <f t="shared" si="203"/>
        <v>26502.788920143375</v>
      </c>
      <c r="QYW25" s="230">
        <f t="shared" si="203"/>
        <v>26502.788920143375</v>
      </c>
      <c r="QYX25" s="230">
        <f t="shared" si="203"/>
        <v>26502.788920143375</v>
      </c>
      <c r="QYY25" s="230">
        <f t="shared" si="203"/>
        <v>26502.788920143375</v>
      </c>
      <c r="QYZ25" s="230">
        <f t="shared" si="203"/>
        <v>26502.788920143375</v>
      </c>
      <c r="QZA25" s="230">
        <f t="shared" si="203"/>
        <v>26502.788920143375</v>
      </c>
      <c r="QZB25" s="230">
        <f t="shared" si="203"/>
        <v>26502.788920143375</v>
      </c>
      <c r="QZC25" s="230">
        <f t="shared" ref="QZC25:RBN25" si="204">MIN(_xlfn.IFS(QZC21=0,QZB25,QZC21&gt;0,QZB25+(QZC21/5)),QZC22)</f>
        <v>26502.788920143375</v>
      </c>
      <c r="QZD25" s="230">
        <f t="shared" si="204"/>
        <v>26502.788920143375</v>
      </c>
      <c r="QZE25" s="230">
        <f t="shared" si="204"/>
        <v>26502.788920143375</v>
      </c>
      <c r="QZF25" s="230">
        <f t="shared" si="204"/>
        <v>26502.788920143375</v>
      </c>
      <c r="QZG25" s="230">
        <f t="shared" si="204"/>
        <v>26502.788920143375</v>
      </c>
      <c r="QZH25" s="230">
        <f t="shared" si="204"/>
        <v>26502.788920143375</v>
      </c>
      <c r="QZI25" s="230">
        <f t="shared" si="204"/>
        <v>26502.788920143375</v>
      </c>
      <c r="QZJ25" s="230">
        <f t="shared" si="204"/>
        <v>26502.788920143375</v>
      </c>
      <c r="QZK25" s="230">
        <f t="shared" si="204"/>
        <v>26502.788920143375</v>
      </c>
      <c r="QZL25" s="230">
        <f t="shared" si="204"/>
        <v>26502.788920143375</v>
      </c>
      <c r="QZM25" s="230">
        <f t="shared" si="204"/>
        <v>26502.788920143375</v>
      </c>
      <c r="QZN25" s="230">
        <f t="shared" si="204"/>
        <v>26502.788920143375</v>
      </c>
      <c r="QZO25" s="230">
        <f t="shared" si="204"/>
        <v>26502.788920143375</v>
      </c>
      <c r="QZP25" s="230">
        <f t="shared" si="204"/>
        <v>26502.788920143375</v>
      </c>
      <c r="QZQ25" s="230">
        <f t="shared" si="204"/>
        <v>26502.788920143375</v>
      </c>
      <c r="QZR25" s="230">
        <f t="shared" si="204"/>
        <v>26502.788920143375</v>
      </c>
      <c r="QZS25" s="230">
        <f t="shared" si="204"/>
        <v>26502.788920143375</v>
      </c>
      <c r="QZT25" s="230">
        <f t="shared" si="204"/>
        <v>26502.788920143375</v>
      </c>
      <c r="QZU25" s="230">
        <f t="shared" si="204"/>
        <v>26502.788920143375</v>
      </c>
      <c r="QZV25" s="230">
        <f t="shared" si="204"/>
        <v>26502.788920143375</v>
      </c>
      <c r="QZW25" s="230">
        <f t="shared" si="204"/>
        <v>26502.788920143375</v>
      </c>
      <c r="QZX25" s="230">
        <f t="shared" si="204"/>
        <v>26502.788920143375</v>
      </c>
      <c r="QZY25" s="230">
        <f t="shared" si="204"/>
        <v>26502.788920143375</v>
      </c>
      <c r="QZZ25" s="230">
        <f t="shared" si="204"/>
        <v>26502.788920143375</v>
      </c>
      <c r="RAA25" s="230">
        <f t="shared" si="204"/>
        <v>26502.788920143375</v>
      </c>
      <c r="RAB25" s="230">
        <f t="shared" si="204"/>
        <v>26502.788920143375</v>
      </c>
      <c r="RAC25" s="230">
        <f t="shared" si="204"/>
        <v>26502.788920143375</v>
      </c>
      <c r="RAD25" s="230">
        <f t="shared" si="204"/>
        <v>26502.788920143375</v>
      </c>
      <c r="RAE25" s="230">
        <f t="shared" si="204"/>
        <v>26502.788920143375</v>
      </c>
      <c r="RAF25" s="230">
        <f t="shared" si="204"/>
        <v>26502.788920143375</v>
      </c>
      <c r="RAG25" s="230">
        <f t="shared" si="204"/>
        <v>26502.788920143375</v>
      </c>
      <c r="RAH25" s="230">
        <f t="shared" si="204"/>
        <v>26502.788920143375</v>
      </c>
      <c r="RAI25" s="230">
        <f t="shared" si="204"/>
        <v>26502.788920143375</v>
      </c>
      <c r="RAJ25" s="230">
        <f t="shared" si="204"/>
        <v>26502.788920143375</v>
      </c>
      <c r="RAK25" s="230">
        <f t="shared" si="204"/>
        <v>26502.788920143375</v>
      </c>
      <c r="RAL25" s="230">
        <f t="shared" si="204"/>
        <v>26502.788920143375</v>
      </c>
      <c r="RAM25" s="230">
        <f t="shared" si="204"/>
        <v>26502.788920143375</v>
      </c>
      <c r="RAN25" s="230">
        <f t="shared" si="204"/>
        <v>26502.788920143375</v>
      </c>
      <c r="RAO25" s="230">
        <f t="shared" si="204"/>
        <v>26502.788920143375</v>
      </c>
      <c r="RAP25" s="230">
        <f t="shared" si="204"/>
        <v>26502.788920143375</v>
      </c>
      <c r="RAQ25" s="230">
        <f t="shared" si="204"/>
        <v>26502.788920143375</v>
      </c>
      <c r="RAR25" s="230">
        <f t="shared" si="204"/>
        <v>26502.788920143375</v>
      </c>
      <c r="RAS25" s="230">
        <f t="shared" si="204"/>
        <v>26502.788920143375</v>
      </c>
      <c r="RAT25" s="230">
        <f t="shared" si="204"/>
        <v>26502.788920143375</v>
      </c>
      <c r="RAU25" s="230">
        <f t="shared" si="204"/>
        <v>26502.788920143375</v>
      </c>
      <c r="RAV25" s="230">
        <f t="shared" si="204"/>
        <v>26502.788920143375</v>
      </c>
      <c r="RAW25" s="230">
        <f t="shared" si="204"/>
        <v>26502.788920143375</v>
      </c>
      <c r="RAX25" s="230">
        <f t="shared" si="204"/>
        <v>26502.788920143375</v>
      </c>
      <c r="RAY25" s="230">
        <f t="shared" si="204"/>
        <v>26502.788920143375</v>
      </c>
      <c r="RAZ25" s="230">
        <f t="shared" si="204"/>
        <v>26502.788920143375</v>
      </c>
      <c r="RBA25" s="230">
        <f t="shared" si="204"/>
        <v>26502.788920143375</v>
      </c>
      <c r="RBB25" s="230">
        <f t="shared" si="204"/>
        <v>26502.788920143375</v>
      </c>
      <c r="RBC25" s="230">
        <f t="shared" si="204"/>
        <v>26502.788920143375</v>
      </c>
      <c r="RBD25" s="230">
        <f t="shared" si="204"/>
        <v>26502.788920143375</v>
      </c>
      <c r="RBE25" s="230">
        <f t="shared" si="204"/>
        <v>26502.788920143375</v>
      </c>
      <c r="RBF25" s="230">
        <f t="shared" si="204"/>
        <v>26502.788920143375</v>
      </c>
      <c r="RBG25" s="230">
        <f t="shared" si="204"/>
        <v>26502.788920143375</v>
      </c>
      <c r="RBH25" s="230">
        <f t="shared" si="204"/>
        <v>26502.788920143375</v>
      </c>
      <c r="RBI25" s="230">
        <f t="shared" si="204"/>
        <v>26502.788920143375</v>
      </c>
      <c r="RBJ25" s="230">
        <f t="shared" si="204"/>
        <v>26502.788920143375</v>
      </c>
      <c r="RBK25" s="230">
        <f t="shared" si="204"/>
        <v>26502.788920143375</v>
      </c>
      <c r="RBL25" s="230">
        <f t="shared" si="204"/>
        <v>26502.788920143375</v>
      </c>
      <c r="RBM25" s="230">
        <f t="shared" si="204"/>
        <v>26502.788920143375</v>
      </c>
      <c r="RBN25" s="230">
        <f t="shared" si="204"/>
        <v>26502.788920143375</v>
      </c>
      <c r="RBO25" s="230">
        <f t="shared" ref="RBO25:RDZ25" si="205">MIN(_xlfn.IFS(RBO21=0,RBN25,RBO21&gt;0,RBN25+(RBO21/5)),RBO22)</f>
        <v>26502.788920143375</v>
      </c>
      <c r="RBP25" s="230">
        <f t="shared" si="205"/>
        <v>26502.788920143375</v>
      </c>
      <c r="RBQ25" s="230">
        <f t="shared" si="205"/>
        <v>26502.788920143375</v>
      </c>
      <c r="RBR25" s="230">
        <f t="shared" si="205"/>
        <v>26502.788920143375</v>
      </c>
      <c r="RBS25" s="230">
        <f t="shared" si="205"/>
        <v>26502.788920143375</v>
      </c>
      <c r="RBT25" s="230">
        <f t="shared" si="205"/>
        <v>26502.788920143375</v>
      </c>
      <c r="RBU25" s="230">
        <f t="shared" si="205"/>
        <v>26502.788920143375</v>
      </c>
      <c r="RBV25" s="230">
        <f t="shared" si="205"/>
        <v>26502.788920143375</v>
      </c>
      <c r="RBW25" s="230">
        <f t="shared" si="205"/>
        <v>26502.788920143375</v>
      </c>
      <c r="RBX25" s="230">
        <f t="shared" si="205"/>
        <v>26502.788920143375</v>
      </c>
      <c r="RBY25" s="230">
        <f t="shared" si="205"/>
        <v>26502.788920143375</v>
      </c>
      <c r="RBZ25" s="230">
        <f t="shared" si="205"/>
        <v>26502.788920143375</v>
      </c>
      <c r="RCA25" s="230">
        <f t="shared" si="205"/>
        <v>26502.788920143375</v>
      </c>
      <c r="RCB25" s="230">
        <f t="shared" si="205"/>
        <v>26502.788920143375</v>
      </c>
      <c r="RCC25" s="230">
        <f t="shared" si="205"/>
        <v>26502.788920143375</v>
      </c>
      <c r="RCD25" s="230">
        <f t="shared" si="205"/>
        <v>26502.788920143375</v>
      </c>
      <c r="RCE25" s="230">
        <f t="shared" si="205"/>
        <v>26502.788920143375</v>
      </c>
      <c r="RCF25" s="230">
        <f t="shared" si="205"/>
        <v>26502.788920143375</v>
      </c>
      <c r="RCG25" s="230">
        <f t="shared" si="205"/>
        <v>26502.788920143375</v>
      </c>
      <c r="RCH25" s="230">
        <f t="shared" si="205"/>
        <v>26502.788920143375</v>
      </c>
      <c r="RCI25" s="230">
        <f t="shared" si="205"/>
        <v>26502.788920143375</v>
      </c>
      <c r="RCJ25" s="230">
        <f t="shared" si="205"/>
        <v>26502.788920143375</v>
      </c>
      <c r="RCK25" s="230">
        <f t="shared" si="205"/>
        <v>26502.788920143375</v>
      </c>
      <c r="RCL25" s="230">
        <f t="shared" si="205"/>
        <v>26502.788920143375</v>
      </c>
      <c r="RCM25" s="230">
        <f t="shared" si="205"/>
        <v>26502.788920143375</v>
      </c>
      <c r="RCN25" s="230">
        <f t="shared" si="205"/>
        <v>26502.788920143375</v>
      </c>
      <c r="RCO25" s="230">
        <f t="shared" si="205"/>
        <v>26502.788920143375</v>
      </c>
      <c r="RCP25" s="230">
        <f t="shared" si="205"/>
        <v>26502.788920143375</v>
      </c>
      <c r="RCQ25" s="230">
        <f t="shared" si="205"/>
        <v>26502.788920143375</v>
      </c>
      <c r="RCR25" s="230">
        <f t="shared" si="205"/>
        <v>26502.788920143375</v>
      </c>
      <c r="RCS25" s="230">
        <f t="shared" si="205"/>
        <v>26502.788920143375</v>
      </c>
      <c r="RCT25" s="230">
        <f t="shared" si="205"/>
        <v>26502.788920143375</v>
      </c>
      <c r="RCU25" s="230">
        <f t="shared" si="205"/>
        <v>26502.788920143375</v>
      </c>
      <c r="RCV25" s="230">
        <f t="shared" si="205"/>
        <v>26502.788920143375</v>
      </c>
      <c r="RCW25" s="230">
        <f t="shared" si="205"/>
        <v>26502.788920143375</v>
      </c>
      <c r="RCX25" s="230">
        <f t="shared" si="205"/>
        <v>26502.788920143375</v>
      </c>
      <c r="RCY25" s="230">
        <f t="shared" si="205"/>
        <v>26502.788920143375</v>
      </c>
      <c r="RCZ25" s="230">
        <f t="shared" si="205"/>
        <v>26502.788920143375</v>
      </c>
      <c r="RDA25" s="230">
        <f t="shared" si="205"/>
        <v>26502.788920143375</v>
      </c>
      <c r="RDB25" s="230">
        <f t="shared" si="205"/>
        <v>26502.788920143375</v>
      </c>
      <c r="RDC25" s="230">
        <f t="shared" si="205"/>
        <v>26502.788920143375</v>
      </c>
      <c r="RDD25" s="230">
        <f t="shared" si="205"/>
        <v>26502.788920143375</v>
      </c>
      <c r="RDE25" s="230">
        <f t="shared" si="205"/>
        <v>26502.788920143375</v>
      </c>
      <c r="RDF25" s="230">
        <f t="shared" si="205"/>
        <v>26502.788920143375</v>
      </c>
      <c r="RDG25" s="230">
        <f t="shared" si="205"/>
        <v>26502.788920143375</v>
      </c>
      <c r="RDH25" s="230">
        <f t="shared" si="205"/>
        <v>26502.788920143375</v>
      </c>
      <c r="RDI25" s="230">
        <f t="shared" si="205"/>
        <v>26502.788920143375</v>
      </c>
      <c r="RDJ25" s="230">
        <f t="shared" si="205"/>
        <v>26502.788920143375</v>
      </c>
      <c r="RDK25" s="230">
        <f t="shared" si="205"/>
        <v>26502.788920143375</v>
      </c>
      <c r="RDL25" s="230">
        <f t="shared" si="205"/>
        <v>26502.788920143375</v>
      </c>
      <c r="RDM25" s="230">
        <f t="shared" si="205"/>
        <v>26502.788920143375</v>
      </c>
      <c r="RDN25" s="230">
        <f t="shared" si="205"/>
        <v>26502.788920143375</v>
      </c>
      <c r="RDO25" s="230">
        <f t="shared" si="205"/>
        <v>26502.788920143375</v>
      </c>
      <c r="RDP25" s="230">
        <f t="shared" si="205"/>
        <v>26502.788920143375</v>
      </c>
      <c r="RDQ25" s="230">
        <f t="shared" si="205"/>
        <v>26502.788920143375</v>
      </c>
      <c r="RDR25" s="230">
        <f t="shared" si="205"/>
        <v>26502.788920143375</v>
      </c>
      <c r="RDS25" s="230">
        <f t="shared" si="205"/>
        <v>26502.788920143375</v>
      </c>
      <c r="RDT25" s="230">
        <f t="shared" si="205"/>
        <v>26502.788920143375</v>
      </c>
      <c r="RDU25" s="230">
        <f t="shared" si="205"/>
        <v>26502.788920143375</v>
      </c>
      <c r="RDV25" s="230">
        <f t="shared" si="205"/>
        <v>26502.788920143375</v>
      </c>
      <c r="RDW25" s="230">
        <f t="shared" si="205"/>
        <v>26502.788920143375</v>
      </c>
      <c r="RDX25" s="230">
        <f t="shared" si="205"/>
        <v>26502.788920143375</v>
      </c>
      <c r="RDY25" s="230">
        <f t="shared" si="205"/>
        <v>26502.788920143375</v>
      </c>
      <c r="RDZ25" s="230">
        <f t="shared" si="205"/>
        <v>26502.788920143375</v>
      </c>
      <c r="REA25" s="230">
        <f t="shared" ref="REA25:RGL25" si="206">MIN(_xlfn.IFS(REA21=0,RDZ25,REA21&gt;0,RDZ25+(REA21/5)),REA22)</f>
        <v>26502.788920143375</v>
      </c>
      <c r="REB25" s="230">
        <f t="shared" si="206"/>
        <v>26502.788920143375</v>
      </c>
      <c r="REC25" s="230">
        <f t="shared" si="206"/>
        <v>26502.788920143375</v>
      </c>
      <c r="RED25" s="230">
        <f t="shared" si="206"/>
        <v>26502.788920143375</v>
      </c>
      <c r="REE25" s="230">
        <f t="shared" si="206"/>
        <v>26502.788920143375</v>
      </c>
      <c r="REF25" s="230">
        <f t="shared" si="206"/>
        <v>26502.788920143375</v>
      </c>
      <c r="REG25" s="230">
        <f t="shared" si="206"/>
        <v>26502.788920143375</v>
      </c>
      <c r="REH25" s="230">
        <f t="shared" si="206"/>
        <v>26502.788920143375</v>
      </c>
      <c r="REI25" s="230">
        <f t="shared" si="206"/>
        <v>26502.788920143375</v>
      </c>
      <c r="REJ25" s="230">
        <f t="shared" si="206"/>
        <v>26502.788920143375</v>
      </c>
      <c r="REK25" s="230">
        <f t="shared" si="206"/>
        <v>26502.788920143375</v>
      </c>
      <c r="REL25" s="230">
        <f t="shared" si="206"/>
        <v>26502.788920143375</v>
      </c>
      <c r="REM25" s="230">
        <f t="shared" si="206"/>
        <v>26502.788920143375</v>
      </c>
      <c r="REN25" s="230">
        <f t="shared" si="206"/>
        <v>26502.788920143375</v>
      </c>
      <c r="REO25" s="230">
        <f t="shared" si="206"/>
        <v>26502.788920143375</v>
      </c>
      <c r="REP25" s="230">
        <f t="shared" si="206"/>
        <v>26502.788920143375</v>
      </c>
      <c r="REQ25" s="230">
        <f t="shared" si="206"/>
        <v>26502.788920143375</v>
      </c>
      <c r="RER25" s="230">
        <f t="shared" si="206"/>
        <v>26502.788920143375</v>
      </c>
      <c r="RES25" s="230">
        <f t="shared" si="206"/>
        <v>26502.788920143375</v>
      </c>
      <c r="RET25" s="230">
        <f t="shared" si="206"/>
        <v>26502.788920143375</v>
      </c>
      <c r="REU25" s="230">
        <f t="shared" si="206"/>
        <v>26502.788920143375</v>
      </c>
      <c r="REV25" s="230">
        <f t="shared" si="206"/>
        <v>26502.788920143375</v>
      </c>
      <c r="REW25" s="230">
        <f t="shared" si="206"/>
        <v>26502.788920143375</v>
      </c>
      <c r="REX25" s="230">
        <f t="shared" si="206"/>
        <v>26502.788920143375</v>
      </c>
      <c r="REY25" s="230">
        <f t="shared" si="206"/>
        <v>26502.788920143375</v>
      </c>
      <c r="REZ25" s="230">
        <f t="shared" si="206"/>
        <v>26502.788920143375</v>
      </c>
      <c r="RFA25" s="230">
        <f t="shared" si="206"/>
        <v>26502.788920143375</v>
      </c>
      <c r="RFB25" s="230">
        <f t="shared" si="206"/>
        <v>26502.788920143375</v>
      </c>
      <c r="RFC25" s="230">
        <f t="shared" si="206"/>
        <v>26502.788920143375</v>
      </c>
      <c r="RFD25" s="230">
        <f t="shared" si="206"/>
        <v>26502.788920143375</v>
      </c>
      <c r="RFE25" s="230">
        <f t="shared" si="206"/>
        <v>26502.788920143375</v>
      </c>
      <c r="RFF25" s="230">
        <f t="shared" si="206"/>
        <v>26502.788920143375</v>
      </c>
      <c r="RFG25" s="230">
        <f t="shared" si="206"/>
        <v>26502.788920143375</v>
      </c>
      <c r="RFH25" s="230">
        <f t="shared" si="206"/>
        <v>26502.788920143375</v>
      </c>
      <c r="RFI25" s="230">
        <f t="shared" si="206"/>
        <v>26502.788920143375</v>
      </c>
      <c r="RFJ25" s="230">
        <f t="shared" si="206"/>
        <v>26502.788920143375</v>
      </c>
      <c r="RFK25" s="230">
        <f t="shared" si="206"/>
        <v>26502.788920143375</v>
      </c>
      <c r="RFL25" s="230">
        <f t="shared" si="206"/>
        <v>26502.788920143375</v>
      </c>
      <c r="RFM25" s="230">
        <f t="shared" si="206"/>
        <v>26502.788920143375</v>
      </c>
      <c r="RFN25" s="230">
        <f t="shared" si="206"/>
        <v>26502.788920143375</v>
      </c>
      <c r="RFO25" s="230">
        <f t="shared" si="206"/>
        <v>26502.788920143375</v>
      </c>
      <c r="RFP25" s="230">
        <f t="shared" si="206"/>
        <v>26502.788920143375</v>
      </c>
      <c r="RFQ25" s="230">
        <f t="shared" si="206"/>
        <v>26502.788920143375</v>
      </c>
      <c r="RFR25" s="230">
        <f t="shared" si="206"/>
        <v>26502.788920143375</v>
      </c>
      <c r="RFS25" s="230">
        <f t="shared" si="206"/>
        <v>26502.788920143375</v>
      </c>
      <c r="RFT25" s="230">
        <f t="shared" si="206"/>
        <v>26502.788920143375</v>
      </c>
      <c r="RFU25" s="230">
        <f t="shared" si="206"/>
        <v>26502.788920143375</v>
      </c>
      <c r="RFV25" s="230">
        <f t="shared" si="206"/>
        <v>26502.788920143375</v>
      </c>
      <c r="RFW25" s="230">
        <f t="shared" si="206"/>
        <v>26502.788920143375</v>
      </c>
      <c r="RFX25" s="230">
        <f t="shared" si="206"/>
        <v>26502.788920143375</v>
      </c>
      <c r="RFY25" s="230">
        <f t="shared" si="206"/>
        <v>26502.788920143375</v>
      </c>
      <c r="RFZ25" s="230">
        <f t="shared" si="206"/>
        <v>26502.788920143375</v>
      </c>
      <c r="RGA25" s="230">
        <f t="shared" si="206"/>
        <v>26502.788920143375</v>
      </c>
      <c r="RGB25" s="230">
        <f t="shared" si="206"/>
        <v>26502.788920143375</v>
      </c>
      <c r="RGC25" s="230">
        <f t="shared" si="206"/>
        <v>26502.788920143375</v>
      </c>
      <c r="RGD25" s="230">
        <f t="shared" si="206"/>
        <v>26502.788920143375</v>
      </c>
      <c r="RGE25" s="230">
        <f t="shared" si="206"/>
        <v>26502.788920143375</v>
      </c>
      <c r="RGF25" s="230">
        <f t="shared" si="206"/>
        <v>26502.788920143375</v>
      </c>
      <c r="RGG25" s="230">
        <f t="shared" si="206"/>
        <v>26502.788920143375</v>
      </c>
      <c r="RGH25" s="230">
        <f t="shared" si="206"/>
        <v>26502.788920143375</v>
      </c>
      <c r="RGI25" s="230">
        <f t="shared" si="206"/>
        <v>26502.788920143375</v>
      </c>
      <c r="RGJ25" s="230">
        <f t="shared" si="206"/>
        <v>26502.788920143375</v>
      </c>
      <c r="RGK25" s="230">
        <f t="shared" si="206"/>
        <v>26502.788920143375</v>
      </c>
      <c r="RGL25" s="230">
        <f t="shared" si="206"/>
        <v>26502.788920143375</v>
      </c>
      <c r="RGM25" s="230">
        <f t="shared" ref="RGM25:RIX25" si="207">MIN(_xlfn.IFS(RGM21=0,RGL25,RGM21&gt;0,RGL25+(RGM21/5)),RGM22)</f>
        <v>26502.788920143375</v>
      </c>
      <c r="RGN25" s="230">
        <f t="shared" si="207"/>
        <v>26502.788920143375</v>
      </c>
      <c r="RGO25" s="230">
        <f t="shared" si="207"/>
        <v>26502.788920143375</v>
      </c>
      <c r="RGP25" s="230">
        <f t="shared" si="207"/>
        <v>26502.788920143375</v>
      </c>
      <c r="RGQ25" s="230">
        <f t="shared" si="207"/>
        <v>26502.788920143375</v>
      </c>
      <c r="RGR25" s="230">
        <f t="shared" si="207"/>
        <v>26502.788920143375</v>
      </c>
      <c r="RGS25" s="230">
        <f t="shared" si="207"/>
        <v>26502.788920143375</v>
      </c>
      <c r="RGT25" s="230">
        <f t="shared" si="207"/>
        <v>26502.788920143375</v>
      </c>
      <c r="RGU25" s="230">
        <f t="shared" si="207"/>
        <v>26502.788920143375</v>
      </c>
      <c r="RGV25" s="230">
        <f t="shared" si="207"/>
        <v>26502.788920143375</v>
      </c>
      <c r="RGW25" s="230">
        <f t="shared" si="207"/>
        <v>26502.788920143375</v>
      </c>
      <c r="RGX25" s="230">
        <f t="shared" si="207"/>
        <v>26502.788920143375</v>
      </c>
      <c r="RGY25" s="230">
        <f t="shared" si="207"/>
        <v>26502.788920143375</v>
      </c>
      <c r="RGZ25" s="230">
        <f t="shared" si="207"/>
        <v>26502.788920143375</v>
      </c>
      <c r="RHA25" s="230">
        <f t="shared" si="207"/>
        <v>26502.788920143375</v>
      </c>
      <c r="RHB25" s="230">
        <f t="shared" si="207"/>
        <v>26502.788920143375</v>
      </c>
      <c r="RHC25" s="230">
        <f t="shared" si="207"/>
        <v>26502.788920143375</v>
      </c>
      <c r="RHD25" s="230">
        <f t="shared" si="207"/>
        <v>26502.788920143375</v>
      </c>
      <c r="RHE25" s="230">
        <f t="shared" si="207"/>
        <v>26502.788920143375</v>
      </c>
      <c r="RHF25" s="230">
        <f t="shared" si="207"/>
        <v>26502.788920143375</v>
      </c>
      <c r="RHG25" s="230">
        <f t="shared" si="207"/>
        <v>26502.788920143375</v>
      </c>
      <c r="RHH25" s="230">
        <f t="shared" si="207"/>
        <v>26502.788920143375</v>
      </c>
      <c r="RHI25" s="230">
        <f t="shared" si="207"/>
        <v>26502.788920143375</v>
      </c>
      <c r="RHJ25" s="230">
        <f t="shared" si="207"/>
        <v>26502.788920143375</v>
      </c>
      <c r="RHK25" s="230">
        <f t="shared" si="207"/>
        <v>26502.788920143375</v>
      </c>
      <c r="RHL25" s="230">
        <f t="shared" si="207"/>
        <v>26502.788920143375</v>
      </c>
      <c r="RHM25" s="230">
        <f t="shared" si="207"/>
        <v>26502.788920143375</v>
      </c>
      <c r="RHN25" s="230">
        <f t="shared" si="207"/>
        <v>26502.788920143375</v>
      </c>
      <c r="RHO25" s="230">
        <f t="shared" si="207"/>
        <v>26502.788920143375</v>
      </c>
      <c r="RHP25" s="230">
        <f t="shared" si="207"/>
        <v>26502.788920143375</v>
      </c>
      <c r="RHQ25" s="230">
        <f t="shared" si="207"/>
        <v>26502.788920143375</v>
      </c>
      <c r="RHR25" s="230">
        <f t="shared" si="207"/>
        <v>26502.788920143375</v>
      </c>
      <c r="RHS25" s="230">
        <f t="shared" si="207"/>
        <v>26502.788920143375</v>
      </c>
      <c r="RHT25" s="230">
        <f t="shared" si="207"/>
        <v>26502.788920143375</v>
      </c>
      <c r="RHU25" s="230">
        <f t="shared" si="207"/>
        <v>26502.788920143375</v>
      </c>
      <c r="RHV25" s="230">
        <f t="shared" si="207"/>
        <v>26502.788920143375</v>
      </c>
      <c r="RHW25" s="230">
        <f t="shared" si="207"/>
        <v>26502.788920143375</v>
      </c>
      <c r="RHX25" s="230">
        <f t="shared" si="207"/>
        <v>26502.788920143375</v>
      </c>
      <c r="RHY25" s="230">
        <f t="shared" si="207"/>
        <v>26502.788920143375</v>
      </c>
      <c r="RHZ25" s="230">
        <f t="shared" si="207"/>
        <v>26502.788920143375</v>
      </c>
      <c r="RIA25" s="230">
        <f t="shared" si="207"/>
        <v>26502.788920143375</v>
      </c>
      <c r="RIB25" s="230">
        <f t="shared" si="207"/>
        <v>26502.788920143375</v>
      </c>
      <c r="RIC25" s="230">
        <f t="shared" si="207"/>
        <v>26502.788920143375</v>
      </c>
      <c r="RID25" s="230">
        <f t="shared" si="207"/>
        <v>26502.788920143375</v>
      </c>
      <c r="RIE25" s="230">
        <f t="shared" si="207"/>
        <v>26502.788920143375</v>
      </c>
      <c r="RIF25" s="230">
        <f t="shared" si="207"/>
        <v>26502.788920143375</v>
      </c>
      <c r="RIG25" s="230">
        <f t="shared" si="207"/>
        <v>26502.788920143375</v>
      </c>
      <c r="RIH25" s="230">
        <f t="shared" si="207"/>
        <v>26502.788920143375</v>
      </c>
      <c r="RII25" s="230">
        <f t="shared" si="207"/>
        <v>26502.788920143375</v>
      </c>
      <c r="RIJ25" s="230">
        <f t="shared" si="207"/>
        <v>26502.788920143375</v>
      </c>
      <c r="RIK25" s="230">
        <f t="shared" si="207"/>
        <v>26502.788920143375</v>
      </c>
      <c r="RIL25" s="230">
        <f t="shared" si="207"/>
        <v>26502.788920143375</v>
      </c>
      <c r="RIM25" s="230">
        <f t="shared" si="207"/>
        <v>26502.788920143375</v>
      </c>
      <c r="RIN25" s="230">
        <f t="shared" si="207"/>
        <v>26502.788920143375</v>
      </c>
      <c r="RIO25" s="230">
        <f t="shared" si="207"/>
        <v>26502.788920143375</v>
      </c>
      <c r="RIP25" s="230">
        <f t="shared" si="207"/>
        <v>26502.788920143375</v>
      </c>
      <c r="RIQ25" s="230">
        <f t="shared" si="207"/>
        <v>26502.788920143375</v>
      </c>
      <c r="RIR25" s="230">
        <f t="shared" si="207"/>
        <v>26502.788920143375</v>
      </c>
      <c r="RIS25" s="230">
        <f t="shared" si="207"/>
        <v>26502.788920143375</v>
      </c>
      <c r="RIT25" s="230">
        <f t="shared" si="207"/>
        <v>26502.788920143375</v>
      </c>
      <c r="RIU25" s="230">
        <f t="shared" si="207"/>
        <v>26502.788920143375</v>
      </c>
      <c r="RIV25" s="230">
        <f t="shared" si="207"/>
        <v>26502.788920143375</v>
      </c>
      <c r="RIW25" s="230">
        <f t="shared" si="207"/>
        <v>26502.788920143375</v>
      </c>
      <c r="RIX25" s="230">
        <f t="shared" si="207"/>
        <v>26502.788920143375</v>
      </c>
      <c r="RIY25" s="230">
        <f t="shared" ref="RIY25:RLJ25" si="208">MIN(_xlfn.IFS(RIY21=0,RIX25,RIY21&gt;0,RIX25+(RIY21/5)),RIY22)</f>
        <v>26502.788920143375</v>
      </c>
      <c r="RIZ25" s="230">
        <f t="shared" si="208"/>
        <v>26502.788920143375</v>
      </c>
      <c r="RJA25" s="230">
        <f t="shared" si="208"/>
        <v>26502.788920143375</v>
      </c>
      <c r="RJB25" s="230">
        <f t="shared" si="208"/>
        <v>26502.788920143375</v>
      </c>
      <c r="RJC25" s="230">
        <f t="shared" si="208"/>
        <v>26502.788920143375</v>
      </c>
      <c r="RJD25" s="230">
        <f t="shared" si="208"/>
        <v>26502.788920143375</v>
      </c>
      <c r="RJE25" s="230">
        <f t="shared" si="208"/>
        <v>26502.788920143375</v>
      </c>
      <c r="RJF25" s="230">
        <f t="shared" si="208"/>
        <v>26502.788920143375</v>
      </c>
      <c r="RJG25" s="230">
        <f t="shared" si="208"/>
        <v>26502.788920143375</v>
      </c>
      <c r="RJH25" s="230">
        <f t="shared" si="208"/>
        <v>26502.788920143375</v>
      </c>
      <c r="RJI25" s="230">
        <f t="shared" si="208"/>
        <v>26502.788920143375</v>
      </c>
      <c r="RJJ25" s="230">
        <f t="shared" si="208"/>
        <v>26502.788920143375</v>
      </c>
      <c r="RJK25" s="230">
        <f t="shared" si="208"/>
        <v>26502.788920143375</v>
      </c>
      <c r="RJL25" s="230">
        <f t="shared" si="208"/>
        <v>26502.788920143375</v>
      </c>
      <c r="RJM25" s="230">
        <f t="shared" si="208"/>
        <v>26502.788920143375</v>
      </c>
      <c r="RJN25" s="230">
        <f t="shared" si="208"/>
        <v>26502.788920143375</v>
      </c>
      <c r="RJO25" s="230">
        <f t="shared" si="208"/>
        <v>26502.788920143375</v>
      </c>
      <c r="RJP25" s="230">
        <f t="shared" si="208"/>
        <v>26502.788920143375</v>
      </c>
      <c r="RJQ25" s="230">
        <f t="shared" si="208"/>
        <v>26502.788920143375</v>
      </c>
      <c r="RJR25" s="230">
        <f t="shared" si="208"/>
        <v>26502.788920143375</v>
      </c>
      <c r="RJS25" s="230">
        <f t="shared" si="208"/>
        <v>26502.788920143375</v>
      </c>
      <c r="RJT25" s="230">
        <f t="shared" si="208"/>
        <v>26502.788920143375</v>
      </c>
      <c r="RJU25" s="230">
        <f t="shared" si="208"/>
        <v>26502.788920143375</v>
      </c>
      <c r="RJV25" s="230">
        <f t="shared" si="208"/>
        <v>26502.788920143375</v>
      </c>
      <c r="RJW25" s="230">
        <f t="shared" si="208"/>
        <v>26502.788920143375</v>
      </c>
      <c r="RJX25" s="230">
        <f t="shared" si="208"/>
        <v>26502.788920143375</v>
      </c>
      <c r="RJY25" s="230">
        <f t="shared" si="208"/>
        <v>26502.788920143375</v>
      </c>
      <c r="RJZ25" s="230">
        <f t="shared" si="208"/>
        <v>26502.788920143375</v>
      </c>
      <c r="RKA25" s="230">
        <f t="shared" si="208"/>
        <v>26502.788920143375</v>
      </c>
      <c r="RKB25" s="230">
        <f t="shared" si="208"/>
        <v>26502.788920143375</v>
      </c>
      <c r="RKC25" s="230">
        <f t="shared" si="208"/>
        <v>26502.788920143375</v>
      </c>
      <c r="RKD25" s="230">
        <f t="shared" si="208"/>
        <v>26502.788920143375</v>
      </c>
      <c r="RKE25" s="230">
        <f t="shared" si="208"/>
        <v>26502.788920143375</v>
      </c>
      <c r="RKF25" s="230">
        <f t="shared" si="208"/>
        <v>26502.788920143375</v>
      </c>
      <c r="RKG25" s="230">
        <f t="shared" si="208"/>
        <v>26502.788920143375</v>
      </c>
      <c r="RKH25" s="230">
        <f t="shared" si="208"/>
        <v>26502.788920143375</v>
      </c>
      <c r="RKI25" s="230">
        <f t="shared" si="208"/>
        <v>26502.788920143375</v>
      </c>
      <c r="RKJ25" s="230">
        <f t="shared" si="208"/>
        <v>26502.788920143375</v>
      </c>
      <c r="RKK25" s="230">
        <f t="shared" si="208"/>
        <v>26502.788920143375</v>
      </c>
      <c r="RKL25" s="230">
        <f t="shared" si="208"/>
        <v>26502.788920143375</v>
      </c>
      <c r="RKM25" s="230">
        <f t="shared" si="208"/>
        <v>26502.788920143375</v>
      </c>
      <c r="RKN25" s="230">
        <f t="shared" si="208"/>
        <v>26502.788920143375</v>
      </c>
      <c r="RKO25" s="230">
        <f t="shared" si="208"/>
        <v>26502.788920143375</v>
      </c>
      <c r="RKP25" s="230">
        <f t="shared" si="208"/>
        <v>26502.788920143375</v>
      </c>
      <c r="RKQ25" s="230">
        <f t="shared" si="208"/>
        <v>26502.788920143375</v>
      </c>
      <c r="RKR25" s="230">
        <f t="shared" si="208"/>
        <v>26502.788920143375</v>
      </c>
      <c r="RKS25" s="230">
        <f t="shared" si="208"/>
        <v>26502.788920143375</v>
      </c>
      <c r="RKT25" s="230">
        <f t="shared" si="208"/>
        <v>26502.788920143375</v>
      </c>
      <c r="RKU25" s="230">
        <f t="shared" si="208"/>
        <v>26502.788920143375</v>
      </c>
      <c r="RKV25" s="230">
        <f t="shared" si="208"/>
        <v>26502.788920143375</v>
      </c>
      <c r="RKW25" s="230">
        <f t="shared" si="208"/>
        <v>26502.788920143375</v>
      </c>
      <c r="RKX25" s="230">
        <f t="shared" si="208"/>
        <v>26502.788920143375</v>
      </c>
      <c r="RKY25" s="230">
        <f t="shared" si="208"/>
        <v>26502.788920143375</v>
      </c>
      <c r="RKZ25" s="230">
        <f t="shared" si="208"/>
        <v>26502.788920143375</v>
      </c>
      <c r="RLA25" s="230">
        <f t="shared" si="208"/>
        <v>26502.788920143375</v>
      </c>
      <c r="RLB25" s="230">
        <f t="shared" si="208"/>
        <v>26502.788920143375</v>
      </c>
      <c r="RLC25" s="230">
        <f t="shared" si="208"/>
        <v>26502.788920143375</v>
      </c>
      <c r="RLD25" s="230">
        <f t="shared" si="208"/>
        <v>26502.788920143375</v>
      </c>
      <c r="RLE25" s="230">
        <f t="shared" si="208"/>
        <v>26502.788920143375</v>
      </c>
      <c r="RLF25" s="230">
        <f t="shared" si="208"/>
        <v>26502.788920143375</v>
      </c>
      <c r="RLG25" s="230">
        <f t="shared" si="208"/>
        <v>26502.788920143375</v>
      </c>
      <c r="RLH25" s="230">
        <f t="shared" si="208"/>
        <v>26502.788920143375</v>
      </c>
      <c r="RLI25" s="230">
        <f t="shared" si="208"/>
        <v>26502.788920143375</v>
      </c>
      <c r="RLJ25" s="230">
        <f t="shared" si="208"/>
        <v>26502.788920143375</v>
      </c>
      <c r="RLK25" s="230">
        <f t="shared" ref="RLK25:RNV25" si="209">MIN(_xlfn.IFS(RLK21=0,RLJ25,RLK21&gt;0,RLJ25+(RLK21/5)),RLK22)</f>
        <v>26502.788920143375</v>
      </c>
      <c r="RLL25" s="230">
        <f t="shared" si="209"/>
        <v>26502.788920143375</v>
      </c>
      <c r="RLM25" s="230">
        <f t="shared" si="209"/>
        <v>26502.788920143375</v>
      </c>
      <c r="RLN25" s="230">
        <f t="shared" si="209"/>
        <v>26502.788920143375</v>
      </c>
      <c r="RLO25" s="230">
        <f t="shared" si="209"/>
        <v>26502.788920143375</v>
      </c>
      <c r="RLP25" s="230">
        <f t="shared" si="209"/>
        <v>26502.788920143375</v>
      </c>
      <c r="RLQ25" s="230">
        <f t="shared" si="209"/>
        <v>26502.788920143375</v>
      </c>
      <c r="RLR25" s="230">
        <f t="shared" si="209"/>
        <v>26502.788920143375</v>
      </c>
      <c r="RLS25" s="230">
        <f t="shared" si="209"/>
        <v>26502.788920143375</v>
      </c>
      <c r="RLT25" s="230">
        <f t="shared" si="209"/>
        <v>26502.788920143375</v>
      </c>
      <c r="RLU25" s="230">
        <f t="shared" si="209"/>
        <v>26502.788920143375</v>
      </c>
      <c r="RLV25" s="230">
        <f t="shared" si="209"/>
        <v>26502.788920143375</v>
      </c>
      <c r="RLW25" s="230">
        <f t="shared" si="209"/>
        <v>26502.788920143375</v>
      </c>
      <c r="RLX25" s="230">
        <f t="shared" si="209"/>
        <v>26502.788920143375</v>
      </c>
      <c r="RLY25" s="230">
        <f t="shared" si="209"/>
        <v>26502.788920143375</v>
      </c>
      <c r="RLZ25" s="230">
        <f t="shared" si="209"/>
        <v>26502.788920143375</v>
      </c>
      <c r="RMA25" s="230">
        <f t="shared" si="209"/>
        <v>26502.788920143375</v>
      </c>
      <c r="RMB25" s="230">
        <f t="shared" si="209"/>
        <v>26502.788920143375</v>
      </c>
      <c r="RMC25" s="230">
        <f t="shared" si="209"/>
        <v>26502.788920143375</v>
      </c>
      <c r="RMD25" s="230">
        <f t="shared" si="209"/>
        <v>26502.788920143375</v>
      </c>
      <c r="RME25" s="230">
        <f t="shared" si="209"/>
        <v>26502.788920143375</v>
      </c>
      <c r="RMF25" s="230">
        <f t="shared" si="209"/>
        <v>26502.788920143375</v>
      </c>
      <c r="RMG25" s="230">
        <f t="shared" si="209"/>
        <v>26502.788920143375</v>
      </c>
      <c r="RMH25" s="230">
        <f t="shared" si="209"/>
        <v>26502.788920143375</v>
      </c>
      <c r="RMI25" s="230">
        <f t="shared" si="209"/>
        <v>26502.788920143375</v>
      </c>
      <c r="RMJ25" s="230">
        <f t="shared" si="209"/>
        <v>26502.788920143375</v>
      </c>
      <c r="RMK25" s="230">
        <f t="shared" si="209"/>
        <v>26502.788920143375</v>
      </c>
      <c r="RML25" s="230">
        <f t="shared" si="209"/>
        <v>26502.788920143375</v>
      </c>
      <c r="RMM25" s="230">
        <f t="shared" si="209"/>
        <v>26502.788920143375</v>
      </c>
      <c r="RMN25" s="230">
        <f t="shared" si="209"/>
        <v>26502.788920143375</v>
      </c>
      <c r="RMO25" s="230">
        <f t="shared" si="209"/>
        <v>26502.788920143375</v>
      </c>
      <c r="RMP25" s="230">
        <f t="shared" si="209"/>
        <v>26502.788920143375</v>
      </c>
      <c r="RMQ25" s="230">
        <f t="shared" si="209"/>
        <v>26502.788920143375</v>
      </c>
      <c r="RMR25" s="230">
        <f t="shared" si="209"/>
        <v>26502.788920143375</v>
      </c>
      <c r="RMS25" s="230">
        <f t="shared" si="209"/>
        <v>26502.788920143375</v>
      </c>
      <c r="RMT25" s="230">
        <f t="shared" si="209"/>
        <v>26502.788920143375</v>
      </c>
      <c r="RMU25" s="230">
        <f t="shared" si="209"/>
        <v>26502.788920143375</v>
      </c>
      <c r="RMV25" s="230">
        <f t="shared" si="209"/>
        <v>26502.788920143375</v>
      </c>
      <c r="RMW25" s="230">
        <f t="shared" si="209"/>
        <v>26502.788920143375</v>
      </c>
      <c r="RMX25" s="230">
        <f t="shared" si="209"/>
        <v>26502.788920143375</v>
      </c>
      <c r="RMY25" s="230">
        <f t="shared" si="209"/>
        <v>26502.788920143375</v>
      </c>
      <c r="RMZ25" s="230">
        <f t="shared" si="209"/>
        <v>26502.788920143375</v>
      </c>
      <c r="RNA25" s="230">
        <f t="shared" si="209"/>
        <v>26502.788920143375</v>
      </c>
      <c r="RNB25" s="230">
        <f t="shared" si="209"/>
        <v>26502.788920143375</v>
      </c>
      <c r="RNC25" s="230">
        <f t="shared" si="209"/>
        <v>26502.788920143375</v>
      </c>
      <c r="RND25" s="230">
        <f t="shared" si="209"/>
        <v>26502.788920143375</v>
      </c>
      <c r="RNE25" s="230">
        <f t="shared" si="209"/>
        <v>26502.788920143375</v>
      </c>
      <c r="RNF25" s="230">
        <f t="shared" si="209"/>
        <v>26502.788920143375</v>
      </c>
      <c r="RNG25" s="230">
        <f t="shared" si="209"/>
        <v>26502.788920143375</v>
      </c>
      <c r="RNH25" s="230">
        <f t="shared" si="209"/>
        <v>26502.788920143375</v>
      </c>
      <c r="RNI25" s="230">
        <f t="shared" si="209"/>
        <v>26502.788920143375</v>
      </c>
      <c r="RNJ25" s="230">
        <f t="shared" si="209"/>
        <v>26502.788920143375</v>
      </c>
      <c r="RNK25" s="230">
        <f t="shared" si="209"/>
        <v>26502.788920143375</v>
      </c>
      <c r="RNL25" s="230">
        <f t="shared" si="209"/>
        <v>26502.788920143375</v>
      </c>
      <c r="RNM25" s="230">
        <f t="shared" si="209"/>
        <v>26502.788920143375</v>
      </c>
      <c r="RNN25" s="230">
        <f t="shared" si="209"/>
        <v>26502.788920143375</v>
      </c>
      <c r="RNO25" s="230">
        <f t="shared" si="209"/>
        <v>26502.788920143375</v>
      </c>
      <c r="RNP25" s="230">
        <f t="shared" si="209"/>
        <v>26502.788920143375</v>
      </c>
      <c r="RNQ25" s="230">
        <f t="shared" si="209"/>
        <v>26502.788920143375</v>
      </c>
      <c r="RNR25" s="230">
        <f t="shared" si="209"/>
        <v>26502.788920143375</v>
      </c>
      <c r="RNS25" s="230">
        <f t="shared" si="209"/>
        <v>26502.788920143375</v>
      </c>
      <c r="RNT25" s="230">
        <f t="shared" si="209"/>
        <v>26502.788920143375</v>
      </c>
      <c r="RNU25" s="230">
        <f t="shared" si="209"/>
        <v>26502.788920143375</v>
      </c>
      <c r="RNV25" s="230">
        <f t="shared" si="209"/>
        <v>26502.788920143375</v>
      </c>
      <c r="RNW25" s="230">
        <f t="shared" ref="RNW25:RQH25" si="210">MIN(_xlfn.IFS(RNW21=0,RNV25,RNW21&gt;0,RNV25+(RNW21/5)),RNW22)</f>
        <v>26502.788920143375</v>
      </c>
      <c r="RNX25" s="230">
        <f t="shared" si="210"/>
        <v>26502.788920143375</v>
      </c>
      <c r="RNY25" s="230">
        <f t="shared" si="210"/>
        <v>26502.788920143375</v>
      </c>
      <c r="RNZ25" s="230">
        <f t="shared" si="210"/>
        <v>26502.788920143375</v>
      </c>
      <c r="ROA25" s="230">
        <f t="shared" si="210"/>
        <v>26502.788920143375</v>
      </c>
      <c r="ROB25" s="230">
        <f t="shared" si="210"/>
        <v>26502.788920143375</v>
      </c>
      <c r="ROC25" s="230">
        <f t="shared" si="210"/>
        <v>26502.788920143375</v>
      </c>
      <c r="ROD25" s="230">
        <f t="shared" si="210"/>
        <v>26502.788920143375</v>
      </c>
      <c r="ROE25" s="230">
        <f t="shared" si="210"/>
        <v>26502.788920143375</v>
      </c>
      <c r="ROF25" s="230">
        <f t="shared" si="210"/>
        <v>26502.788920143375</v>
      </c>
      <c r="ROG25" s="230">
        <f t="shared" si="210"/>
        <v>26502.788920143375</v>
      </c>
      <c r="ROH25" s="230">
        <f t="shared" si="210"/>
        <v>26502.788920143375</v>
      </c>
      <c r="ROI25" s="230">
        <f t="shared" si="210"/>
        <v>26502.788920143375</v>
      </c>
      <c r="ROJ25" s="230">
        <f t="shared" si="210"/>
        <v>26502.788920143375</v>
      </c>
      <c r="ROK25" s="230">
        <f t="shared" si="210"/>
        <v>26502.788920143375</v>
      </c>
      <c r="ROL25" s="230">
        <f t="shared" si="210"/>
        <v>26502.788920143375</v>
      </c>
      <c r="ROM25" s="230">
        <f t="shared" si="210"/>
        <v>26502.788920143375</v>
      </c>
      <c r="RON25" s="230">
        <f t="shared" si="210"/>
        <v>26502.788920143375</v>
      </c>
      <c r="ROO25" s="230">
        <f t="shared" si="210"/>
        <v>26502.788920143375</v>
      </c>
      <c r="ROP25" s="230">
        <f t="shared" si="210"/>
        <v>26502.788920143375</v>
      </c>
      <c r="ROQ25" s="230">
        <f t="shared" si="210"/>
        <v>26502.788920143375</v>
      </c>
      <c r="ROR25" s="230">
        <f t="shared" si="210"/>
        <v>26502.788920143375</v>
      </c>
      <c r="ROS25" s="230">
        <f t="shared" si="210"/>
        <v>26502.788920143375</v>
      </c>
      <c r="ROT25" s="230">
        <f t="shared" si="210"/>
        <v>26502.788920143375</v>
      </c>
      <c r="ROU25" s="230">
        <f t="shared" si="210"/>
        <v>26502.788920143375</v>
      </c>
      <c r="ROV25" s="230">
        <f t="shared" si="210"/>
        <v>26502.788920143375</v>
      </c>
      <c r="ROW25" s="230">
        <f t="shared" si="210"/>
        <v>26502.788920143375</v>
      </c>
      <c r="ROX25" s="230">
        <f t="shared" si="210"/>
        <v>26502.788920143375</v>
      </c>
      <c r="ROY25" s="230">
        <f t="shared" si="210"/>
        <v>26502.788920143375</v>
      </c>
      <c r="ROZ25" s="230">
        <f t="shared" si="210"/>
        <v>26502.788920143375</v>
      </c>
      <c r="RPA25" s="230">
        <f t="shared" si="210"/>
        <v>26502.788920143375</v>
      </c>
      <c r="RPB25" s="230">
        <f t="shared" si="210"/>
        <v>26502.788920143375</v>
      </c>
      <c r="RPC25" s="230">
        <f t="shared" si="210"/>
        <v>26502.788920143375</v>
      </c>
      <c r="RPD25" s="230">
        <f t="shared" si="210"/>
        <v>26502.788920143375</v>
      </c>
      <c r="RPE25" s="230">
        <f t="shared" si="210"/>
        <v>26502.788920143375</v>
      </c>
      <c r="RPF25" s="230">
        <f t="shared" si="210"/>
        <v>26502.788920143375</v>
      </c>
      <c r="RPG25" s="230">
        <f t="shared" si="210"/>
        <v>26502.788920143375</v>
      </c>
      <c r="RPH25" s="230">
        <f t="shared" si="210"/>
        <v>26502.788920143375</v>
      </c>
      <c r="RPI25" s="230">
        <f t="shared" si="210"/>
        <v>26502.788920143375</v>
      </c>
      <c r="RPJ25" s="230">
        <f t="shared" si="210"/>
        <v>26502.788920143375</v>
      </c>
      <c r="RPK25" s="230">
        <f t="shared" si="210"/>
        <v>26502.788920143375</v>
      </c>
      <c r="RPL25" s="230">
        <f t="shared" si="210"/>
        <v>26502.788920143375</v>
      </c>
      <c r="RPM25" s="230">
        <f t="shared" si="210"/>
        <v>26502.788920143375</v>
      </c>
      <c r="RPN25" s="230">
        <f t="shared" si="210"/>
        <v>26502.788920143375</v>
      </c>
      <c r="RPO25" s="230">
        <f t="shared" si="210"/>
        <v>26502.788920143375</v>
      </c>
      <c r="RPP25" s="230">
        <f t="shared" si="210"/>
        <v>26502.788920143375</v>
      </c>
      <c r="RPQ25" s="230">
        <f t="shared" si="210"/>
        <v>26502.788920143375</v>
      </c>
      <c r="RPR25" s="230">
        <f t="shared" si="210"/>
        <v>26502.788920143375</v>
      </c>
      <c r="RPS25" s="230">
        <f t="shared" si="210"/>
        <v>26502.788920143375</v>
      </c>
      <c r="RPT25" s="230">
        <f t="shared" si="210"/>
        <v>26502.788920143375</v>
      </c>
      <c r="RPU25" s="230">
        <f t="shared" si="210"/>
        <v>26502.788920143375</v>
      </c>
      <c r="RPV25" s="230">
        <f t="shared" si="210"/>
        <v>26502.788920143375</v>
      </c>
      <c r="RPW25" s="230">
        <f t="shared" si="210"/>
        <v>26502.788920143375</v>
      </c>
      <c r="RPX25" s="230">
        <f t="shared" si="210"/>
        <v>26502.788920143375</v>
      </c>
      <c r="RPY25" s="230">
        <f t="shared" si="210"/>
        <v>26502.788920143375</v>
      </c>
      <c r="RPZ25" s="230">
        <f t="shared" si="210"/>
        <v>26502.788920143375</v>
      </c>
      <c r="RQA25" s="230">
        <f t="shared" si="210"/>
        <v>26502.788920143375</v>
      </c>
      <c r="RQB25" s="230">
        <f t="shared" si="210"/>
        <v>26502.788920143375</v>
      </c>
      <c r="RQC25" s="230">
        <f t="shared" si="210"/>
        <v>26502.788920143375</v>
      </c>
      <c r="RQD25" s="230">
        <f t="shared" si="210"/>
        <v>26502.788920143375</v>
      </c>
      <c r="RQE25" s="230">
        <f t="shared" si="210"/>
        <v>26502.788920143375</v>
      </c>
      <c r="RQF25" s="230">
        <f t="shared" si="210"/>
        <v>26502.788920143375</v>
      </c>
      <c r="RQG25" s="230">
        <f t="shared" si="210"/>
        <v>26502.788920143375</v>
      </c>
      <c r="RQH25" s="230">
        <f t="shared" si="210"/>
        <v>26502.788920143375</v>
      </c>
      <c r="RQI25" s="230">
        <f t="shared" ref="RQI25:RST25" si="211">MIN(_xlfn.IFS(RQI21=0,RQH25,RQI21&gt;0,RQH25+(RQI21/5)),RQI22)</f>
        <v>26502.788920143375</v>
      </c>
      <c r="RQJ25" s="230">
        <f t="shared" si="211"/>
        <v>26502.788920143375</v>
      </c>
      <c r="RQK25" s="230">
        <f t="shared" si="211"/>
        <v>26502.788920143375</v>
      </c>
      <c r="RQL25" s="230">
        <f t="shared" si="211"/>
        <v>26502.788920143375</v>
      </c>
      <c r="RQM25" s="230">
        <f t="shared" si="211"/>
        <v>26502.788920143375</v>
      </c>
      <c r="RQN25" s="230">
        <f t="shared" si="211"/>
        <v>26502.788920143375</v>
      </c>
      <c r="RQO25" s="230">
        <f t="shared" si="211"/>
        <v>26502.788920143375</v>
      </c>
      <c r="RQP25" s="230">
        <f t="shared" si="211"/>
        <v>26502.788920143375</v>
      </c>
      <c r="RQQ25" s="230">
        <f t="shared" si="211"/>
        <v>26502.788920143375</v>
      </c>
      <c r="RQR25" s="230">
        <f t="shared" si="211"/>
        <v>26502.788920143375</v>
      </c>
      <c r="RQS25" s="230">
        <f t="shared" si="211"/>
        <v>26502.788920143375</v>
      </c>
      <c r="RQT25" s="230">
        <f t="shared" si="211"/>
        <v>26502.788920143375</v>
      </c>
      <c r="RQU25" s="230">
        <f t="shared" si="211"/>
        <v>26502.788920143375</v>
      </c>
      <c r="RQV25" s="230">
        <f t="shared" si="211"/>
        <v>26502.788920143375</v>
      </c>
      <c r="RQW25" s="230">
        <f t="shared" si="211"/>
        <v>26502.788920143375</v>
      </c>
      <c r="RQX25" s="230">
        <f t="shared" si="211"/>
        <v>26502.788920143375</v>
      </c>
      <c r="RQY25" s="230">
        <f t="shared" si="211"/>
        <v>26502.788920143375</v>
      </c>
      <c r="RQZ25" s="230">
        <f t="shared" si="211"/>
        <v>26502.788920143375</v>
      </c>
      <c r="RRA25" s="230">
        <f t="shared" si="211"/>
        <v>26502.788920143375</v>
      </c>
      <c r="RRB25" s="230">
        <f t="shared" si="211"/>
        <v>26502.788920143375</v>
      </c>
      <c r="RRC25" s="230">
        <f t="shared" si="211"/>
        <v>26502.788920143375</v>
      </c>
      <c r="RRD25" s="230">
        <f t="shared" si="211"/>
        <v>26502.788920143375</v>
      </c>
      <c r="RRE25" s="230">
        <f t="shared" si="211"/>
        <v>26502.788920143375</v>
      </c>
      <c r="RRF25" s="230">
        <f t="shared" si="211"/>
        <v>26502.788920143375</v>
      </c>
      <c r="RRG25" s="230">
        <f t="shared" si="211"/>
        <v>26502.788920143375</v>
      </c>
      <c r="RRH25" s="230">
        <f t="shared" si="211"/>
        <v>26502.788920143375</v>
      </c>
      <c r="RRI25" s="230">
        <f t="shared" si="211"/>
        <v>26502.788920143375</v>
      </c>
      <c r="RRJ25" s="230">
        <f t="shared" si="211"/>
        <v>26502.788920143375</v>
      </c>
      <c r="RRK25" s="230">
        <f t="shared" si="211"/>
        <v>26502.788920143375</v>
      </c>
      <c r="RRL25" s="230">
        <f t="shared" si="211"/>
        <v>26502.788920143375</v>
      </c>
      <c r="RRM25" s="230">
        <f t="shared" si="211"/>
        <v>26502.788920143375</v>
      </c>
      <c r="RRN25" s="230">
        <f t="shared" si="211"/>
        <v>26502.788920143375</v>
      </c>
      <c r="RRO25" s="230">
        <f t="shared" si="211"/>
        <v>26502.788920143375</v>
      </c>
      <c r="RRP25" s="230">
        <f t="shared" si="211"/>
        <v>26502.788920143375</v>
      </c>
      <c r="RRQ25" s="230">
        <f t="shared" si="211"/>
        <v>26502.788920143375</v>
      </c>
      <c r="RRR25" s="230">
        <f t="shared" si="211"/>
        <v>26502.788920143375</v>
      </c>
      <c r="RRS25" s="230">
        <f t="shared" si="211"/>
        <v>26502.788920143375</v>
      </c>
      <c r="RRT25" s="230">
        <f t="shared" si="211"/>
        <v>26502.788920143375</v>
      </c>
      <c r="RRU25" s="230">
        <f t="shared" si="211"/>
        <v>26502.788920143375</v>
      </c>
      <c r="RRV25" s="230">
        <f t="shared" si="211"/>
        <v>26502.788920143375</v>
      </c>
      <c r="RRW25" s="230">
        <f t="shared" si="211"/>
        <v>26502.788920143375</v>
      </c>
      <c r="RRX25" s="230">
        <f t="shared" si="211"/>
        <v>26502.788920143375</v>
      </c>
      <c r="RRY25" s="230">
        <f t="shared" si="211"/>
        <v>26502.788920143375</v>
      </c>
      <c r="RRZ25" s="230">
        <f t="shared" si="211"/>
        <v>26502.788920143375</v>
      </c>
      <c r="RSA25" s="230">
        <f t="shared" si="211"/>
        <v>26502.788920143375</v>
      </c>
      <c r="RSB25" s="230">
        <f t="shared" si="211"/>
        <v>26502.788920143375</v>
      </c>
      <c r="RSC25" s="230">
        <f t="shared" si="211"/>
        <v>26502.788920143375</v>
      </c>
      <c r="RSD25" s="230">
        <f t="shared" si="211"/>
        <v>26502.788920143375</v>
      </c>
      <c r="RSE25" s="230">
        <f t="shared" si="211"/>
        <v>26502.788920143375</v>
      </c>
      <c r="RSF25" s="230">
        <f t="shared" si="211"/>
        <v>26502.788920143375</v>
      </c>
      <c r="RSG25" s="230">
        <f t="shared" si="211"/>
        <v>26502.788920143375</v>
      </c>
      <c r="RSH25" s="230">
        <f t="shared" si="211"/>
        <v>26502.788920143375</v>
      </c>
      <c r="RSI25" s="230">
        <f t="shared" si="211"/>
        <v>26502.788920143375</v>
      </c>
      <c r="RSJ25" s="230">
        <f t="shared" si="211"/>
        <v>26502.788920143375</v>
      </c>
      <c r="RSK25" s="230">
        <f t="shared" si="211"/>
        <v>26502.788920143375</v>
      </c>
      <c r="RSL25" s="230">
        <f t="shared" si="211"/>
        <v>26502.788920143375</v>
      </c>
      <c r="RSM25" s="230">
        <f t="shared" si="211"/>
        <v>26502.788920143375</v>
      </c>
      <c r="RSN25" s="230">
        <f t="shared" si="211"/>
        <v>26502.788920143375</v>
      </c>
      <c r="RSO25" s="230">
        <f t="shared" si="211"/>
        <v>26502.788920143375</v>
      </c>
      <c r="RSP25" s="230">
        <f t="shared" si="211"/>
        <v>26502.788920143375</v>
      </c>
      <c r="RSQ25" s="230">
        <f t="shared" si="211"/>
        <v>26502.788920143375</v>
      </c>
      <c r="RSR25" s="230">
        <f t="shared" si="211"/>
        <v>26502.788920143375</v>
      </c>
      <c r="RSS25" s="230">
        <f t="shared" si="211"/>
        <v>26502.788920143375</v>
      </c>
      <c r="RST25" s="230">
        <f t="shared" si="211"/>
        <v>26502.788920143375</v>
      </c>
      <c r="RSU25" s="230">
        <f t="shared" ref="RSU25:RVF25" si="212">MIN(_xlfn.IFS(RSU21=0,RST25,RSU21&gt;0,RST25+(RSU21/5)),RSU22)</f>
        <v>26502.788920143375</v>
      </c>
      <c r="RSV25" s="230">
        <f t="shared" si="212"/>
        <v>26502.788920143375</v>
      </c>
      <c r="RSW25" s="230">
        <f t="shared" si="212"/>
        <v>26502.788920143375</v>
      </c>
      <c r="RSX25" s="230">
        <f t="shared" si="212"/>
        <v>26502.788920143375</v>
      </c>
      <c r="RSY25" s="230">
        <f t="shared" si="212"/>
        <v>26502.788920143375</v>
      </c>
      <c r="RSZ25" s="230">
        <f t="shared" si="212"/>
        <v>26502.788920143375</v>
      </c>
      <c r="RTA25" s="230">
        <f t="shared" si="212"/>
        <v>26502.788920143375</v>
      </c>
      <c r="RTB25" s="230">
        <f t="shared" si="212"/>
        <v>26502.788920143375</v>
      </c>
      <c r="RTC25" s="230">
        <f t="shared" si="212"/>
        <v>26502.788920143375</v>
      </c>
      <c r="RTD25" s="230">
        <f t="shared" si="212"/>
        <v>26502.788920143375</v>
      </c>
      <c r="RTE25" s="230">
        <f t="shared" si="212"/>
        <v>26502.788920143375</v>
      </c>
      <c r="RTF25" s="230">
        <f t="shared" si="212"/>
        <v>26502.788920143375</v>
      </c>
      <c r="RTG25" s="230">
        <f t="shared" si="212"/>
        <v>26502.788920143375</v>
      </c>
      <c r="RTH25" s="230">
        <f t="shared" si="212"/>
        <v>26502.788920143375</v>
      </c>
      <c r="RTI25" s="230">
        <f t="shared" si="212"/>
        <v>26502.788920143375</v>
      </c>
      <c r="RTJ25" s="230">
        <f t="shared" si="212"/>
        <v>26502.788920143375</v>
      </c>
      <c r="RTK25" s="230">
        <f t="shared" si="212"/>
        <v>26502.788920143375</v>
      </c>
      <c r="RTL25" s="230">
        <f t="shared" si="212"/>
        <v>26502.788920143375</v>
      </c>
      <c r="RTM25" s="230">
        <f t="shared" si="212"/>
        <v>26502.788920143375</v>
      </c>
      <c r="RTN25" s="230">
        <f t="shared" si="212"/>
        <v>26502.788920143375</v>
      </c>
      <c r="RTO25" s="230">
        <f t="shared" si="212"/>
        <v>26502.788920143375</v>
      </c>
      <c r="RTP25" s="230">
        <f t="shared" si="212"/>
        <v>26502.788920143375</v>
      </c>
      <c r="RTQ25" s="230">
        <f t="shared" si="212"/>
        <v>26502.788920143375</v>
      </c>
      <c r="RTR25" s="230">
        <f t="shared" si="212"/>
        <v>26502.788920143375</v>
      </c>
      <c r="RTS25" s="230">
        <f t="shared" si="212"/>
        <v>26502.788920143375</v>
      </c>
      <c r="RTT25" s="230">
        <f t="shared" si="212"/>
        <v>26502.788920143375</v>
      </c>
      <c r="RTU25" s="230">
        <f t="shared" si="212"/>
        <v>26502.788920143375</v>
      </c>
      <c r="RTV25" s="230">
        <f t="shared" si="212"/>
        <v>26502.788920143375</v>
      </c>
      <c r="RTW25" s="230">
        <f t="shared" si="212"/>
        <v>26502.788920143375</v>
      </c>
      <c r="RTX25" s="230">
        <f t="shared" si="212"/>
        <v>26502.788920143375</v>
      </c>
      <c r="RTY25" s="230">
        <f t="shared" si="212"/>
        <v>26502.788920143375</v>
      </c>
      <c r="RTZ25" s="230">
        <f t="shared" si="212"/>
        <v>26502.788920143375</v>
      </c>
      <c r="RUA25" s="230">
        <f t="shared" si="212"/>
        <v>26502.788920143375</v>
      </c>
      <c r="RUB25" s="230">
        <f t="shared" si="212"/>
        <v>26502.788920143375</v>
      </c>
      <c r="RUC25" s="230">
        <f t="shared" si="212"/>
        <v>26502.788920143375</v>
      </c>
      <c r="RUD25" s="230">
        <f t="shared" si="212"/>
        <v>26502.788920143375</v>
      </c>
      <c r="RUE25" s="230">
        <f t="shared" si="212"/>
        <v>26502.788920143375</v>
      </c>
      <c r="RUF25" s="230">
        <f t="shared" si="212"/>
        <v>26502.788920143375</v>
      </c>
      <c r="RUG25" s="230">
        <f t="shared" si="212"/>
        <v>26502.788920143375</v>
      </c>
      <c r="RUH25" s="230">
        <f t="shared" si="212"/>
        <v>26502.788920143375</v>
      </c>
      <c r="RUI25" s="230">
        <f t="shared" si="212"/>
        <v>26502.788920143375</v>
      </c>
      <c r="RUJ25" s="230">
        <f t="shared" si="212"/>
        <v>26502.788920143375</v>
      </c>
      <c r="RUK25" s="230">
        <f t="shared" si="212"/>
        <v>26502.788920143375</v>
      </c>
      <c r="RUL25" s="230">
        <f t="shared" si="212"/>
        <v>26502.788920143375</v>
      </c>
      <c r="RUM25" s="230">
        <f t="shared" si="212"/>
        <v>26502.788920143375</v>
      </c>
      <c r="RUN25" s="230">
        <f t="shared" si="212"/>
        <v>26502.788920143375</v>
      </c>
      <c r="RUO25" s="230">
        <f t="shared" si="212"/>
        <v>26502.788920143375</v>
      </c>
      <c r="RUP25" s="230">
        <f t="shared" si="212"/>
        <v>26502.788920143375</v>
      </c>
      <c r="RUQ25" s="230">
        <f t="shared" si="212"/>
        <v>26502.788920143375</v>
      </c>
      <c r="RUR25" s="230">
        <f t="shared" si="212"/>
        <v>26502.788920143375</v>
      </c>
      <c r="RUS25" s="230">
        <f t="shared" si="212"/>
        <v>26502.788920143375</v>
      </c>
      <c r="RUT25" s="230">
        <f t="shared" si="212"/>
        <v>26502.788920143375</v>
      </c>
      <c r="RUU25" s="230">
        <f t="shared" si="212"/>
        <v>26502.788920143375</v>
      </c>
      <c r="RUV25" s="230">
        <f t="shared" si="212"/>
        <v>26502.788920143375</v>
      </c>
      <c r="RUW25" s="230">
        <f t="shared" si="212"/>
        <v>26502.788920143375</v>
      </c>
      <c r="RUX25" s="230">
        <f t="shared" si="212"/>
        <v>26502.788920143375</v>
      </c>
      <c r="RUY25" s="230">
        <f t="shared" si="212"/>
        <v>26502.788920143375</v>
      </c>
      <c r="RUZ25" s="230">
        <f t="shared" si="212"/>
        <v>26502.788920143375</v>
      </c>
      <c r="RVA25" s="230">
        <f t="shared" si="212"/>
        <v>26502.788920143375</v>
      </c>
      <c r="RVB25" s="230">
        <f t="shared" si="212"/>
        <v>26502.788920143375</v>
      </c>
      <c r="RVC25" s="230">
        <f t="shared" si="212"/>
        <v>26502.788920143375</v>
      </c>
      <c r="RVD25" s="230">
        <f t="shared" si="212"/>
        <v>26502.788920143375</v>
      </c>
      <c r="RVE25" s="230">
        <f t="shared" si="212"/>
        <v>26502.788920143375</v>
      </c>
      <c r="RVF25" s="230">
        <f t="shared" si="212"/>
        <v>26502.788920143375</v>
      </c>
      <c r="RVG25" s="230">
        <f t="shared" ref="RVG25:RXR25" si="213">MIN(_xlfn.IFS(RVG21=0,RVF25,RVG21&gt;0,RVF25+(RVG21/5)),RVG22)</f>
        <v>26502.788920143375</v>
      </c>
      <c r="RVH25" s="230">
        <f t="shared" si="213"/>
        <v>26502.788920143375</v>
      </c>
      <c r="RVI25" s="230">
        <f t="shared" si="213"/>
        <v>26502.788920143375</v>
      </c>
      <c r="RVJ25" s="230">
        <f t="shared" si="213"/>
        <v>26502.788920143375</v>
      </c>
      <c r="RVK25" s="230">
        <f t="shared" si="213"/>
        <v>26502.788920143375</v>
      </c>
      <c r="RVL25" s="230">
        <f t="shared" si="213"/>
        <v>26502.788920143375</v>
      </c>
      <c r="RVM25" s="230">
        <f t="shared" si="213"/>
        <v>26502.788920143375</v>
      </c>
      <c r="RVN25" s="230">
        <f t="shared" si="213"/>
        <v>26502.788920143375</v>
      </c>
      <c r="RVO25" s="230">
        <f t="shared" si="213"/>
        <v>26502.788920143375</v>
      </c>
      <c r="RVP25" s="230">
        <f t="shared" si="213"/>
        <v>26502.788920143375</v>
      </c>
      <c r="RVQ25" s="230">
        <f t="shared" si="213"/>
        <v>26502.788920143375</v>
      </c>
      <c r="RVR25" s="230">
        <f t="shared" si="213"/>
        <v>26502.788920143375</v>
      </c>
      <c r="RVS25" s="230">
        <f t="shared" si="213"/>
        <v>26502.788920143375</v>
      </c>
      <c r="RVT25" s="230">
        <f t="shared" si="213"/>
        <v>26502.788920143375</v>
      </c>
      <c r="RVU25" s="230">
        <f t="shared" si="213"/>
        <v>26502.788920143375</v>
      </c>
      <c r="RVV25" s="230">
        <f t="shared" si="213"/>
        <v>26502.788920143375</v>
      </c>
      <c r="RVW25" s="230">
        <f t="shared" si="213"/>
        <v>26502.788920143375</v>
      </c>
      <c r="RVX25" s="230">
        <f t="shared" si="213"/>
        <v>26502.788920143375</v>
      </c>
      <c r="RVY25" s="230">
        <f t="shared" si="213"/>
        <v>26502.788920143375</v>
      </c>
      <c r="RVZ25" s="230">
        <f t="shared" si="213"/>
        <v>26502.788920143375</v>
      </c>
      <c r="RWA25" s="230">
        <f t="shared" si="213"/>
        <v>26502.788920143375</v>
      </c>
      <c r="RWB25" s="230">
        <f t="shared" si="213"/>
        <v>26502.788920143375</v>
      </c>
      <c r="RWC25" s="230">
        <f t="shared" si="213"/>
        <v>26502.788920143375</v>
      </c>
      <c r="RWD25" s="230">
        <f t="shared" si="213"/>
        <v>26502.788920143375</v>
      </c>
      <c r="RWE25" s="230">
        <f t="shared" si="213"/>
        <v>26502.788920143375</v>
      </c>
      <c r="RWF25" s="230">
        <f t="shared" si="213"/>
        <v>26502.788920143375</v>
      </c>
      <c r="RWG25" s="230">
        <f t="shared" si="213"/>
        <v>26502.788920143375</v>
      </c>
      <c r="RWH25" s="230">
        <f t="shared" si="213"/>
        <v>26502.788920143375</v>
      </c>
      <c r="RWI25" s="230">
        <f t="shared" si="213"/>
        <v>26502.788920143375</v>
      </c>
      <c r="RWJ25" s="230">
        <f t="shared" si="213"/>
        <v>26502.788920143375</v>
      </c>
      <c r="RWK25" s="230">
        <f t="shared" si="213"/>
        <v>26502.788920143375</v>
      </c>
      <c r="RWL25" s="230">
        <f t="shared" si="213"/>
        <v>26502.788920143375</v>
      </c>
      <c r="RWM25" s="230">
        <f t="shared" si="213"/>
        <v>26502.788920143375</v>
      </c>
      <c r="RWN25" s="230">
        <f t="shared" si="213"/>
        <v>26502.788920143375</v>
      </c>
      <c r="RWO25" s="230">
        <f t="shared" si="213"/>
        <v>26502.788920143375</v>
      </c>
      <c r="RWP25" s="230">
        <f t="shared" si="213"/>
        <v>26502.788920143375</v>
      </c>
      <c r="RWQ25" s="230">
        <f t="shared" si="213"/>
        <v>26502.788920143375</v>
      </c>
      <c r="RWR25" s="230">
        <f t="shared" si="213"/>
        <v>26502.788920143375</v>
      </c>
      <c r="RWS25" s="230">
        <f t="shared" si="213"/>
        <v>26502.788920143375</v>
      </c>
      <c r="RWT25" s="230">
        <f t="shared" si="213"/>
        <v>26502.788920143375</v>
      </c>
      <c r="RWU25" s="230">
        <f t="shared" si="213"/>
        <v>26502.788920143375</v>
      </c>
      <c r="RWV25" s="230">
        <f t="shared" si="213"/>
        <v>26502.788920143375</v>
      </c>
      <c r="RWW25" s="230">
        <f t="shared" si="213"/>
        <v>26502.788920143375</v>
      </c>
      <c r="RWX25" s="230">
        <f t="shared" si="213"/>
        <v>26502.788920143375</v>
      </c>
      <c r="RWY25" s="230">
        <f t="shared" si="213"/>
        <v>26502.788920143375</v>
      </c>
      <c r="RWZ25" s="230">
        <f t="shared" si="213"/>
        <v>26502.788920143375</v>
      </c>
      <c r="RXA25" s="230">
        <f t="shared" si="213"/>
        <v>26502.788920143375</v>
      </c>
      <c r="RXB25" s="230">
        <f t="shared" si="213"/>
        <v>26502.788920143375</v>
      </c>
      <c r="RXC25" s="230">
        <f t="shared" si="213"/>
        <v>26502.788920143375</v>
      </c>
      <c r="RXD25" s="230">
        <f t="shared" si="213"/>
        <v>26502.788920143375</v>
      </c>
      <c r="RXE25" s="230">
        <f t="shared" si="213"/>
        <v>26502.788920143375</v>
      </c>
      <c r="RXF25" s="230">
        <f t="shared" si="213"/>
        <v>26502.788920143375</v>
      </c>
      <c r="RXG25" s="230">
        <f t="shared" si="213"/>
        <v>26502.788920143375</v>
      </c>
      <c r="RXH25" s="230">
        <f t="shared" si="213"/>
        <v>26502.788920143375</v>
      </c>
      <c r="RXI25" s="230">
        <f t="shared" si="213"/>
        <v>26502.788920143375</v>
      </c>
      <c r="RXJ25" s="230">
        <f t="shared" si="213"/>
        <v>26502.788920143375</v>
      </c>
      <c r="RXK25" s="230">
        <f t="shared" si="213"/>
        <v>26502.788920143375</v>
      </c>
      <c r="RXL25" s="230">
        <f t="shared" si="213"/>
        <v>26502.788920143375</v>
      </c>
      <c r="RXM25" s="230">
        <f t="shared" si="213"/>
        <v>26502.788920143375</v>
      </c>
      <c r="RXN25" s="230">
        <f t="shared" si="213"/>
        <v>26502.788920143375</v>
      </c>
      <c r="RXO25" s="230">
        <f t="shared" si="213"/>
        <v>26502.788920143375</v>
      </c>
      <c r="RXP25" s="230">
        <f t="shared" si="213"/>
        <v>26502.788920143375</v>
      </c>
      <c r="RXQ25" s="230">
        <f t="shared" si="213"/>
        <v>26502.788920143375</v>
      </c>
      <c r="RXR25" s="230">
        <f t="shared" si="213"/>
        <v>26502.788920143375</v>
      </c>
      <c r="RXS25" s="230">
        <f t="shared" ref="RXS25:SAD25" si="214">MIN(_xlfn.IFS(RXS21=0,RXR25,RXS21&gt;0,RXR25+(RXS21/5)),RXS22)</f>
        <v>26502.788920143375</v>
      </c>
      <c r="RXT25" s="230">
        <f t="shared" si="214"/>
        <v>26502.788920143375</v>
      </c>
      <c r="RXU25" s="230">
        <f t="shared" si="214"/>
        <v>26502.788920143375</v>
      </c>
      <c r="RXV25" s="230">
        <f t="shared" si="214"/>
        <v>26502.788920143375</v>
      </c>
      <c r="RXW25" s="230">
        <f t="shared" si="214"/>
        <v>26502.788920143375</v>
      </c>
      <c r="RXX25" s="230">
        <f t="shared" si="214"/>
        <v>26502.788920143375</v>
      </c>
      <c r="RXY25" s="230">
        <f t="shared" si="214"/>
        <v>26502.788920143375</v>
      </c>
      <c r="RXZ25" s="230">
        <f t="shared" si="214"/>
        <v>26502.788920143375</v>
      </c>
      <c r="RYA25" s="230">
        <f t="shared" si="214"/>
        <v>26502.788920143375</v>
      </c>
      <c r="RYB25" s="230">
        <f t="shared" si="214"/>
        <v>26502.788920143375</v>
      </c>
      <c r="RYC25" s="230">
        <f t="shared" si="214"/>
        <v>26502.788920143375</v>
      </c>
      <c r="RYD25" s="230">
        <f t="shared" si="214"/>
        <v>26502.788920143375</v>
      </c>
      <c r="RYE25" s="230">
        <f t="shared" si="214"/>
        <v>26502.788920143375</v>
      </c>
      <c r="RYF25" s="230">
        <f t="shared" si="214"/>
        <v>26502.788920143375</v>
      </c>
      <c r="RYG25" s="230">
        <f t="shared" si="214"/>
        <v>26502.788920143375</v>
      </c>
      <c r="RYH25" s="230">
        <f t="shared" si="214"/>
        <v>26502.788920143375</v>
      </c>
      <c r="RYI25" s="230">
        <f t="shared" si="214"/>
        <v>26502.788920143375</v>
      </c>
      <c r="RYJ25" s="230">
        <f t="shared" si="214"/>
        <v>26502.788920143375</v>
      </c>
      <c r="RYK25" s="230">
        <f t="shared" si="214"/>
        <v>26502.788920143375</v>
      </c>
      <c r="RYL25" s="230">
        <f t="shared" si="214"/>
        <v>26502.788920143375</v>
      </c>
      <c r="RYM25" s="230">
        <f t="shared" si="214"/>
        <v>26502.788920143375</v>
      </c>
      <c r="RYN25" s="230">
        <f t="shared" si="214"/>
        <v>26502.788920143375</v>
      </c>
      <c r="RYO25" s="230">
        <f t="shared" si="214"/>
        <v>26502.788920143375</v>
      </c>
      <c r="RYP25" s="230">
        <f t="shared" si="214"/>
        <v>26502.788920143375</v>
      </c>
      <c r="RYQ25" s="230">
        <f t="shared" si="214"/>
        <v>26502.788920143375</v>
      </c>
      <c r="RYR25" s="230">
        <f t="shared" si="214"/>
        <v>26502.788920143375</v>
      </c>
      <c r="RYS25" s="230">
        <f t="shared" si="214"/>
        <v>26502.788920143375</v>
      </c>
      <c r="RYT25" s="230">
        <f t="shared" si="214"/>
        <v>26502.788920143375</v>
      </c>
      <c r="RYU25" s="230">
        <f t="shared" si="214"/>
        <v>26502.788920143375</v>
      </c>
      <c r="RYV25" s="230">
        <f t="shared" si="214"/>
        <v>26502.788920143375</v>
      </c>
      <c r="RYW25" s="230">
        <f t="shared" si="214"/>
        <v>26502.788920143375</v>
      </c>
      <c r="RYX25" s="230">
        <f t="shared" si="214"/>
        <v>26502.788920143375</v>
      </c>
      <c r="RYY25" s="230">
        <f t="shared" si="214"/>
        <v>26502.788920143375</v>
      </c>
      <c r="RYZ25" s="230">
        <f t="shared" si="214"/>
        <v>26502.788920143375</v>
      </c>
      <c r="RZA25" s="230">
        <f t="shared" si="214"/>
        <v>26502.788920143375</v>
      </c>
      <c r="RZB25" s="230">
        <f t="shared" si="214"/>
        <v>26502.788920143375</v>
      </c>
      <c r="RZC25" s="230">
        <f t="shared" si="214"/>
        <v>26502.788920143375</v>
      </c>
      <c r="RZD25" s="230">
        <f t="shared" si="214"/>
        <v>26502.788920143375</v>
      </c>
      <c r="RZE25" s="230">
        <f t="shared" si="214"/>
        <v>26502.788920143375</v>
      </c>
      <c r="RZF25" s="230">
        <f t="shared" si="214"/>
        <v>26502.788920143375</v>
      </c>
      <c r="RZG25" s="230">
        <f t="shared" si="214"/>
        <v>26502.788920143375</v>
      </c>
      <c r="RZH25" s="230">
        <f t="shared" si="214"/>
        <v>26502.788920143375</v>
      </c>
      <c r="RZI25" s="230">
        <f t="shared" si="214"/>
        <v>26502.788920143375</v>
      </c>
      <c r="RZJ25" s="230">
        <f t="shared" si="214"/>
        <v>26502.788920143375</v>
      </c>
      <c r="RZK25" s="230">
        <f t="shared" si="214"/>
        <v>26502.788920143375</v>
      </c>
      <c r="RZL25" s="230">
        <f t="shared" si="214"/>
        <v>26502.788920143375</v>
      </c>
      <c r="RZM25" s="230">
        <f t="shared" si="214"/>
        <v>26502.788920143375</v>
      </c>
      <c r="RZN25" s="230">
        <f t="shared" si="214"/>
        <v>26502.788920143375</v>
      </c>
      <c r="RZO25" s="230">
        <f t="shared" si="214"/>
        <v>26502.788920143375</v>
      </c>
      <c r="RZP25" s="230">
        <f t="shared" si="214"/>
        <v>26502.788920143375</v>
      </c>
      <c r="RZQ25" s="230">
        <f t="shared" si="214"/>
        <v>26502.788920143375</v>
      </c>
      <c r="RZR25" s="230">
        <f t="shared" si="214"/>
        <v>26502.788920143375</v>
      </c>
      <c r="RZS25" s="230">
        <f t="shared" si="214"/>
        <v>26502.788920143375</v>
      </c>
      <c r="RZT25" s="230">
        <f t="shared" si="214"/>
        <v>26502.788920143375</v>
      </c>
      <c r="RZU25" s="230">
        <f t="shared" si="214"/>
        <v>26502.788920143375</v>
      </c>
      <c r="RZV25" s="230">
        <f t="shared" si="214"/>
        <v>26502.788920143375</v>
      </c>
      <c r="RZW25" s="230">
        <f t="shared" si="214"/>
        <v>26502.788920143375</v>
      </c>
      <c r="RZX25" s="230">
        <f t="shared" si="214"/>
        <v>26502.788920143375</v>
      </c>
      <c r="RZY25" s="230">
        <f t="shared" si="214"/>
        <v>26502.788920143375</v>
      </c>
      <c r="RZZ25" s="230">
        <f t="shared" si="214"/>
        <v>26502.788920143375</v>
      </c>
      <c r="SAA25" s="230">
        <f t="shared" si="214"/>
        <v>26502.788920143375</v>
      </c>
      <c r="SAB25" s="230">
        <f t="shared" si="214"/>
        <v>26502.788920143375</v>
      </c>
      <c r="SAC25" s="230">
        <f t="shared" si="214"/>
        <v>26502.788920143375</v>
      </c>
      <c r="SAD25" s="230">
        <f t="shared" si="214"/>
        <v>26502.788920143375</v>
      </c>
      <c r="SAE25" s="230">
        <f t="shared" ref="SAE25:SCP25" si="215">MIN(_xlfn.IFS(SAE21=0,SAD25,SAE21&gt;0,SAD25+(SAE21/5)),SAE22)</f>
        <v>26502.788920143375</v>
      </c>
      <c r="SAF25" s="230">
        <f t="shared" si="215"/>
        <v>26502.788920143375</v>
      </c>
      <c r="SAG25" s="230">
        <f t="shared" si="215"/>
        <v>26502.788920143375</v>
      </c>
      <c r="SAH25" s="230">
        <f t="shared" si="215"/>
        <v>26502.788920143375</v>
      </c>
      <c r="SAI25" s="230">
        <f t="shared" si="215"/>
        <v>26502.788920143375</v>
      </c>
      <c r="SAJ25" s="230">
        <f t="shared" si="215"/>
        <v>26502.788920143375</v>
      </c>
      <c r="SAK25" s="230">
        <f t="shared" si="215"/>
        <v>26502.788920143375</v>
      </c>
      <c r="SAL25" s="230">
        <f t="shared" si="215"/>
        <v>26502.788920143375</v>
      </c>
      <c r="SAM25" s="230">
        <f t="shared" si="215"/>
        <v>26502.788920143375</v>
      </c>
      <c r="SAN25" s="230">
        <f t="shared" si="215"/>
        <v>26502.788920143375</v>
      </c>
      <c r="SAO25" s="230">
        <f t="shared" si="215"/>
        <v>26502.788920143375</v>
      </c>
      <c r="SAP25" s="230">
        <f t="shared" si="215"/>
        <v>26502.788920143375</v>
      </c>
      <c r="SAQ25" s="230">
        <f t="shared" si="215"/>
        <v>26502.788920143375</v>
      </c>
      <c r="SAR25" s="230">
        <f t="shared" si="215"/>
        <v>26502.788920143375</v>
      </c>
      <c r="SAS25" s="230">
        <f t="shared" si="215"/>
        <v>26502.788920143375</v>
      </c>
      <c r="SAT25" s="230">
        <f t="shared" si="215"/>
        <v>26502.788920143375</v>
      </c>
      <c r="SAU25" s="230">
        <f t="shared" si="215"/>
        <v>26502.788920143375</v>
      </c>
      <c r="SAV25" s="230">
        <f t="shared" si="215"/>
        <v>26502.788920143375</v>
      </c>
      <c r="SAW25" s="230">
        <f t="shared" si="215"/>
        <v>26502.788920143375</v>
      </c>
      <c r="SAX25" s="230">
        <f t="shared" si="215"/>
        <v>26502.788920143375</v>
      </c>
      <c r="SAY25" s="230">
        <f t="shared" si="215"/>
        <v>26502.788920143375</v>
      </c>
      <c r="SAZ25" s="230">
        <f t="shared" si="215"/>
        <v>26502.788920143375</v>
      </c>
      <c r="SBA25" s="230">
        <f t="shared" si="215"/>
        <v>26502.788920143375</v>
      </c>
      <c r="SBB25" s="230">
        <f t="shared" si="215"/>
        <v>26502.788920143375</v>
      </c>
      <c r="SBC25" s="230">
        <f t="shared" si="215"/>
        <v>26502.788920143375</v>
      </c>
      <c r="SBD25" s="230">
        <f t="shared" si="215"/>
        <v>26502.788920143375</v>
      </c>
      <c r="SBE25" s="230">
        <f t="shared" si="215"/>
        <v>26502.788920143375</v>
      </c>
      <c r="SBF25" s="230">
        <f t="shared" si="215"/>
        <v>26502.788920143375</v>
      </c>
      <c r="SBG25" s="230">
        <f t="shared" si="215"/>
        <v>26502.788920143375</v>
      </c>
      <c r="SBH25" s="230">
        <f t="shared" si="215"/>
        <v>26502.788920143375</v>
      </c>
      <c r="SBI25" s="230">
        <f t="shared" si="215"/>
        <v>26502.788920143375</v>
      </c>
      <c r="SBJ25" s="230">
        <f t="shared" si="215"/>
        <v>26502.788920143375</v>
      </c>
      <c r="SBK25" s="230">
        <f t="shared" si="215"/>
        <v>26502.788920143375</v>
      </c>
      <c r="SBL25" s="230">
        <f t="shared" si="215"/>
        <v>26502.788920143375</v>
      </c>
      <c r="SBM25" s="230">
        <f t="shared" si="215"/>
        <v>26502.788920143375</v>
      </c>
      <c r="SBN25" s="230">
        <f t="shared" si="215"/>
        <v>26502.788920143375</v>
      </c>
      <c r="SBO25" s="230">
        <f t="shared" si="215"/>
        <v>26502.788920143375</v>
      </c>
      <c r="SBP25" s="230">
        <f t="shared" si="215"/>
        <v>26502.788920143375</v>
      </c>
      <c r="SBQ25" s="230">
        <f t="shared" si="215"/>
        <v>26502.788920143375</v>
      </c>
      <c r="SBR25" s="230">
        <f t="shared" si="215"/>
        <v>26502.788920143375</v>
      </c>
      <c r="SBS25" s="230">
        <f t="shared" si="215"/>
        <v>26502.788920143375</v>
      </c>
      <c r="SBT25" s="230">
        <f t="shared" si="215"/>
        <v>26502.788920143375</v>
      </c>
      <c r="SBU25" s="230">
        <f t="shared" si="215"/>
        <v>26502.788920143375</v>
      </c>
      <c r="SBV25" s="230">
        <f t="shared" si="215"/>
        <v>26502.788920143375</v>
      </c>
      <c r="SBW25" s="230">
        <f t="shared" si="215"/>
        <v>26502.788920143375</v>
      </c>
      <c r="SBX25" s="230">
        <f t="shared" si="215"/>
        <v>26502.788920143375</v>
      </c>
      <c r="SBY25" s="230">
        <f t="shared" si="215"/>
        <v>26502.788920143375</v>
      </c>
      <c r="SBZ25" s="230">
        <f t="shared" si="215"/>
        <v>26502.788920143375</v>
      </c>
      <c r="SCA25" s="230">
        <f t="shared" si="215"/>
        <v>26502.788920143375</v>
      </c>
      <c r="SCB25" s="230">
        <f t="shared" si="215"/>
        <v>26502.788920143375</v>
      </c>
      <c r="SCC25" s="230">
        <f t="shared" si="215"/>
        <v>26502.788920143375</v>
      </c>
      <c r="SCD25" s="230">
        <f t="shared" si="215"/>
        <v>26502.788920143375</v>
      </c>
      <c r="SCE25" s="230">
        <f t="shared" si="215"/>
        <v>26502.788920143375</v>
      </c>
      <c r="SCF25" s="230">
        <f t="shared" si="215"/>
        <v>26502.788920143375</v>
      </c>
      <c r="SCG25" s="230">
        <f t="shared" si="215"/>
        <v>26502.788920143375</v>
      </c>
      <c r="SCH25" s="230">
        <f t="shared" si="215"/>
        <v>26502.788920143375</v>
      </c>
      <c r="SCI25" s="230">
        <f t="shared" si="215"/>
        <v>26502.788920143375</v>
      </c>
      <c r="SCJ25" s="230">
        <f t="shared" si="215"/>
        <v>26502.788920143375</v>
      </c>
      <c r="SCK25" s="230">
        <f t="shared" si="215"/>
        <v>26502.788920143375</v>
      </c>
      <c r="SCL25" s="230">
        <f t="shared" si="215"/>
        <v>26502.788920143375</v>
      </c>
      <c r="SCM25" s="230">
        <f t="shared" si="215"/>
        <v>26502.788920143375</v>
      </c>
      <c r="SCN25" s="230">
        <f t="shared" si="215"/>
        <v>26502.788920143375</v>
      </c>
      <c r="SCO25" s="230">
        <f t="shared" si="215"/>
        <v>26502.788920143375</v>
      </c>
      <c r="SCP25" s="230">
        <f t="shared" si="215"/>
        <v>26502.788920143375</v>
      </c>
      <c r="SCQ25" s="230">
        <f t="shared" ref="SCQ25:SFB25" si="216">MIN(_xlfn.IFS(SCQ21=0,SCP25,SCQ21&gt;0,SCP25+(SCQ21/5)),SCQ22)</f>
        <v>26502.788920143375</v>
      </c>
      <c r="SCR25" s="230">
        <f t="shared" si="216"/>
        <v>26502.788920143375</v>
      </c>
      <c r="SCS25" s="230">
        <f t="shared" si="216"/>
        <v>26502.788920143375</v>
      </c>
      <c r="SCT25" s="230">
        <f t="shared" si="216"/>
        <v>26502.788920143375</v>
      </c>
      <c r="SCU25" s="230">
        <f t="shared" si="216"/>
        <v>26502.788920143375</v>
      </c>
      <c r="SCV25" s="230">
        <f t="shared" si="216"/>
        <v>26502.788920143375</v>
      </c>
      <c r="SCW25" s="230">
        <f t="shared" si="216"/>
        <v>26502.788920143375</v>
      </c>
      <c r="SCX25" s="230">
        <f t="shared" si="216"/>
        <v>26502.788920143375</v>
      </c>
      <c r="SCY25" s="230">
        <f t="shared" si="216"/>
        <v>26502.788920143375</v>
      </c>
      <c r="SCZ25" s="230">
        <f t="shared" si="216"/>
        <v>26502.788920143375</v>
      </c>
      <c r="SDA25" s="230">
        <f t="shared" si="216"/>
        <v>26502.788920143375</v>
      </c>
      <c r="SDB25" s="230">
        <f t="shared" si="216"/>
        <v>26502.788920143375</v>
      </c>
      <c r="SDC25" s="230">
        <f t="shared" si="216"/>
        <v>26502.788920143375</v>
      </c>
      <c r="SDD25" s="230">
        <f t="shared" si="216"/>
        <v>26502.788920143375</v>
      </c>
      <c r="SDE25" s="230">
        <f t="shared" si="216"/>
        <v>26502.788920143375</v>
      </c>
      <c r="SDF25" s="230">
        <f t="shared" si="216"/>
        <v>26502.788920143375</v>
      </c>
      <c r="SDG25" s="230">
        <f t="shared" si="216"/>
        <v>26502.788920143375</v>
      </c>
      <c r="SDH25" s="230">
        <f t="shared" si="216"/>
        <v>26502.788920143375</v>
      </c>
      <c r="SDI25" s="230">
        <f t="shared" si="216"/>
        <v>26502.788920143375</v>
      </c>
      <c r="SDJ25" s="230">
        <f t="shared" si="216"/>
        <v>26502.788920143375</v>
      </c>
      <c r="SDK25" s="230">
        <f t="shared" si="216"/>
        <v>26502.788920143375</v>
      </c>
      <c r="SDL25" s="230">
        <f t="shared" si="216"/>
        <v>26502.788920143375</v>
      </c>
      <c r="SDM25" s="230">
        <f t="shared" si="216"/>
        <v>26502.788920143375</v>
      </c>
      <c r="SDN25" s="230">
        <f t="shared" si="216"/>
        <v>26502.788920143375</v>
      </c>
      <c r="SDO25" s="230">
        <f t="shared" si="216"/>
        <v>26502.788920143375</v>
      </c>
      <c r="SDP25" s="230">
        <f t="shared" si="216"/>
        <v>26502.788920143375</v>
      </c>
      <c r="SDQ25" s="230">
        <f t="shared" si="216"/>
        <v>26502.788920143375</v>
      </c>
      <c r="SDR25" s="230">
        <f t="shared" si="216"/>
        <v>26502.788920143375</v>
      </c>
      <c r="SDS25" s="230">
        <f t="shared" si="216"/>
        <v>26502.788920143375</v>
      </c>
      <c r="SDT25" s="230">
        <f t="shared" si="216"/>
        <v>26502.788920143375</v>
      </c>
      <c r="SDU25" s="230">
        <f t="shared" si="216"/>
        <v>26502.788920143375</v>
      </c>
      <c r="SDV25" s="230">
        <f t="shared" si="216"/>
        <v>26502.788920143375</v>
      </c>
      <c r="SDW25" s="230">
        <f t="shared" si="216"/>
        <v>26502.788920143375</v>
      </c>
      <c r="SDX25" s="230">
        <f t="shared" si="216"/>
        <v>26502.788920143375</v>
      </c>
      <c r="SDY25" s="230">
        <f t="shared" si="216"/>
        <v>26502.788920143375</v>
      </c>
      <c r="SDZ25" s="230">
        <f t="shared" si="216"/>
        <v>26502.788920143375</v>
      </c>
      <c r="SEA25" s="230">
        <f t="shared" si="216"/>
        <v>26502.788920143375</v>
      </c>
      <c r="SEB25" s="230">
        <f t="shared" si="216"/>
        <v>26502.788920143375</v>
      </c>
      <c r="SEC25" s="230">
        <f t="shared" si="216"/>
        <v>26502.788920143375</v>
      </c>
      <c r="SED25" s="230">
        <f t="shared" si="216"/>
        <v>26502.788920143375</v>
      </c>
      <c r="SEE25" s="230">
        <f t="shared" si="216"/>
        <v>26502.788920143375</v>
      </c>
      <c r="SEF25" s="230">
        <f t="shared" si="216"/>
        <v>26502.788920143375</v>
      </c>
      <c r="SEG25" s="230">
        <f t="shared" si="216"/>
        <v>26502.788920143375</v>
      </c>
      <c r="SEH25" s="230">
        <f t="shared" si="216"/>
        <v>26502.788920143375</v>
      </c>
      <c r="SEI25" s="230">
        <f t="shared" si="216"/>
        <v>26502.788920143375</v>
      </c>
      <c r="SEJ25" s="230">
        <f t="shared" si="216"/>
        <v>26502.788920143375</v>
      </c>
      <c r="SEK25" s="230">
        <f t="shared" si="216"/>
        <v>26502.788920143375</v>
      </c>
      <c r="SEL25" s="230">
        <f t="shared" si="216"/>
        <v>26502.788920143375</v>
      </c>
      <c r="SEM25" s="230">
        <f t="shared" si="216"/>
        <v>26502.788920143375</v>
      </c>
      <c r="SEN25" s="230">
        <f t="shared" si="216"/>
        <v>26502.788920143375</v>
      </c>
      <c r="SEO25" s="230">
        <f t="shared" si="216"/>
        <v>26502.788920143375</v>
      </c>
      <c r="SEP25" s="230">
        <f t="shared" si="216"/>
        <v>26502.788920143375</v>
      </c>
      <c r="SEQ25" s="230">
        <f t="shared" si="216"/>
        <v>26502.788920143375</v>
      </c>
      <c r="SER25" s="230">
        <f t="shared" si="216"/>
        <v>26502.788920143375</v>
      </c>
      <c r="SES25" s="230">
        <f t="shared" si="216"/>
        <v>26502.788920143375</v>
      </c>
      <c r="SET25" s="230">
        <f t="shared" si="216"/>
        <v>26502.788920143375</v>
      </c>
      <c r="SEU25" s="230">
        <f t="shared" si="216"/>
        <v>26502.788920143375</v>
      </c>
      <c r="SEV25" s="230">
        <f t="shared" si="216"/>
        <v>26502.788920143375</v>
      </c>
      <c r="SEW25" s="230">
        <f t="shared" si="216"/>
        <v>26502.788920143375</v>
      </c>
      <c r="SEX25" s="230">
        <f t="shared" si="216"/>
        <v>26502.788920143375</v>
      </c>
      <c r="SEY25" s="230">
        <f t="shared" si="216"/>
        <v>26502.788920143375</v>
      </c>
      <c r="SEZ25" s="230">
        <f t="shared" si="216"/>
        <v>26502.788920143375</v>
      </c>
      <c r="SFA25" s="230">
        <f t="shared" si="216"/>
        <v>26502.788920143375</v>
      </c>
      <c r="SFB25" s="230">
        <f t="shared" si="216"/>
        <v>26502.788920143375</v>
      </c>
      <c r="SFC25" s="230">
        <f t="shared" ref="SFC25:SHN25" si="217">MIN(_xlfn.IFS(SFC21=0,SFB25,SFC21&gt;0,SFB25+(SFC21/5)),SFC22)</f>
        <v>26502.788920143375</v>
      </c>
      <c r="SFD25" s="230">
        <f t="shared" si="217"/>
        <v>26502.788920143375</v>
      </c>
      <c r="SFE25" s="230">
        <f t="shared" si="217"/>
        <v>26502.788920143375</v>
      </c>
      <c r="SFF25" s="230">
        <f t="shared" si="217"/>
        <v>26502.788920143375</v>
      </c>
      <c r="SFG25" s="230">
        <f t="shared" si="217"/>
        <v>26502.788920143375</v>
      </c>
      <c r="SFH25" s="230">
        <f t="shared" si="217"/>
        <v>26502.788920143375</v>
      </c>
      <c r="SFI25" s="230">
        <f t="shared" si="217"/>
        <v>26502.788920143375</v>
      </c>
      <c r="SFJ25" s="230">
        <f t="shared" si="217"/>
        <v>26502.788920143375</v>
      </c>
      <c r="SFK25" s="230">
        <f t="shared" si="217"/>
        <v>26502.788920143375</v>
      </c>
      <c r="SFL25" s="230">
        <f t="shared" si="217"/>
        <v>26502.788920143375</v>
      </c>
      <c r="SFM25" s="230">
        <f t="shared" si="217"/>
        <v>26502.788920143375</v>
      </c>
      <c r="SFN25" s="230">
        <f t="shared" si="217"/>
        <v>26502.788920143375</v>
      </c>
      <c r="SFO25" s="230">
        <f t="shared" si="217"/>
        <v>26502.788920143375</v>
      </c>
      <c r="SFP25" s="230">
        <f t="shared" si="217"/>
        <v>26502.788920143375</v>
      </c>
      <c r="SFQ25" s="230">
        <f t="shared" si="217"/>
        <v>26502.788920143375</v>
      </c>
      <c r="SFR25" s="230">
        <f t="shared" si="217"/>
        <v>26502.788920143375</v>
      </c>
      <c r="SFS25" s="230">
        <f t="shared" si="217"/>
        <v>26502.788920143375</v>
      </c>
      <c r="SFT25" s="230">
        <f t="shared" si="217"/>
        <v>26502.788920143375</v>
      </c>
      <c r="SFU25" s="230">
        <f t="shared" si="217"/>
        <v>26502.788920143375</v>
      </c>
      <c r="SFV25" s="230">
        <f t="shared" si="217"/>
        <v>26502.788920143375</v>
      </c>
      <c r="SFW25" s="230">
        <f t="shared" si="217"/>
        <v>26502.788920143375</v>
      </c>
      <c r="SFX25" s="230">
        <f t="shared" si="217"/>
        <v>26502.788920143375</v>
      </c>
      <c r="SFY25" s="230">
        <f t="shared" si="217"/>
        <v>26502.788920143375</v>
      </c>
      <c r="SFZ25" s="230">
        <f t="shared" si="217"/>
        <v>26502.788920143375</v>
      </c>
      <c r="SGA25" s="230">
        <f t="shared" si="217"/>
        <v>26502.788920143375</v>
      </c>
      <c r="SGB25" s="230">
        <f t="shared" si="217"/>
        <v>26502.788920143375</v>
      </c>
      <c r="SGC25" s="230">
        <f t="shared" si="217"/>
        <v>26502.788920143375</v>
      </c>
      <c r="SGD25" s="230">
        <f t="shared" si="217"/>
        <v>26502.788920143375</v>
      </c>
      <c r="SGE25" s="230">
        <f t="shared" si="217"/>
        <v>26502.788920143375</v>
      </c>
      <c r="SGF25" s="230">
        <f t="shared" si="217"/>
        <v>26502.788920143375</v>
      </c>
      <c r="SGG25" s="230">
        <f t="shared" si="217"/>
        <v>26502.788920143375</v>
      </c>
      <c r="SGH25" s="230">
        <f t="shared" si="217"/>
        <v>26502.788920143375</v>
      </c>
      <c r="SGI25" s="230">
        <f t="shared" si="217"/>
        <v>26502.788920143375</v>
      </c>
      <c r="SGJ25" s="230">
        <f t="shared" si="217"/>
        <v>26502.788920143375</v>
      </c>
      <c r="SGK25" s="230">
        <f t="shared" si="217"/>
        <v>26502.788920143375</v>
      </c>
      <c r="SGL25" s="230">
        <f t="shared" si="217"/>
        <v>26502.788920143375</v>
      </c>
      <c r="SGM25" s="230">
        <f t="shared" si="217"/>
        <v>26502.788920143375</v>
      </c>
      <c r="SGN25" s="230">
        <f t="shared" si="217"/>
        <v>26502.788920143375</v>
      </c>
      <c r="SGO25" s="230">
        <f t="shared" si="217"/>
        <v>26502.788920143375</v>
      </c>
      <c r="SGP25" s="230">
        <f t="shared" si="217"/>
        <v>26502.788920143375</v>
      </c>
      <c r="SGQ25" s="230">
        <f t="shared" si="217"/>
        <v>26502.788920143375</v>
      </c>
      <c r="SGR25" s="230">
        <f t="shared" si="217"/>
        <v>26502.788920143375</v>
      </c>
      <c r="SGS25" s="230">
        <f t="shared" si="217"/>
        <v>26502.788920143375</v>
      </c>
      <c r="SGT25" s="230">
        <f t="shared" si="217"/>
        <v>26502.788920143375</v>
      </c>
      <c r="SGU25" s="230">
        <f t="shared" si="217"/>
        <v>26502.788920143375</v>
      </c>
      <c r="SGV25" s="230">
        <f t="shared" si="217"/>
        <v>26502.788920143375</v>
      </c>
      <c r="SGW25" s="230">
        <f t="shared" si="217"/>
        <v>26502.788920143375</v>
      </c>
      <c r="SGX25" s="230">
        <f t="shared" si="217"/>
        <v>26502.788920143375</v>
      </c>
      <c r="SGY25" s="230">
        <f t="shared" si="217"/>
        <v>26502.788920143375</v>
      </c>
      <c r="SGZ25" s="230">
        <f t="shared" si="217"/>
        <v>26502.788920143375</v>
      </c>
      <c r="SHA25" s="230">
        <f t="shared" si="217"/>
        <v>26502.788920143375</v>
      </c>
      <c r="SHB25" s="230">
        <f t="shared" si="217"/>
        <v>26502.788920143375</v>
      </c>
      <c r="SHC25" s="230">
        <f t="shared" si="217"/>
        <v>26502.788920143375</v>
      </c>
      <c r="SHD25" s="230">
        <f t="shared" si="217"/>
        <v>26502.788920143375</v>
      </c>
      <c r="SHE25" s="230">
        <f t="shared" si="217"/>
        <v>26502.788920143375</v>
      </c>
      <c r="SHF25" s="230">
        <f t="shared" si="217"/>
        <v>26502.788920143375</v>
      </c>
      <c r="SHG25" s="230">
        <f t="shared" si="217"/>
        <v>26502.788920143375</v>
      </c>
      <c r="SHH25" s="230">
        <f t="shared" si="217"/>
        <v>26502.788920143375</v>
      </c>
      <c r="SHI25" s="230">
        <f t="shared" si="217"/>
        <v>26502.788920143375</v>
      </c>
      <c r="SHJ25" s="230">
        <f t="shared" si="217"/>
        <v>26502.788920143375</v>
      </c>
      <c r="SHK25" s="230">
        <f t="shared" si="217"/>
        <v>26502.788920143375</v>
      </c>
      <c r="SHL25" s="230">
        <f t="shared" si="217"/>
        <v>26502.788920143375</v>
      </c>
      <c r="SHM25" s="230">
        <f t="shared" si="217"/>
        <v>26502.788920143375</v>
      </c>
      <c r="SHN25" s="230">
        <f t="shared" si="217"/>
        <v>26502.788920143375</v>
      </c>
      <c r="SHO25" s="230">
        <f t="shared" ref="SHO25:SJZ25" si="218">MIN(_xlfn.IFS(SHO21=0,SHN25,SHO21&gt;0,SHN25+(SHO21/5)),SHO22)</f>
        <v>26502.788920143375</v>
      </c>
      <c r="SHP25" s="230">
        <f t="shared" si="218"/>
        <v>26502.788920143375</v>
      </c>
      <c r="SHQ25" s="230">
        <f t="shared" si="218"/>
        <v>26502.788920143375</v>
      </c>
      <c r="SHR25" s="230">
        <f t="shared" si="218"/>
        <v>26502.788920143375</v>
      </c>
      <c r="SHS25" s="230">
        <f t="shared" si="218"/>
        <v>26502.788920143375</v>
      </c>
      <c r="SHT25" s="230">
        <f t="shared" si="218"/>
        <v>26502.788920143375</v>
      </c>
      <c r="SHU25" s="230">
        <f t="shared" si="218"/>
        <v>26502.788920143375</v>
      </c>
      <c r="SHV25" s="230">
        <f t="shared" si="218"/>
        <v>26502.788920143375</v>
      </c>
      <c r="SHW25" s="230">
        <f t="shared" si="218"/>
        <v>26502.788920143375</v>
      </c>
      <c r="SHX25" s="230">
        <f t="shared" si="218"/>
        <v>26502.788920143375</v>
      </c>
      <c r="SHY25" s="230">
        <f t="shared" si="218"/>
        <v>26502.788920143375</v>
      </c>
      <c r="SHZ25" s="230">
        <f t="shared" si="218"/>
        <v>26502.788920143375</v>
      </c>
      <c r="SIA25" s="230">
        <f t="shared" si="218"/>
        <v>26502.788920143375</v>
      </c>
      <c r="SIB25" s="230">
        <f t="shared" si="218"/>
        <v>26502.788920143375</v>
      </c>
      <c r="SIC25" s="230">
        <f t="shared" si="218"/>
        <v>26502.788920143375</v>
      </c>
      <c r="SID25" s="230">
        <f t="shared" si="218"/>
        <v>26502.788920143375</v>
      </c>
      <c r="SIE25" s="230">
        <f t="shared" si="218"/>
        <v>26502.788920143375</v>
      </c>
      <c r="SIF25" s="230">
        <f t="shared" si="218"/>
        <v>26502.788920143375</v>
      </c>
      <c r="SIG25" s="230">
        <f t="shared" si="218"/>
        <v>26502.788920143375</v>
      </c>
      <c r="SIH25" s="230">
        <f t="shared" si="218"/>
        <v>26502.788920143375</v>
      </c>
      <c r="SII25" s="230">
        <f t="shared" si="218"/>
        <v>26502.788920143375</v>
      </c>
      <c r="SIJ25" s="230">
        <f t="shared" si="218"/>
        <v>26502.788920143375</v>
      </c>
      <c r="SIK25" s="230">
        <f t="shared" si="218"/>
        <v>26502.788920143375</v>
      </c>
      <c r="SIL25" s="230">
        <f t="shared" si="218"/>
        <v>26502.788920143375</v>
      </c>
      <c r="SIM25" s="230">
        <f t="shared" si="218"/>
        <v>26502.788920143375</v>
      </c>
      <c r="SIN25" s="230">
        <f t="shared" si="218"/>
        <v>26502.788920143375</v>
      </c>
      <c r="SIO25" s="230">
        <f t="shared" si="218"/>
        <v>26502.788920143375</v>
      </c>
      <c r="SIP25" s="230">
        <f t="shared" si="218"/>
        <v>26502.788920143375</v>
      </c>
      <c r="SIQ25" s="230">
        <f t="shared" si="218"/>
        <v>26502.788920143375</v>
      </c>
      <c r="SIR25" s="230">
        <f t="shared" si="218"/>
        <v>26502.788920143375</v>
      </c>
      <c r="SIS25" s="230">
        <f t="shared" si="218"/>
        <v>26502.788920143375</v>
      </c>
      <c r="SIT25" s="230">
        <f t="shared" si="218"/>
        <v>26502.788920143375</v>
      </c>
      <c r="SIU25" s="230">
        <f t="shared" si="218"/>
        <v>26502.788920143375</v>
      </c>
      <c r="SIV25" s="230">
        <f t="shared" si="218"/>
        <v>26502.788920143375</v>
      </c>
      <c r="SIW25" s="230">
        <f t="shared" si="218"/>
        <v>26502.788920143375</v>
      </c>
      <c r="SIX25" s="230">
        <f t="shared" si="218"/>
        <v>26502.788920143375</v>
      </c>
      <c r="SIY25" s="230">
        <f t="shared" si="218"/>
        <v>26502.788920143375</v>
      </c>
      <c r="SIZ25" s="230">
        <f t="shared" si="218"/>
        <v>26502.788920143375</v>
      </c>
      <c r="SJA25" s="230">
        <f t="shared" si="218"/>
        <v>26502.788920143375</v>
      </c>
      <c r="SJB25" s="230">
        <f t="shared" si="218"/>
        <v>26502.788920143375</v>
      </c>
      <c r="SJC25" s="230">
        <f t="shared" si="218"/>
        <v>26502.788920143375</v>
      </c>
      <c r="SJD25" s="230">
        <f t="shared" si="218"/>
        <v>26502.788920143375</v>
      </c>
      <c r="SJE25" s="230">
        <f t="shared" si="218"/>
        <v>26502.788920143375</v>
      </c>
      <c r="SJF25" s="230">
        <f t="shared" si="218"/>
        <v>26502.788920143375</v>
      </c>
      <c r="SJG25" s="230">
        <f t="shared" si="218"/>
        <v>26502.788920143375</v>
      </c>
      <c r="SJH25" s="230">
        <f t="shared" si="218"/>
        <v>26502.788920143375</v>
      </c>
      <c r="SJI25" s="230">
        <f t="shared" si="218"/>
        <v>26502.788920143375</v>
      </c>
      <c r="SJJ25" s="230">
        <f t="shared" si="218"/>
        <v>26502.788920143375</v>
      </c>
      <c r="SJK25" s="230">
        <f t="shared" si="218"/>
        <v>26502.788920143375</v>
      </c>
      <c r="SJL25" s="230">
        <f t="shared" si="218"/>
        <v>26502.788920143375</v>
      </c>
      <c r="SJM25" s="230">
        <f t="shared" si="218"/>
        <v>26502.788920143375</v>
      </c>
      <c r="SJN25" s="230">
        <f t="shared" si="218"/>
        <v>26502.788920143375</v>
      </c>
      <c r="SJO25" s="230">
        <f t="shared" si="218"/>
        <v>26502.788920143375</v>
      </c>
      <c r="SJP25" s="230">
        <f t="shared" si="218"/>
        <v>26502.788920143375</v>
      </c>
      <c r="SJQ25" s="230">
        <f t="shared" si="218"/>
        <v>26502.788920143375</v>
      </c>
      <c r="SJR25" s="230">
        <f t="shared" si="218"/>
        <v>26502.788920143375</v>
      </c>
      <c r="SJS25" s="230">
        <f t="shared" si="218"/>
        <v>26502.788920143375</v>
      </c>
      <c r="SJT25" s="230">
        <f t="shared" si="218"/>
        <v>26502.788920143375</v>
      </c>
      <c r="SJU25" s="230">
        <f t="shared" si="218"/>
        <v>26502.788920143375</v>
      </c>
      <c r="SJV25" s="230">
        <f t="shared" si="218"/>
        <v>26502.788920143375</v>
      </c>
      <c r="SJW25" s="230">
        <f t="shared" si="218"/>
        <v>26502.788920143375</v>
      </c>
      <c r="SJX25" s="230">
        <f t="shared" si="218"/>
        <v>26502.788920143375</v>
      </c>
      <c r="SJY25" s="230">
        <f t="shared" si="218"/>
        <v>26502.788920143375</v>
      </c>
      <c r="SJZ25" s="230">
        <f t="shared" si="218"/>
        <v>26502.788920143375</v>
      </c>
      <c r="SKA25" s="230">
        <f t="shared" ref="SKA25:SML25" si="219">MIN(_xlfn.IFS(SKA21=0,SJZ25,SKA21&gt;0,SJZ25+(SKA21/5)),SKA22)</f>
        <v>26502.788920143375</v>
      </c>
      <c r="SKB25" s="230">
        <f t="shared" si="219"/>
        <v>26502.788920143375</v>
      </c>
      <c r="SKC25" s="230">
        <f t="shared" si="219"/>
        <v>26502.788920143375</v>
      </c>
      <c r="SKD25" s="230">
        <f t="shared" si="219"/>
        <v>26502.788920143375</v>
      </c>
      <c r="SKE25" s="230">
        <f t="shared" si="219"/>
        <v>26502.788920143375</v>
      </c>
      <c r="SKF25" s="230">
        <f t="shared" si="219"/>
        <v>26502.788920143375</v>
      </c>
      <c r="SKG25" s="230">
        <f t="shared" si="219"/>
        <v>26502.788920143375</v>
      </c>
      <c r="SKH25" s="230">
        <f t="shared" si="219"/>
        <v>26502.788920143375</v>
      </c>
      <c r="SKI25" s="230">
        <f t="shared" si="219"/>
        <v>26502.788920143375</v>
      </c>
      <c r="SKJ25" s="230">
        <f t="shared" si="219"/>
        <v>26502.788920143375</v>
      </c>
      <c r="SKK25" s="230">
        <f t="shared" si="219"/>
        <v>26502.788920143375</v>
      </c>
      <c r="SKL25" s="230">
        <f t="shared" si="219"/>
        <v>26502.788920143375</v>
      </c>
      <c r="SKM25" s="230">
        <f t="shared" si="219"/>
        <v>26502.788920143375</v>
      </c>
      <c r="SKN25" s="230">
        <f t="shared" si="219"/>
        <v>26502.788920143375</v>
      </c>
      <c r="SKO25" s="230">
        <f t="shared" si="219"/>
        <v>26502.788920143375</v>
      </c>
      <c r="SKP25" s="230">
        <f t="shared" si="219"/>
        <v>26502.788920143375</v>
      </c>
      <c r="SKQ25" s="230">
        <f t="shared" si="219"/>
        <v>26502.788920143375</v>
      </c>
      <c r="SKR25" s="230">
        <f t="shared" si="219"/>
        <v>26502.788920143375</v>
      </c>
      <c r="SKS25" s="230">
        <f t="shared" si="219"/>
        <v>26502.788920143375</v>
      </c>
      <c r="SKT25" s="230">
        <f t="shared" si="219"/>
        <v>26502.788920143375</v>
      </c>
      <c r="SKU25" s="230">
        <f t="shared" si="219"/>
        <v>26502.788920143375</v>
      </c>
      <c r="SKV25" s="230">
        <f t="shared" si="219"/>
        <v>26502.788920143375</v>
      </c>
      <c r="SKW25" s="230">
        <f t="shared" si="219"/>
        <v>26502.788920143375</v>
      </c>
      <c r="SKX25" s="230">
        <f t="shared" si="219"/>
        <v>26502.788920143375</v>
      </c>
      <c r="SKY25" s="230">
        <f t="shared" si="219"/>
        <v>26502.788920143375</v>
      </c>
      <c r="SKZ25" s="230">
        <f t="shared" si="219"/>
        <v>26502.788920143375</v>
      </c>
      <c r="SLA25" s="230">
        <f t="shared" si="219"/>
        <v>26502.788920143375</v>
      </c>
      <c r="SLB25" s="230">
        <f t="shared" si="219"/>
        <v>26502.788920143375</v>
      </c>
      <c r="SLC25" s="230">
        <f t="shared" si="219"/>
        <v>26502.788920143375</v>
      </c>
      <c r="SLD25" s="230">
        <f t="shared" si="219"/>
        <v>26502.788920143375</v>
      </c>
      <c r="SLE25" s="230">
        <f t="shared" si="219"/>
        <v>26502.788920143375</v>
      </c>
      <c r="SLF25" s="230">
        <f t="shared" si="219"/>
        <v>26502.788920143375</v>
      </c>
      <c r="SLG25" s="230">
        <f t="shared" si="219"/>
        <v>26502.788920143375</v>
      </c>
      <c r="SLH25" s="230">
        <f t="shared" si="219"/>
        <v>26502.788920143375</v>
      </c>
      <c r="SLI25" s="230">
        <f t="shared" si="219"/>
        <v>26502.788920143375</v>
      </c>
      <c r="SLJ25" s="230">
        <f t="shared" si="219"/>
        <v>26502.788920143375</v>
      </c>
      <c r="SLK25" s="230">
        <f t="shared" si="219"/>
        <v>26502.788920143375</v>
      </c>
      <c r="SLL25" s="230">
        <f t="shared" si="219"/>
        <v>26502.788920143375</v>
      </c>
      <c r="SLM25" s="230">
        <f t="shared" si="219"/>
        <v>26502.788920143375</v>
      </c>
      <c r="SLN25" s="230">
        <f t="shared" si="219"/>
        <v>26502.788920143375</v>
      </c>
      <c r="SLO25" s="230">
        <f t="shared" si="219"/>
        <v>26502.788920143375</v>
      </c>
      <c r="SLP25" s="230">
        <f t="shared" si="219"/>
        <v>26502.788920143375</v>
      </c>
      <c r="SLQ25" s="230">
        <f t="shared" si="219"/>
        <v>26502.788920143375</v>
      </c>
      <c r="SLR25" s="230">
        <f t="shared" si="219"/>
        <v>26502.788920143375</v>
      </c>
      <c r="SLS25" s="230">
        <f t="shared" si="219"/>
        <v>26502.788920143375</v>
      </c>
      <c r="SLT25" s="230">
        <f t="shared" si="219"/>
        <v>26502.788920143375</v>
      </c>
      <c r="SLU25" s="230">
        <f t="shared" si="219"/>
        <v>26502.788920143375</v>
      </c>
      <c r="SLV25" s="230">
        <f t="shared" si="219"/>
        <v>26502.788920143375</v>
      </c>
      <c r="SLW25" s="230">
        <f t="shared" si="219"/>
        <v>26502.788920143375</v>
      </c>
      <c r="SLX25" s="230">
        <f t="shared" si="219"/>
        <v>26502.788920143375</v>
      </c>
      <c r="SLY25" s="230">
        <f t="shared" si="219"/>
        <v>26502.788920143375</v>
      </c>
      <c r="SLZ25" s="230">
        <f t="shared" si="219"/>
        <v>26502.788920143375</v>
      </c>
      <c r="SMA25" s="230">
        <f t="shared" si="219"/>
        <v>26502.788920143375</v>
      </c>
      <c r="SMB25" s="230">
        <f t="shared" si="219"/>
        <v>26502.788920143375</v>
      </c>
      <c r="SMC25" s="230">
        <f t="shared" si="219"/>
        <v>26502.788920143375</v>
      </c>
      <c r="SMD25" s="230">
        <f t="shared" si="219"/>
        <v>26502.788920143375</v>
      </c>
      <c r="SME25" s="230">
        <f t="shared" si="219"/>
        <v>26502.788920143375</v>
      </c>
      <c r="SMF25" s="230">
        <f t="shared" si="219"/>
        <v>26502.788920143375</v>
      </c>
      <c r="SMG25" s="230">
        <f t="shared" si="219"/>
        <v>26502.788920143375</v>
      </c>
      <c r="SMH25" s="230">
        <f t="shared" si="219"/>
        <v>26502.788920143375</v>
      </c>
      <c r="SMI25" s="230">
        <f t="shared" si="219"/>
        <v>26502.788920143375</v>
      </c>
      <c r="SMJ25" s="230">
        <f t="shared" si="219"/>
        <v>26502.788920143375</v>
      </c>
      <c r="SMK25" s="230">
        <f t="shared" si="219"/>
        <v>26502.788920143375</v>
      </c>
      <c r="SML25" s="230">
        <f t="shared" si="219"/>
        <v>26502.788920143375</v>
      </c>
      <c r="SMM25" s="230">
        <f t="shared" ref="SMM25:SOX25" si="220">MIN(_xlfn.IFS(SMM21=0,SML25,SMM21&gt;0,SML25+(SMM21/5)),SMM22)</f>
        <v>26502.788920143375</v>
      </c>
      <c r="SMN25" s="230">
        <f t="shared" si="220"/>
        <v>26502.788920143375</v>
      </c>
      <c r="SMO25" s="230">
        <f t="shared" si="220"/>
        <v>26502.788920143375</v>
      </c>
      <c r="SMP25" s="230">
        <f t="shared" si="220"/>
        <v>26502.788920143375</v>
      </c>
      <c r="SMQ25" s="230">
        <f t="shared" si="220"/>
        <v>26502.788920143375</v>
      </c>
      <c r="SMR25" s="230">
        <f t="shared" si="220"/>
        <v>26502.788920143375</v>
      </c>
      <c r="SMS25" s="230">
        <f t="shared" si="220"/>
        <v>26502.788920143375</v>
      </c>
      <c r="SMT25" s="230">
        <f t="shared" si="220"/>
        <v>26502.788920143375</v>
      </c>
      <c r="SMU25" s="230">
        <f t="shared" si="220"/>
        <v>26502.788920143375</v>
      </c>
      <c r="SMV25" s="230">
        <f t="shared" si="220"/>
        <v>26502.788920143375</v>
      </c>
      <c r="SMW25" s="230">
        <f t="shared" si="220"/>
        <v>26502.788920143375</v>
      </c>
      <c r="SMX25" s="230">
        <f t="shared" si="220"/>
        <v>26502.788920143375</v>
      </c>
      <c r="SMY25" s="230">
        <f t="shared" si="220"/>
        <v>26502.788920143375</v>
      </c>
      <c r="SMZ25" s="230">
        <f t="shared" si="220"/>
        <v>26502.788920143375</v>
      </c>
      <c r="SNA25" s="230">
        <f t="shared" si="220"/>
        <v>26502.788920143375</v>
      </c>
      <c r="SNB25" s="230">
        <f t="shared" si="220"/>
        <v>26502.788920143375</v>
      </c>
      <c r="SNC25" s="230">
        <f t="shared" si="220"/>
        <v>26502.788920143375</v>
      </c>
      <c r="SND25" s="230">
        <f t="shared" si="220"/>
        <v>26502.788920143375</v>
      </c>
      <c r="SNE25" s="230">
        <f t="shared" si="220"/>
        <v>26502.788920143375</v>
      </c>
      <c r="SNF25" s="230">
        <f t="shared" si="220"/>
        <v>26502.788920143375</v>
      </c>
      <c r="SNG25" s="230">
        <f t="shared" si="220"/>
        <v>26502.788920143375</v>
      </c>
      <c r="SNH25" s="230">
        <f t="shared" si="220"/>
        <v>26502.788920143375</v>
      </c>
      <c r="SNI25" s="230">
        <f t="shared" si="220"/>
        <v>26502.788920143375</v>
      </c>
      <c r="SNJ25" s="230">
        <f t="shared" si="220"/>
        <v>26502.788920143375</v>
      </c>
      <c r="SNK25" s="230">
        <f t="shared" si="220"/>
        <v>26502.788920143375</v>
      </c>
      <c r="SNL25" s="230">
        <f t="shared" si="220"/>
        <v>26502.788920143375</v>
      </c>
      <c r="SNM25" s="230">
        <f t="shared" si="220"/>
        <v>26502.788920143375</v>
      </c>
      <c r="SNN25" s="230">
        <f t="shared" si="220"/>
        <v>26502.788920143375</v>
      </c>
      <c r="SNO25" s="230">
        <f t="shared" si="220"/>
        <v>26502.788920143375</v>
      </c>
      <c r="SNP25" s="230">
        <f t="shared" si="220"/>
        <v>26502.788920143375</v>
      </c>
      <c r="SNQ25" s="230">
        <f t="shared" si="220"/>
        <v>26502.788920143375</v>
      </c>
      <c r="SNR25" s="230">
        <f t="shared" si="220"/>
        <v>26502.788920143375</v>
      </c>
      <c r="SNS25" s="230">
        <f t="shared" si="220"/>
        <v>26502.788920143375</v>
      </c>
      <c r="SNT25" s="230">
        <f t="shared" si="220"/>
        <v>26502.788920143375</v>
      </c>
      <c r="SNU25" s="230">
        <f t="shared" si="220"/>
        <v>26502.788920143375</v>
      </c>
      <c r="SNV25" s="230">
        <f t="shared" si="220"/>
        <v>26502.788920143375</v>
      </c>
      <c r="SNW25" s="230">
        <f t="shared" si="220"/>
        <v>26502.788920143375</v>
      </c>
      <c r="SNX25" s="230">
        <f t="shared" si="220"/>
        <v>26502.788920143375</v>
      </c>
      <c r="SNY25" s="230">
        <f t="shared" si="220"/>
        <v>26502.788920143375</v>
      </c>
      <c r="SNZ25" s="230">
        <f t="shared" si="220"/>
        <v>26502.788920143375</v>
      </c>
      <c r="SOA25" s="230">
        <f t="shared" si="220"/>
        <v>26502.788920143375</v>
      </c>
      <c r="SOB25" s="230">
        <f t="shared" si="220"/>
        <v>26502.788920143375</v>
      </c>
      <c r="SOC25" s="230">
        <f t="shared" si="220"/>
        <v>26502.788920143375</v>
      </c>
      <c r="SOD25" s="230">
        <f t="shared" si="220"/>
        <v>26502.788920143375</v>
      </c>
      <c r="SOE25" s="230">
        <f t="shared" si="220"/>
        <v>26502.788920143375</v>
      </c>
      <c r="SOF25" s="230">
        <f t="shared" si="220"/>
        <v>26502.788920143375</v>
      </c>
      <c r="SOG25" s="230">
        <f t="shared" si="220"/>
        <v>26502.788920143375</v>
      </c>
      <c r="SOH25" s="230">
        <f t="shared" si="220"/>
        <v>26502.788920143375</v>
      </c>
      <c r="SOI25" s="230">
        <f t="shared" si="220"/>
        <v>26502.788920143375</v>
      </c>
      <c r="SOJ25" s="230">
        <f t="shared" si="220"/>
        <v>26502.788920143375</v>
      </c>
      <c r="SOK25" s="230">
        <f t="shared" si="220"/>
        <v>26502.788920143375</v>
      </c>
      <c r="SOL25" s="230">
        <f t="shared" si="220"/>
        <v>26502.788920143375</v>
      </c>
      <c r="SOM25" s="230">
        <f t="shared" si="220"/>
        <v>26502.788920143375</v>
      </c>
      <c r="SON25" s="230">
        <f t="shared" si="220"/>
        <v>26502.788920143375</v>
      </c>
      <c r="SOO25" s="230">
        <f t="shared" si="220"/>
        <v>26502.788920143375</v>
      </c>
      <c r="SOP25" s="230">
        <f t="shared" si="220"/>
        <v>26502.788920143375</v>
      </c>
      <c r="SOQ25" s="230">
        <f t="shared" si="220"/>
        <v>26502.788920143375</v>
      </c>
      <c r="SOR25" s="230">
        <f t="shared" si="220"/>
        <v>26502.788920143375</v>
      </c>
      <c r="SOS25" s="230">
        <f t="shared" si="220"/>
        <v>26502.788920143375</v>
      </c>
      <c r="SOT25" s="230">
        <f t="shared" si="220"/>
        <v>26502.788920143375</v>
      </c>
      <c r="SOU25" s="230">
        <f t="shared" si="220"/>
        <v>26502.788920143375</v>
      </c>
      <c r="SOV25" s="230">
        <f t="shared" si="220"/>
        <v>26502.788920143375</v>
      </c>
      <c r="SOW25" s="230">
        <f t="shared" si="220"/>
        <v>26502.788920143375</v>
      </c>
      <c r="SOX25" s="230">
        <f t="shared" si="220"/>
        <v>26502.788920143375</v>
      </c>
      <c r="SOY25" s="230">
        <f t="shared" ref="SOY25:SRJ25" si="221">MIN(_xlfn.IFS(SOY21=0,SOX25,SOY21&gt;0,SOX25+(SOY21/5)),SOY22)</f>
        <v>26502.788920143375</v>
      </c>
      <c r="SOZ25" s="230">
        <f t="shared" si="221"/>
        <v>26502.788920143375</v>
      </c>
      <c r="SPA25" s="230">
        <f t="shared" si="221"/>
        <v>26502.788920143375</v>
      </c>
      <c r="SPB25" s="230">
        <f t="shared" si="221"/>
        <v>26502.788920143375</v>
      </c>
      <c r="SPC25" s="230">
        <f t="shared" si="221"/>
        <v>26502.788920143375</v>
      </c>
      <c r="SPD25" s="230">
        <f t="shared" si="221"/>
        <v>26502.788920143375</v>
      </c>
      <c r="SPE25" s="230">
        <f t="shared" si="221"/>
        <v>26502.788920143375</v>
      </c>
      <c r="SPF25" s="230">
        <f t="shared" si="221"/>
        <v>26502.788920143375</v>
      </c>
      <c r="SPG25" s="230">
        <f t="shared" si="221"/>
        <v>26502.788920143375</v>
      </c>
      <c r="SPH25" s="230">
        <f t="shared" si="221"/>
        <v>26502.788920143375</v>
      </c>
      <c r="SPI25" s="230">
        <f t="shared" si="221"/>
        <v>26502.788920143375</v>
      </c>
      <c r="SPJ25" s="230">
        <f t="shared" si="221"/>
        <v>26502.788920143375</v>
      </c>
      <c r="SPK25" s="230">
        <f t="shared" si="221"/>
        <v>26502.788920143375</v>
      </c>
      <c r="SPL25" s="230">
        <f t="shared" si="221"/>
        <v>26502.788920143375</v>
      </c>
      <c r="SPM25" s="230">
        <f t="shared" si="221"/>
        <v>26502.788920143375</v>
      </c>
      <c r="SPN25" s="230">
        <f t="shared" si="221"/>
        <v>26502.788920143375</v>
      </c>
      <c r="SPO25" s="230">
        <f t="shared" si="221"/>
        <v>26502.788920143375</v>
      </c>
      <c r="SPP25" s="230">
        <f t="shared" si="221"/>
        <v>26502.788920143375</v>
      </c>
      <c r="SPQ25" s="230">
        <f t="shared" si="221"/>
        <v>26502.788920143375</v>
      </c>
      <c r="SPR25" s="230">
        <f t="shared" si="221"/>
        <v>26502.788920143375</v>
      </c>
      <c r="SPS25" s="230">
        <f t="shared" si="221"/>
        <v>26502.788920143375</v>
      </c>
      <c r="SPT25" s="230">
        <f t="shared" si="221"/>
        <v>26502.788920143375</v>
      </c>
      <c r="SPU25" s="230">
        <f t="shared" si="221"/>
        <v>26502.788920143375</v>
      </c>
      <c r="SPV25" s="230">
        <f t="shared" si="221"/>
        <v>26502.788920143375</v>
      </c>
      <c r="SPW25" s="230">
        <f t="shared" si="221"/>
        <v>26502.788920143375</v>
      </c>
      <c r="SPX25" s="230">
        <f t="shared" si="221"/>
        <v>26502.788920143375</v>
      </c>
      <c r="SPY25" s="230">
        <f t="shared" si="221"/>
        <v>26502.788920143375</v>
      </c>
      <c r="SPZ25" s="230">
        <f t="shared" si="221"/>
        <v>26502.788920143375</v>
      </c>
      <c r="SQA25" s="230">
        <f t="shared" si="221"/>
        <v>26502.788920143375</v>
      </c>
      <c r="SQB25" s="230">
        <f t="shared" si="221"/>
        <v>26502.788920143375</v>
      </c>
      <c r="SQC25" s="230">
        <f t="shared" si="221"/>
        <v>26502.788920143375</v>
      </c>
      <c r="SQD25" s="230">
        <f t="shared" si="221"/>
        <v>26502.788920143375</v>
      </c>
      <c r="SQE25" s="230">
        <f t="shared" si="221"/>
        <v>26502.788920143375</v>
      </c>
      <c r="SQF25" s="230">
        <f t="shared" si="221"/>
        <v>26502.788920143375</v>
      </c>
      <c r="SQG25" s="230">
        <f t="shared" si="221"/>
        <v>26502.788920143375</v>
      </c>
      <c r="SQH25" s="230">
        <f t="shared" si="221"/>
        <v>26502.788920143375</v>
      </c>
      <c r="SQI25" s="230">
        <f t="shared" si="221"/>
        <v>26502.788920143375</v>
      </c>
      <c r="SQJ25" s="230">
        <f t="shared" si="221"/>
        <v>26502.788920143375</v>
      </c>
      <c r="SQK25" s="230">
        <f t="shared" si="221"/>
        <v>26502.788920143375</v>
      </c>
      <c r="SQL25" s="230">
        <f t="shared" si="221"/>
        <v>26502.788920143375</v>
      </c>
      <c r="SQM25" s="230">
        <f t="shared" si="221"/>
        <v>26502.788920143375</v>
      </c>
      <c r="SQN25" s="230">
        <f t="shared" si="221"/>
        <v>26502.788920143375</v>
      </c>
      <c r="SQO25" s="230">
        <f t="shared" si="221"/>
        <v>26502.788920143375</v>
      </c>
      <c r="SQP25" s="230">
        <f t="shared" si="221"/>
        <v>26502.788920143375</v>
      </c>
      <c r="SQQ25" s="230">
        <f t="shared" si="221"/>
        <v>26502.788920143375</v>
      </c>
      <c r="SQR25" s="230">
        <f t="shared" si="221"/>
        <v>26502.788920143375</v>
      </c>
      <c r="SQS25" s="230">
        <f t="shared" si="221"/>
        <v>26502.788920143375</v>
      </c>
      <c r="SQT25" s="230">
        <f t="shared" si="221"/>
        <v>26502.788920143375</v>
      </c>
      <c r="SQU25" s="230">
        <f t="shared" si="221"/>
        <v>26502.788920143375</v>
      </c>
      <c r="SQV25" s="230">
        <f t="shared" si="221"/>
        <v>26502.788920143375</v>
      </c>
      <c r="SQW25" s="230">
        <f t="shared" si="221"/>
        <v>26502.788920143375</v>
      </c>
      <c r="SQX25" s="230">
        <f t="shared" si="221"/>
        <v>26502.788920143375</v>
      </c>
      <c r="SQY25" s="230">
        <f t="shared" si="221"/>
        <v>26502.788920143375</v>
      </c>
      <c r="SQZ25" s="230">
        <f t="shared" si="221"/>
        <v>26502.788920143375</v>
      </c>
      <c r="SRA25" s="230">
        <f t="shared" si="221"/>
        <v>26502.788920143375</v>
      </c>
      <c r="SRB25" s="230">
        <f t="shared" si="221"/>
        <v>26502.788920143375</v>
      </c>
      <c r="SRC25" s="230">
        <f t="shared" si="221"/>
        <v>26502.788920143375</v>
      </c>
      <c r="SRD25" s="230">
        <f t="shared" si="221"/>
        <v>26502.788920143375</v>
      </c>
      <c r="SRE25" s="230">
        <f t="shared" si="221"/>
        <v>26502.788920143375</v>
      </c>
      <c r="SRF25" s="230">
        <f t="shared" si="221"/>
        <v>26502.788920143375</v>
      </c>
      <c r="SRG25" s="230">
        <f t="shared" si="221"/>
        <v>26502.788920143375</v>
      </c>
      <c r="SRH25" s="230">
        <f t="shared" si="221"/>
        <v>26502.788920143375</v>
      </c>
      <c r="SRI25" s="230">
        <f t="shared" si="221"/>
        <v>26502.788920143375</v>
      </c>
      <c r="SRJ25" s="230">
        <f t="shared" si="221"/>
        <v>26502.788920143375</v>
      </c>
      <c r="SRK25" s="230">
        <f t="shared" ref="SRK25:STV25" si="222">MIN(_xlfn.IFS(SRK21=0,SRJ25,SRK21&gt;0,SRJ25+(SRK21/5)),SRK22)</f>
        <v>26502.788920143375</v>
      </c>
      <c r="SRL25" s="230">
        <f t="shared" si="222"/>
        <v>26502.788920143375</v>
      </c>
      <c r="SRM25" s="230">
        <f t="shared" si="222"/>
        <v>26502.788920143375</v>
      </c>
      <c r="SRN25" s="230">
        <f t="shared" si="222"/>
        <v>26502.788920143375</v>
      </c>
      <c r="SRO25" s="230">
        <f t="shared" si="222"/>
        <v>26502.788920143375</v>
      </c>
      <c r="SRP25" s="230">
        <f t="shared" si="222"/>
        <v>26502.788920143375</v>
      </c>
      <c r="SRQ25" s="230">
        <f t="shared" si="222"/>
        <v>26502.788920143375</v>
      </c>
      <c r="SRR25" s="230">
        <f t="shared" si="222"/>
        <v>26502.788920143375</v>
      </c>
      <c r="SRS25" s="230">
        <f t="shared" si="222"/>
        <v>26502.788920143375</v>
      </c>
      <c r="SRT25" s="230">
        <f t="shared" si="222"/>
        <v>26502.788920143375</v>
      </c>
      <c r="SRU25" s="230">
        <f t="shared" si="222"/>
        <v>26502.788920143375</v>
      </c>
      <c r="SRV25" s="230">
        <f t="shared" si="222"/>
        <v>26502.788920143375</v>
      </c>
      <c r="SRW25" s="230">
        <f t="shared" si="222"/>
        <v>26502.788920143375</v>
      </c>
      <c r="SRX25" s="230">
        <f t="shared" si="222"/>
        <v>26502.788920143375</v>
      </c>
      <c r="SRY25" s="230">
        <f t="shared" si="222"/>
        <v>26502.788920143375</v>
      </c>
      <c r="SRZ25" s="230">
        <f t="shared" si="222"/>
        <v>26502.788920143375</v>
      </c>
      <c r="SSA25" s="230">
        <f t="shared" si="222"/>
        <v>26502.788920143375</v>
      </c>
      <c r="SSB25" s="230">
        <f t="shared" si="222"/>
        <v>26502.788920143375</v>
      </c>
      <c r="SSC25" s="230">
        <f t="shared" si="222"/>
        <v>26502.788920143375</v>
      </c>
      <c r="SSD25" s="230">
        <f t="shared" si="222"/>
        <v>26502.788920143375</v>
      </c>
      <c r="SSE25" s="230">
        <f t="shared" si="222"/>
        <v>26502.788920143375</v>
      </c>
      <c r="SSF25" s="230">
        <f t="shared" si="222"/>
        <v>26502.788920143375</v>
      </c>
      <c r="SSG25" s="230">
        <f t="shared" si="222"/>
        <v>26502.788920143375</v>
      </c>
      <c r="SSH25" s="230">
        <f t="shared" si="222"/>
        <v>26502.788920143375</v>
      </c>
      <c r="SSI25" s="230">
        <f t="shared" si="222"/>
        <v>26502.788920143375</v>
      </c>
      <c r="SSJ25" s="230">
        <f t="shared" si="222"/>
        <v>26502.788920143375</v>
      </c>
      <c r="SSK25" s="230">
        <f t="shared" si="222"/>
        <v>26502.788920143375</v>
      </c>
      <c r="SSL25" s="230">
        <f t="shared" si="222"/>
        <v>26502.788920143375</v>
      </c>
      <c r="SSM25" s="230">
        <f t="shared" si="222"/>
        <v>26502.788920143375</v>
      </c>
      <c r="SSN25" s="230">
        <f t="shared" si="222"/>
        <v>26502.788920143375</v>
      </c>
      <c r="SSO25" s="230">
        <f t="shared" si="222"/>
        <v>26502.788920143375</v>
      </c>
      <c r="SSP25" s="230">
        <f t="shared" si="222"/>
        <v>26502.788920143375</v>
      </c>
      <c r="SSQ25" s="230">
        <f t="shared" si="222"/>
        <v>26502.788920143375</v>
      </c>
      <c r="SSR25" s="230">
        <f t="shared" si="222"/>
        <v>26502.788920143375</v>
      </c>
      <c r="SSS25" s="230">
        <f t="shared" si="222"/>
        <v>26502.788920143375</v>
      </c>
      <c r="SST25" s="230">
        <f t="shared" si="222"/>
        <v>26502.788920143375</v>
      </c>
      <c r="SSU25" s="230">
        <f t="shared" si="222"/>
        <v>26502.788920143375</v>
      </c>
      <c r="SSV25" s="230">
        <f t="shared" si="222"/>
        <v>26502.788920143375</v>
      </c>
      <c r="SSW25" s="230">
        <f t="shared" si="222"/>
        <v>26502.788920143375</v>
      </c>
      <c r="SSX25" s="230">
        <f t="shared" si="222"/>
        <v>26502.788920143375</v>
      </c>
      <c r="SSY25" s="230">
        <f t="shared" si="222"/>
        <v>26502.788920143375</v>
      </c>
      <c r="SSZ25" s="230">
        <f t="shared" si="222"/>
        <v>26502.788920143375</v>
      </c>
      <c r="STA25" s="230">
        <f t="shared" si="222"/>
        <v>26502.788920143375</v>
      </c>
      <c r="STB25" s="230">
        <f t="shared" si="222"/>
        <v>26502.788920143375</v>
      </c>
      <c r="STC25" s="230">
        <f t="shared" si="222"/>
        <v>26502.788920143375</v>
      </c>
      <c r="STD25" s="230">
        <f t="shared" si="222"/>
        <v>26502.788920143375</v>
      </c>
      <c r="STE25" s="230">
        <f t="shared" si="222"/>
        <v>26502.788920143375</v>
      </c>
      <c r="STF25" s="230">
        <f t="shared" si="222"/>
        <v>26502.788920143375</v>
      </c>
      <c r="STG25" s="230">
        <f t="shared" si="222"/>
        <v>26502.788920143375</v>
      </c>
      <c r="STH25" s="230">
        <f t="shared" si="222"/>
        <v>26502.788920143375</v>
      </c>
      <c r="STI25" s="230">
        <f t="shared" si="222"/>
        <v>26502.788920143375</v>
      </c>
      <c r="STJ25" s="230">
        <f t="shared" si="222"/>
        <v>26502.788920143375</v>
      </c>
      <c r="STK25" s="230">
        <f t="shared" si="222"/>
        <v>26502.788920143375</v>
      </c>
      <c r="STL25" s="230">
        <f t="shared" si="222"/>
        <v>26502.788920143375</v>
      </c>
      <c r="STM25" s="230">
        <f t="shared" si="222"/>
        <v>26502.788920143375</v>
      </c>
      <c r="STN25" s="230">
        <f t="shared" si="222"/>
        <v>26502.788920143375</v>
      </c>
      <c r="STO25" s="230">
        <f t="shared" si="222"/>
        <v>26502.788920143375</v>
      </c>
      <c r="STP25" s="230">
        <f t="shared" si="222"/>
        <v>26502.788920143375</v>
      </c>
      <c r="STQ25" s="230">
        <f t="shared" si="222"/>
        <v>26502.788920143375</v>
      </c>
      <c r="STR25" s="230">
        <f t="shared" si="222"/>
        <v>26502.788920143375</v>
      </c>
      <c r="STS25" s="230">
        <f t="shared" si="222"/>
        <v>26502.788920143375</v>
      </c>
      <c r="STT25" s="230">
        <f t="shared" si="222"/>
        <v>26502.788920143375</v>
      </c>
      <c r="STU25" s="230">
        <f t="shared" si="222"/>
        <v>26502.788920143375</v>
      </c>
      <c r="STV25" s="230">
        <f t="shared" si="222"/>
        <v>26502.788920143375</v>
      </c>
      <c r="STW25" s="230">
        <f t="shared" ref="STW25:SWH25" si="223">MIN(_xlfn.IFS(STW21=0,STV25,STW21&gt;0,STV25+(STW21/5)),STW22)</f>
        <v>26502.788920143375</v>
      </c>
      <c r="STX25" s="230">
        <f t="shared" si="223"/>
        <v>26502.788920143375</v>
      </c>
      <c r="STY25" s="230">
        <f t="shared" si="223"/>
        <v>26502.788920143375</v>
      </c>
      <c r="STZ25" s="230">
        <f t="shared" si="223"/>
        <v>26502.788920143375</v>
      </c>
      <c r="SUA25" s="230">
        <f t="shared" si="223"/>
        <v>26502.788920143375</v>
      </c>
      <c r="SUB25" s="230">
        <f t="shared" si="223"/>
        <v>26502.788920143375</v>
      </c>
      <c r="SUC25" s="230">
        <f t="shared" si="223"/>
        <v>26502.788920143375</v>
      </c>
      <c r="SUD25" s="230">
        <f t="shared" si="223"/>
        <v>26502.788920143375</v>
      </c>
      <c r="SUE25" s="230">
        <f t="shared" si="223"/>
        <v>26502.788920143375</v>
      </c>
      <c r="SUF25" s="230">
        <f t="shared" si="223"/>
        <v>26502.788920143375</v>
      </c>
      <c r="SUG25" s="230">
        <f t="shared" si="223"/>
        <v>26502.788920143375</v>
      </c>
      <c r="SUH25" s="230">
        <f t="shared" si="223"/>
        <v>26502.788920143375</v>
      </c>
      <c r="SUI25" s="230">
        <f t="shared" si="223"/>
        <v>26502.788920143375</v>
      </c>
      <c r="SUJ25" s="230">
        <f t="shared" si="223"/>
        <v>26502.788920143375</v>
      </c>
      <c r="SUK25" s="230">
        <f t="shared" si="223"/>
        <v>26502.788920143375</v>
      </c>
      <c r="SUL25" s="230">
        <f t="shared" si="223"/>
        <v>26502.788920143375</v>
      </c>
      <c r="SUM25" s="230">
        <f t="shared" si="223"/>
        <v>26502.788920143375</v>
      </c>
      <c r="SUN25" s="230">
        <f t="shared" si="223"/>
        <v>26502.788920143375</v>
      </c>
      <c r="SUO25" s="230">
        <f t="shared" si="223"/>
        <v>26502.788920143375</v>
      </c>
      <c r="SUP25" s="230">
        <f t="shared" si="223"/>
        <v>26502.788920143375</v>
      </c>
      <c r="SUQ25" s="230">
        <f t="shared" si="223"/>
        <v>26502.788920143375</v>
      </c>
      <c r="SUR25" s="230">
        <f t="shared" si="223"/>
        <v>26502.788920143375</v>
      </c>
      <c r="SUS25" s="230">
        <f t="shared" si="223"/>
        <v>26502.788920143375</v>
      </c>
      <c r="SUT25" s="230">
        <f t="shared" si="223"/>
        <v>26502.788920143375</v>
      </c>
      <c r="SUU25" s="230">
        <f t="shared" si="223"/>
        <v>26502.788920143375</v>
      </c>
      <c r="SUV25" s="230">
        <f t="shared" si="223"/>
        <v>26502.788920143375</v>
      </c>
      <c r="SUW25" s="230">
        <f t="shared" si="223"/>
        <v>26502.788920143375</v>
      </c>
      <c r="SUX25" s="230">
        <f t="shared" si="223"/>
        <v>26502.788920143375</v>
      </c>
      <c r="SUY25" s="230">
        <f t="shared" si="223"/>
        <v>26502.788920143375</v>
      </c>
      <c r="SUZ25" s="230">
        <f t="shared" si="223"/>
        <v>26502.788920143375</v>
      </c>
      <c r="SVA25" s="230">
        <f t="shared" si="223"/>
        <v>26502.788920143375</v>
      </c>
      <c r="SVB25" s="230">
        <f t="shared" si="223"/>
        <v>26502.788920143375</v>
      </c>
      <c r="SVC25" s="230">
        <f t="shared" si="223"/>
        <v>26502.788920143375</v>
      </c>
      <c r="SVD25" s="230">
        <f t="shared" si="223"/>
        <v>26502.788920143375</v>
      </c>
      <c r="SVE25" s="230">
        <f t="shared" si="223"/>
        <v>26502.788920143375</v>
      </c>
      <c r="SVF25" s="230">
        <f t="shared" si="223"/>
        <v>26502.788920143375</v>
      </c>
      <c r="SVG25" s="230">
        <f t="shared" si="223"/>
        <v>26502.788920143375</v>
      </c>
      <c r="SVH25" s="230">
        <f t="shared" si="223"/>
        <v>26502.788920143375</v>
      </c>
      <c r="SVI25" s="230">
        <f t="shared" si="223"/>
        <v>26502.788920143375</v>
      </c>
      <c r="SVJ25" s="230">
        <f t="shared" si="223"/>
        <v>26502.788920143375</v>
      </c>
      <c r="SVK25" s="230">
        <f t="shared" si="223"/>
        <v>26502.788920143375</v>
      </c>
      <c r="SVL25" s="230">
        <f t="shared" si="223"/>
        <v>26502.788920143375</v>
      </c>
      <c r="SVM25" s="230">
        <f t="shared" si="223"/>
        <v>26502.788920143375</v>
      </c>
      <c r="SVN25" s="230">
        <f t="shared" si="223"/>
        <v>26502.788920143375</v>
      </c>
      <c r="SVO25" s="230">
        <f t="shared" si="223"/>
        <v>26502.788920143375</v>
      </c>
      <c r="SVP25" s="230">
        <f t="shared" si="223"/>
        <v>26502.788920143375</v>
      </c>
      <c r="SVQ25" s="230">
        <f t="shared" si="223"/>
        <v>26502.788920143375</v>
      </c>
      <c r="SVR25" s="230">
        <f t="shared" si="223"/>
        <v>26502.788920143375</v>
      </c>
      <c r="SVS25" s="230">
        <f t="shared" si="223"/>
        <v>26502.788920143375</v>
      </c>
      <c r="SVT25" s="230">
        <f t="shared" si="223"/>
        <v>26502.788920143375</v>
      </c>
      <c r="SVU25" s="230">
        <f t="shared" si="223"/>
        <v>26502.788920143375</v>
      </c>
      <c r="SVV25" s="230">
        <f t="shared" si="223"/>
        <v>26502.788920143375</v>
      </c>
      <c r="SVW25" s="230">
        <f t="shared" si="223"/>
        <v>26502.788920143375</v>
      </c>
      <c r="SVX25" s="230">
        <f t="shared" si="223"/>
        <v>26502.788920143375</v>
      </c>
      <c r="SVY25" s="230">
        <f t="shared" si="223"/>
        <v>26502.788920143375</v>
      </c>
      <c r="SVZ25" s="230">
        <f t="shared" si="223"/>
        <v>26502.788920143375</v>
      </c>
      <c r="SWA25" s="230">
        <f t="shared" si="223"/>
        <v>26502.788920143375</v>
      </c>
      <c r="SWB25" s="230">
        <f t="shared" si="223"/>
        <v>26502.788920143375</v>
      </c>
      <c r="SWC25" s="230">
        <f t="shared" si="223"/>
        <v>26502.788920143375</v>
      </c>
      <c r="SWD25" s="230">
        <f t="shared" si="223"/>
        <v>26502.788920143375</v>
      </c>
      <c r="SWE25" s="230">
        <f t="shared" si="223"/>
        <v>26502.788920143375</v>
      </c>
      <c r="SWF25" s="230">
        <f t="shared" si="223"/>
        <v>26502.788920143375</v>
      </c>
      <c r="SWG25" s="230">
        <f t="shared" si="223"/>
        <v>26502.788920143375</v>
      </c>
      <c r="SWH25" s="230">
        <f t="shared" si="223"/>
        <v>26502.788920143375</v>
      </c>
      <c r="SWI25" s="230">
        <f t="shared" ref="SWI25:SYT25" si="224">MIN(_xlfn.IFS(SWI21=0,SWH25,SWI21&gt;0,SWH25+(SWI21/5)),SWI22)</f>
        <v>26502.788920143375</v>
      </c>
      <c r="SWJ25" s="230">
        <f t="shared" si="224"/>
        <v>26502.788920143375</v>
      </c>
      <c r="SWK25" s="230">
        <f t="shared" si="224"/>
        <v>26502.788920143375</v>
      </c>
      <c r="SWL25" s="230">
        <f t="shared" si="224"/>
        <v>26502.788920143375</v>
      </c>
      <c r="SWM25" s="230">
        <f t="shared" si="224"/>
        <v>26502.788920143375</v>
      </c>
      <c r="SWN25" s="230">
        <f t="shared" si="224"/>
        <v>26502.788920143375</v>
      </c>
      <c r="SWO25" s="230">
        <f t="shared" si="224"/>
        <v>26502.788920143375</v>
      </c>
      <c r="SWP25" s="230">
        <f t="shared" si="224"/>
        <v>26502.788920143375</v>
      </c>
      <c r="SWQ25" s="230">
        <f t="shared" si="224"/>
        <v>26502.788920143375</v>
      </c>
      <c r="SWR25" s="230">
        <f t="shared" si="224"/>
        <v>26502.788920143375</v>
      </c>
      <c r="SWS25" s="230">
        <f t="shared" si="224"/>
        <v>26502.788920143375</v>
      </c>
      <c r="SWT25" s="230">
        <f t="shared" si="224"/>
        <v>26502.788920143375</v>
      </c>
      <c r="SWU25" s="230">
        <f t="shared" si="224"/>
        <v>26502.788920143375</v>
      </c>
      <c r="SWV25" s="230">
        <f t="shared" si="224"/>
        <v>26502.788920143375</v>
      </c>
      <c r="SWW25" s="230">
        <f t="shared" si="224"/>
        <v>26502.788920143375</v>
      </c>
      <c r="SWX25" s="230">
        <f t="shared" si="224"/>
        <v>26502.788920143375</v>
      </c>
      <c r="SWY25" s="230">
        <f t="shared" si="224"/>
        <v>26502.788920143375</v>
      </c>
      <c r="SWZ25" s="230">
        <f t="shared" si="224"/>
        <v>26502.788920143375</v>
      </c>
      <c r="SXA25" s="230">
        <f t="shared" si="224"/>
        <v>26502.788920143375</v>
      </c>
      <c r="SXB25" s="230">
        <f t="shared" si="224"/>
        <v>26502.788920143375</v>
      </c>
      <c r="SXC25" s="230">
        <f t="shared" si="224"/>
        <v>26502.788920143375</v>
      </c>
      <c r="SXD25" s="230">
        <f t="shared" si="224"/>
        <v>26502.788920143375</v>
      </c>
      <c r="SXE25" s="230">
        <f t="shared" si="224"/>
        <v>26502.788920143375</v>
      </c>
      <c r="SXF25" s="230">
        <f t="shared" si="224"/>
        <v>26502.788920143375</v>
      </c>
      <c r="SXG25" s="230">
        <f t="shared" si="224"/>
        <v>26502.788920143375</v>
      </c>
      <c r="SXH25" s="230">
        <f t="shared" si="224"/>
        <v>26502.788920143375</v>
      </c>
      <c r="SXI25" s="230">
        <f t="shared" si="224"/>
        <v>26502.788920143375</v>
      </c>
      <c r="SXJ25" s="230">
        <f t="shared" si="224"/>
        <v>26502.788920143375</v>
      </c>
      <c r="SXK25" s="230">
        <f t="shared" si="224"/>
        <v>26502.788920143375</v>
      </c>
      <c r="SXL25" s="230">
        <f t="shared" si="224"/>
        <v>26502.788920143375</v>
      </c>
      <c r="SXM25" s="230">
        <f t="shared" si="224"/>
        <v>26502.788920143375</v>
      </c>
      <c r="SXN25" s="230">
        <f t="shared" si="224"/>
        <v>26502.788920143375</v>
      </c>
      <c r="SXO25" s="230">
        <f t="shared" si="224"/>
        <v>26502.788920143375</v>
      </c>
      <c r="SXP25" s="230">
        <f t="shared" si="224"/>
        <v>26502.788920143375</v>
      </c>
      <c r="SXQ25" s="230">
        <f t="shared" si="224"/>
        <v>26502.788920143375</v>
      </c>
      <c r="SXR25" s="230">
        <f t="shared" si="224"/>
        <v>26502.788920143375</v>
      </c>
      <c r="SXS25" s="230">
        <f t="shared" si="224"/>
        <v>26502.788920143375</v>
      </c>
      <c r="SXT25" s="230">
        <f t="shared" si="224"/>
        <v>26502.788920143375</v>
      </c>
      <c r="SXU25" s="230">
        <f t="shared" si="224"/>
        <v>26502.788920143375</v>
      </c>
      <c r="SXV25" s="230">
        <f t="shared" si="224"/>
        <v>26502.788920143375</v>
      </c>
      <c r="SXW25" s="230">
        <f t="shared" si="224"/>
        <v>26502.788920143375</v>
      </c>
      <c r="SXX25" s="230">
        <f t="shared" si="224"/>
        <v>26502.788920143375</v>
      </c>
      <c r="SXY25" s="230">
        <f t="shared" si="224"/>
        <v>26502.788920143375</v>
      </c>
      <c r="SXZ25" s="230">
        <f t="shared" si="224"/>
        <v>26502.788920143375</v>
      </c>
      <c r="SYA25" s="230">
        <f t="shared" si="224"/>
        <v>26502.788920143375</v>
      </c>
      <c r="SYB25" s="230">
        <f t="shared" si="224"/>
        <v>26502.788920143375</v>
      </c>
      <c r="SYC25" s="230">
        <f t="shared" si="224"/>
        <v>26502.788920143375</v>
      </c>
      <c r="SYD25" s="230">
        <f t="shared" si="224"/>
        <v>26502.788920143375</v>
      </c>
      <c r="SYE25" s="230">
        <f t="shared" si="224"/>
        <v>26502.788920143375</v>
      </c>
      <c r="SYF25" s="230">
        <f t="shared" si="224"/>
        <v>26502.788920143375</v>
      </c>
      <c r="SYG25" s="230">
        <f t="shared" si="224"/>
        <v>26502.788920143375</v>
      </c>
      <c r="SYH25" s="230">
        <f t="shared" si="224"/>
        <v>26502.788920143375</v>
      </c>
      <c r="SYI25" s="230">
        <f t="shared" si="224"/>
        <v>26502.788920143375</v>
      </c>
      <c r="SYJ25" s="230">
        <f t="shared" si="224"/>
        <v>26502.788920143375</v>
      </c>
      <c r="SYK25" s="230">
        <f t="shared" si="224"/>
        <v>26502.788920143375</v>
      </c>
      <c r="SYL25" s="230">
        <f t="shared" si="224"/>
        <v>26502.788920143375</v>
      </c>
      <c r="SYM25" s="230">
        <f t="shared" si="224"/>
        <v>26502.788920143375</v>
      </c>
      <c r="SYN25" s="230">
        <f t="shared" si="224"/>
        <v>26502.788920143375</v>
      </c>
      <c r="SYO25" s="230">
        <f t="shared" si="224"/>
        <v>26502.788920143375</v>
      </c>
      <c r="SYP25" s="230">
        <f t="shared" si="224"/>
        <v>26502.788920143375</v>
      </c>
      <c r="SYQ25" s="230">
        <f t="shared" si="224"/>
        <v>26502.788920143375</v>
      </c>
      <c r="SYR25" s="230">
        <f t="shared" si="224"/>
        <v>26502.788920143375</v>
      </c>
      <c r="SYS25" s="230">
        <f t="shared" si="224"/>
        <v>26502.788920143375</v>
      </c>
      <c r="SYT25" s="230">
        <f t="shared" si="224"/>
        <v>26502.788920143375</v>
      </c>
      <c r="SYU25" s="230">
        <f t="shared" ref="SYU25:TBF25" si="225">MIN(_xlfn.IFS(SYU21=0,SYT25,SYU21&gt;0,SYT25+(SYU21/5)),SYU22)</f>
        <v>26502.788920143375</v>
      </c>
      <c r="SYV25" s="230">
        <f t="shared" si="225"/>
        <v>26502.788920143375</v>
      </c>
      <c r="SYW25" s="230">
        <f t="shared" si="225"/>
        <v>26502.788920143375</v>
      </c>
      <c r="SYX25" s="230">
        <f t="shared" si="225"/>
        <v>26502.788920143375</v>
      </c>
      <c r="SYY25" s="230">
        <f t="shared" si="225"/>
        <v>26502.788920143375</v>
      </c>
      <c r="SYZ25" s="230">
        <f t="shared" si="225"/>
        <v>26502.788920143375</v>
      </c>
      <c r="SZA25" s="230">
        <f t="shared" si="225"/>
        <v>26502.788920143375</v>
      </c>
      <c r="SZB25" s="230">
        <f t="shared" si="225"/>
        <v>26502.788920143375</v>
      </c>
      <c r="SZC25" s="230">
        <f t="shared" si="225"/>
        <v>26502.788920143375</v>
      </c>
      <c r="SZD25" s="230">
        <f t="shared" si="225"/>
        <v>26502.788920143375</v>
      </c>
      <c r="SZE25" s="230">
        <f t="shared" si="225"/>
        <v>26502.788920143375</v>
      </c>
      <c r="SZF25" s="230">
        <f t="shared" si="225"/>
        <v>26502.788920143375</v>
      </c>
      <c r="SZG25" s="230">
        <f t="shared" si="225"/>
        <v>26502.788920143375</v>
      </c>
      <c r="SZH25" s="230">
        <f t="shared" si="225"/>
        <v>26502.788920143375</v>
      </c>
      <c r="SZI25" s="230">
        <f t="shared" si="225"/>
        <v>26502.788920143375</v>
      </c>
      <c r="SZJ25" s="230">
        <f t="shared" si="225"/>
        <v>26502.788920143375</v>
      </c>
      <c r="SZK25" s="230">
        <f t="shared" si="225"/>
        <v>26502.788920143375</v>
      </c>
      <c r="SZL25" s="230">
        <f t="shared" si="225"/>
        <v>26502.788920143375</v>
      </c>
      <c r="SZM25" s="230">
        <f t="shared" si="225"/>
        <v>26502.788920143375</v>
      </c>
      <c r="SZN25" s="230">
        <f t="shared" si="225"/>
        <v>26502.788920143375</v>
      </c>
      <c r="SZO25" s="230">
        <f t="shared" si="225"/>
        <v>26502.788920143375</v>
      </c>
      <c r="SZP25" s="230">
        <f t="shared" si="225"/>
        <v>26502.788920143375</v>
      </c>
      <c r="SZQ25" s="230">
        <f t="shared" si="225"/>
        <v>26502.788920143375</v>
      </c>
      <c r="SZR25" s="230">
        <f t="shared" si="225"/>
        <v>26502.788920143375</v>
      </c>
      <c r="SZS25" s="230">
        <f t="shared" si="225"/>
        <v>26502.788920143375</v>
      </c>
      <c r="SZT25" s="230">
        <f t="shared" si="225"/>
        <v>26502.788920143375</v>
      </c>
      <c r="SZU25" s="230">
        <f t="shared" si="225"/>
        <v>26502.788920143375</v>
      </c>
      <c r="SZV25" s="230">
        <f t="shared" si="225"/>
        <v>26502.788920143375</v>
      </c>
      <c r="SZW25" s="230">
        <f t="shared" si="225"/>
        <v>26502.788920143375</v>
      </c>
      <c r="SZX25" s="230">
        <f t="shared" si="225"/>
        <v>26502.788920143375</v>
      </c>
      <c r="SZY25" s="230">
        <f t="shared" si="225"/>
        <v>26502.788920143375</v>
      </c>
      <c r="SZZ25" s="230">
        <f t="shared" si="225"/>
        <v>26502.788920143375</v>
      </c>
      <c r="TAA25" s="230">
        <f t="shared" si="225"/>
        <v>26502.788920143375</v>
      </c>
      <c r="TAB25" s="230">
        <f t="shared" si="225"/>
        <v>26502.788920143375</v>
      </c>
      <c r="TAC25" s="230">
        <f t="shared" si="225"/>
        <v>26502.788920143375</v>
      </c>
      <c r="TAD25" s="230">
        <f t="shared" si="225"/>
        <v>26502.788920143375</v>
      </c>
      <c r="TAE25" s="230">
        <f t="shared" si="225"/>
        <v>26502.788920143375</v>
      </c>
      <c r="TAF25" s="230">
        <f t="shared" si="225"/>
        <v>26502.788920143375</v>
      </c>
      <c r="TAG25" s="230">
        <f t="shared" si="225"/>
        <v>26502.788920143375</v>
      </c>
      <c r="TAH25" s="230">
        <f t="shared" si="225"/>
        <v>26502.788920143375</v>
      </c>
      <c r="TAI25" s="230">
        <f t="shared" si="225"/>
        <v>26502.788920143375</v>
      </c>
      <c r="TAJ25" s="230">
        <f t="shared" si="225"/>
        <v>26502.788920143375</v>
      </c>
      <c r="TAK25" s="230">
        <f t="shared" si="225"/>
        <v>26502.788920143375</v>
      </c>
      <c r="TAL25" s="230">
        <f t="shared" si="225"/>
        <v>26502.788920143375</v>
      </c>
      <c r="TAM25" s="230">
        <f t="shared" si="225"/>
        <v>26502.788920143375</v>
      </c>
      <c r="TAN25" s="230">
        <f t="shared" si="225"/>
        <v>26502.788920143375</v>
      </c>
      <c r="TAO25" s="230">
        <f t="shared" si="225"/>
        <v>26502.788920143375</v>
      </c>
      <c r="TAP25" s="230">
        <f t="shared" si="225"/>
        <v>26502.788920143375</v>
      </c>
      <c r="TAQ25" s="230">
        <f t="shared" si="225"/>
        <v>26502.788920143375</v>
      </c>
      <c r="TAR25" s="230">
        <f t="shared" si="225"/>
        <v>26502.788920143375</v>
      </c>
      <c r="TAS25" s="230">
        <f t="shared" si="225"/>
        <v>26502.788920143375</v>
      </c>
      <c r="TAT25" s="230">
        <f t="shared" si="225"/>
        <v>26502.788920143375</v>
      </c>
      <c r="TAU25" s="230">
        <f t="shared" si="225"/>
        <v>26502.788920143375</v>
      </c>
      <c r="TAV25" s="230">
        <f t="shared" si="225"/>
        <v>26502.788920143375</v>
      </c>
      <c r="TAW25" s="230">
        <f t="shared" si="225"/>
        <v>26502.788920143375</v>
      </c>
      <c r="TAX25" s="230">
        <f t="shared" si="225"/>
        <v>26502.788920143375</v>
      </c>
      <c r="TAY25" s="230">
        <f t="shared" si="225"/>
        <v>26502.788920143375</v>
      </c>
      <c r="TAZ25" s="230">
        <f t="shared" si="225"/>
        <v>26502.788920143375</v>
      </c>
      <c r="TBA25" s="230">
        <f t="shared" si="225"/>
        <v>26502.788920143375</v>
      </c>
      <c r="TBB25" s="230">
        <f t="shared" si="225"/>
        <v>26502.788920143375</v>
      </c>
      <c r="TBC25" s="230">
        <f t="shared" si="225"/>
        <v>26502.788920143375</v>
      </c>
      <c r="TBD25" s="230">
        <f t="shared" si="225"/>
        <v>26502.788920143375</v>
      </c>
      <c r="TBE25" s="230">
        <f t="shared" si="225"/>
        <v>26502.788920143375</v>
      </c>
      <c r="TBF25" s="230">
        <f t="shared" si="225"/>
        <v>26502.788920143375</v>
      </c>
      <c r="TBG25" s="230">
        <f t="shared" ref="TBG25:TDR25" si="226">MIN(_xlfn.IFS(TBG21=0,TBF25,TBG21&gt;0,TBF25+(TBG21/5)),TBG22)</f>
        <v>26502.788920143375</v>
      </c>
      <c r="TBH25" s="230">
        <f t="shared" si="226"/>
        <v>26502.788920143375</v>
      </c>
      <c r="TBI25" s="230">
        <f t="shared" si="226"/>
        <v>26502.788920143375</v>
      </c>
      <c r="TBJ25" s="230">
        <f t="shared" si="226"/>
        <v>26502.788920143375</v>
      </c>
      <c r="TBK25" s="230">
        <f t="shared" si="226"/>
        <v>26502.788920143375</v>
      </c>
      <c r="TBL25" s="230">
        <f t="shared" si="226"/>
        <v>26502.788920143375</v>
      </c>
      <c r="TBM25" s="230">
        <f t="shared" si="226"/>
        <v>26502.788920143375</v>
      </c>
      <c r="TBN25" s="230">
        <f t="shared" si="226"/>
        <v>26502.788920143375</v>
      </c>
      <c r="TBO25" s="230">
        <f t="shared" si="226"/>
        <v>26502.788920143375</v>
      </c>
      <c r="TBP25" s="230">
        <f t="shared" si="226"/>
        <v>26502.788920143375</v>
      </c>
      <c r="TBQ25" s="230">
        <f t="shared" si="226"/>
        <v>26502.788920143375</v>
      </c>
      <c r="TBR25" s="230">
        <f t="shared" si="226"/>
        <v>26502.788920143375</v>
      </c>
      <c r="TBS25" s="230">
        <f t="shared" si="226"/>
        <v>26502.788920143375</v>
      </c>
      <c r="TBT25" s="230">
        <f t="shared" si="226"/>
        <v>26502.788920143375</v>
      </c>
      <c r="TBU25" s="230">
        <f t="shared" si="226"/>
        <v>26502.788920143375</v>
      </c>
      <c r="TBV25" s="230">
        <f t="shared" si="226"/>
        <v>26502.788920143375</v>
      </c>
      <c r="TBW25" s="230">
        <f t="shared" si="226"/>
        <v>26502.788920143375</v>
      </c>
      <c r="TBX25" s="230">
        <f t="shared" si="226"/>
        <v>26502.788920143375</v>
      </c>
      <c r="TBY25" s="230">
        <f t="shared" si="226"/>
        <v>26502.788920143375</v>
      </c>
      <c r="TBZ25" s="230">
        <f t="shared" si="226"/>
        <v>26502.788920143375</v>
      </c>
      <c r="TCA25" s="230">
        <f t="shared" si="226"/>
        <v>26502.788920143375</v>
      </c>
      <c r="TCB25" s="230">
        <f t="shared" si="226"/>
        <v>26502.788920143375</v>
      </c>
      <c r="TCC25" s="230">
        <f t="shared" si="226"/>
        <v>26502.788920143375</v>
      </c>
      <c r="TCD25" s="230">
        <f t="shared" si="226"/>
        <v>26502.788920143375</v>
      </c>
      <c r="TCE25" s="230">
        <f t="shared" si="226"/>
        <v>26502.788920143375</v>
      </c>
      <c r="TCF25" s="230">
        <f t="shared" si="226"/>
        <v>26502.788920143375</v>
      </c>
      <c r="TCG25" s="230">
        <f t="shared" si="226"/>
        <v>26502.788920143375</v>
      </c>
      <c r="TCH25" s="230">
        <f t="shared" si="226"/>
        <v>26502.788920143375</v>
      </c>
      <c r="TCI25" s="230">
        <f t="shared" si="226"/>
        <v>26502.788920143375</v>
      </c>
      <c r="TCJ25" s="230">
        <f t="shared" si="226"/>
        <v>26502.788920143375</v>
      </c>
      <c r="TCK25" s="230">
        <f t="shared" si="226"/>
        <v>26502.788920143375</v>
      </c>
      <c r="TCL25" s="230">
        <f t="shared" si="226"/>
        <v>26502.788920143375</v>
      </c>
      <c r="TCM25" s="230">
        <f t="shared" si="226"/>
        <v>26502.788920143375</v>
      </c>
      <c r="TCN25" s="230">
        <f t="shared" si="226"/>
        <v>26502.788920143375</v>
      </c>
      <c r="TCO25" s="230">
        <f t="shared" si="226"/>
        <v>26502.788920143375</v>
      </c>
      <c r="TCP25" s="230">
        <f t="shared" si="226"/>
        <v>26502.788920143375</v>
      </c>
      <c r="TCQ25" s="230">
        <f t="shared" si="226"/>
        <v>26502.788920143375</v>
      </c>
      <c r="TCR25" s="230">
        <f t="shared" si="226"/>
        <v>26502.788920143375</v>
      </c>
      <c r="TCS25" s="230">
        <f t="shared" si="226"/>
        <v>26502.788920143375</v>
      </c>
      <c r="TCT25" s="230">
        <f t="shared" si="226"/>
        <v>26502.788920143375</v>
      </c>
      <c r="TCU25" s="230">
        <f t="shared" si="226"/>
        <v>26502.788920143375</v>
      </c>
      <c r="TCV25" s="230">
        <f t="shared" si="226"/>
        <v>26502.788920143375</v>
      </c>
      <c r="TCW25" s="230">
        <f t="shared" si="226"/>
        <v>26502.788920143375</v>
      </c>
      <c r="TCX25" s="230">
        <f t="shared" si="226"/>
        <v>26502.788920143375</v>
      </c>
      <c r="TCY25" s="230">
        <f t="shared" si="226"/>
        <v>26502.788920143375</v>
      </c>
      <c r="TCZ25" s="230">
        <f t="shared" si="226"/>
        <v>26502.788920143375</v>
      </c>
      <c r="TDA25" s="230">
        <f t="shared" si="226"/>
        <v>26502.788920143375</v>
      </c>
      <c r="TDB25" s="230">
        <f t="shared" si="226"/>
        <v>26502.788920143375</v>
      </c>
      <c r="TDC25" s="230">
        <f t="shared" si="226"/>
        <v>26502.788920143375</v>
      </c>
      <c r="TDD25" s="230">
        <f t="shared" si="226"/>
        <v>26502.788920143375</v>
      </c>
      <c r="TDE25" s="230">
        <f t="shared" si="226"/>
        <v>26502.788920143375</v>
      </c>
      <c r="TDF25" s="230">
        <f t="shared" si="226"/>
        <v>26502.788920143375</v>
      </c>
      <c r="TDG25" s="230">
        <f t="shared" si="226"/>
        <v>26502.788920143375</v>
      </c>
      <c r="TDH25" s="230">
        <f t="shared" si="226"/>
        <v>26502.788920143375</v>
      </c>
      <c r="TDI25" s="230">
        <f t="shared" si="226"/>
        <v>26502.788920143375</v>
      </c>
      <c r="TDJ25" s="230">
        <f t="shared" si="226"/>
        <v>26502.788920143375</v>
      </c>
      <c r="TDK25" s="230">
        <f t="shared" si="226"/>
        <v>26502.788920143375</v>
      </c>
      <c r="TDL25" s="230">
        <f t="shared" si="226"/>
        <v>26502.788920143375</v>
      </c>
      <c r="TDM25" s="230">
        <f t="shared" si="226"/>
        <v>26502.788920143375</v>
      </c>
      <c r="TDN25" s="230">
        <f t="shared" si="226"/>
        <v>26502.788920143375</v>
      </c>
      <c r="TDO25" s="230">
        <f t="shared" si="226"/>
        <v>26502.788920143375</v>
      </c>
      <c r="TDP25" s="230">
        <f t="shared" si="226"/>
        <v>26502.788920143375</v>
      </c>
      <c r="TDQ25" s="230">
        <f t="shared" si="226"/>
        <v>26502.788920143375</v>
      </c>
      <c r="TDR25" s="230">
        <f t="shared" si="226"/>
        <v>26502.788920143375</v>
      </c>
      <c r="TDS25" s="230">
        <f t="shared" ref="TDS25:TGD25" si="227">MIN(_xlfn.IFS(TDS21=0,TDR25,TDS21&gt;0,TDR25+(TDS21/5)),TDS22)</f>
        <v>26502.788920143375</v>
      </c>
      <c r="TDT25" s="230">
        <f t="shared" si="227"/>
        <v>26502.788920143375</v>
      </c>
      <c r="TDU25" s="230">
        <f t="shared" si="227"/>
        <v>26502.788920143375</v>
      </c>
      <c r="TDV25" s="230">
        <f t="shared" si="227"/>
        <v>26502.788920143375</v>
      </c>
      <c r="TDW25" s="230">
        <f t="shared" si="227"/>
        <v>26502.788920143375</v>
      </c>
      <c r="TDX25" s="230">
        <f t="shared" si="227"/>
        <v>26502.788920143375</v>
      </c>
      <c r="TDY25" s="230">
        <f t="shared" si="227"/>
        <v>26502.788920143375</v>
      </c>
      <c r="TDZ25" s="230">
        <f t="shared" si="227"/>
        <v>26502.788920143375</v>
      </c>
      <c r="TEA25" s="230">
        <f t="shared" si="227"/>
        <v>26502.788920143375</v>
      </c>
      <c r="TEB25" s="230">
        <f t="shared" si="227"/>
        <v>26502.788920143375</v>
      </c>
      <c r="TEC25" s="230">
        <f t="shared" si="227"/>
        <v>26502.788920143375</v>
      </c>
      <c r="TED25" s="230">
        <f t="shared" si="227"/>
        <v>26502.788920143375</v>
      </c>
      <c r="TEE25" s="230">
        <f t="shared" si="227"/>
        <v>26502.788920143375</v>
      </c>
      <c r="TEF25" s="230">
        <f t="shared" si="227"/>
        <v>26502.788920143375</v>
      </c>
      <c r="TEG25" s="230">
        <f t="shared" si="227"/>
        <v>26502.788920143375</v>
      </c>
      <c r="TEH25" s="230">
        <f t="shared" si="227"/>
        <v>26502.788920143375</v>
      </c>
      <c r="TEI25" s="230">
        <f t="shared" si="227"/>
        <v>26502.788920143375</v>
      </c>
      <c r="TEJ25" s="230">
        <f t="shared" si="227"/>
        <v>26502.788920143375</v>
      </c>
      <c r="TEK25" s="230">
        <f t="shared" si="227"/>
        <v>26502.788920143375</v>
      </c>
      <c r="TEL25" s="230">
        <f t="shared" si="227"/>
        <v>26502.788920143375</v>
      </c>
      <c r="TEM25" s="230">
        <f t="shared" si="227"/>
        <v>26502.788920143375</v>
      </c>
      <c r="TEN25" s="230">
        <f t="shared" si="227"/>
        <v>26502.788920143375</v>
      </c>
      <c r="TEO25" s="230">
        <f t="shared" si="227"/>
        <v>26502.788920143375</v>
      </c>
      <c r="TEP25" s="230">
        <f t="shared" si="227"/>
        <v>26502.788920143375</v>
      </c>
      <c r="TEQ25" s="230">
        <f t="shared" si="227"/>
        <v>26502.788920143375</v>
      </c>
      <c r="TER25" s="230">
        <f t="shared" si="227"/>
        <v>26502.788920143375</v>
      </c>
      <c r="TES25" s="230">
        <f t="shared" si="227"/>
        <v>26502.788920143375</v>
      </c>
      <c r="TET25" s="230">
        <f t="shared" si="227"/>
        <v>26502.788920143375</v>
      </c>
      <c r="TEU25" s="230">
        <f t="shared" si="227"/>
        <v>26502.788920143375</v>
      </c>
      <c r="TEV25" s="230">
        <f t="shared" si="227"/>
        <v>26502.788920143375</v>
      </c>
      <c r="TEW25" s="230">
        <f t="shared" si="227"/>
        <v>26502.788920143375</v>
      </c>
      <c r="TEX25" s="230">
        <f t="shared" si="227"/>
        <v>26502.788920143375</v>
      </c>
      <c r="TEY25" s="230">
        <f t="shared" si="227"/>
        <v>26502.788920143375</v>
      </c>
      <c r="TEZ25" s="230">
        <f t="shared" si="227"/>
        <v>26502.788920143375</v>
      </c>
      <c r="TFA25" s="230">
        <f t="shared" si="227"/>
        <v>26502.788920143375</v>
      </c>
      <c r="TFB25" s="230">
        <f t="shared" si="227"/>
        <v>26502.788920143375</v>
      </c>
      <c r="TFC25" s="230">
        <f t="shared" si="227"/>
        <v>26502.788920143375</v>
      </c>
      <c r="TFD25" s="230">
        <f t="shared" si="227"/>
        <v>26502.788920143375</v>
      </c>
      <c r="TFE25" s="230">
        <f t="shared" si="227"/>
        <v>26502.788920143375</v>
      </c>
      <c r="TFF25" s="230">
        <f t="shared" si="227"/>
        <v>26502.788920143375</v>
      </c>
      <c r="TFG25" s="230">
        <f t="shared" si="227"/>
        <v>26502.788920143375</v>
      </c>
      <c r="TFH25" s="230">
        <f t="shared" si="227"/>
        <v>26502.788920143375</v>
      </c>
      <c r="TFI25" s="230">
        <f t="shared" si="227"/>
        <v>26502.788920143375</v>
      </c>
      <c r="TFJ25" s="230">
        <f t="shared" si="227"/>
        <v>26502.788920143375</v>
      </c>
      <c r="TFK25" s="230">
        <f t="shared" si="227"/>
        <v>26502.788920143375</v>
      </c>
      <c r="TFL25" s="230">
        <f t="shared" si="227"/>
        <v>26502.788920143375</v>
      </c>
      <c r="TFM25" s="230">
        <f t="shared" si="227"/>
        <v>26502.788920143375</v>
      </c>
      <c r="TFN25" s="230">
        <f t="shared" si="227"/>
        <v>26502.788920143375</v>
      </c>
      <c r="TFO25" s="230">
        <f t="shared" si="227"/>
        <v>26502.788920143375</v>
      </c>
      <c r="TFP25" s="230">
        <f t="shared" si="227"/>
        <v>26502.788920143375</v>
      </c>
      <c r="TFQ25" s="230">
        <f t="shared" si="227"/>
        <v>26502.788920143375</v>
      </c>
      <c r="TFR25" s="230">
        <f t="shared" si="227"/>
        <v>26502.788920143375</v>
      </c>
      <c r="TFS25" s="230">
        <f t="shared" si="227"/>
        <v>26502.788920143375</v>
      </c>
      <c r="TFT25" s="230">
        <f t="shared" si="227"/>
        <v>26502.788920143375</v>
      </c>
      <c r="TFU25" s="230">
        <f t="shared" si="227"/>
        <v>26502.788920143375</v>
      </c>
      <c r="TFV25" s="230">
        <f t="shared" si="227"/>
        <v>26502.788920143375</v>
      </c>
      <c r="TFW25" s="230">
        <f t="shared" si="227"/>
        <v>26502.788920143375</v>
      </c>
      <c r="TFX25" s="230">
        <f t="shared" si="227"/>
        <v>26502.788920143375</v>
      </c>
      <c r="TFY25" s="230">
        <f t="shared" si="227"/>
        <v>26502.788920143375</v>
      </c>
      <c r="TFZ25" s="230">
        <f t="shared" si="227"/>
        <v>26502.788920143375</v>
      </c>
      <c r="TGA25" s="230">
        <f t="shared" si="227"/>
        <v>26502.788920143375</v>
      </c>
      <c r="TGB25" s="230">
        <f t="shared" si="227"/>
        <v>26502.788920143375</v>
      </c>
      <c r="TGC25" s="230">
        <f t="shared" si="227"/>
        <v>26502.788920143375</v>
      </c>
      <c r="TGD25" s="230">
        <f t="shared" si="227"/>
        <v>26502.788920143375</v>
      </c>
      <c r="TGE25" s="230">
        <f t="shared" ref="TGE25:TIP25" si="228">MIN(_xlfn.IFS(TGE21=0,TGD25,TGE21&gt;0,TGD25+(TGE21/5)),TGE22)</f>
        <v>26502.788920143375</v>
      </c>
      <c r="TGF25" s="230">
        <f t="shared" si="228"/>
        <v>26502.788920143375</v>
      </c>
      <c r="TGG25" s="230">
        <f t="shared" si="228"/>
        <v>26502.788920143375</v>
      </c>
      <c r="TGH25" s="230">
        <f t="shared" si="228"/>
        <v>26502.788920143375</v>
      </c>
      <c r="TGI25" s="230">
        <f t="shared" si="228"/>
        <v>26502.788920143375</v>
      </c>
      <c r="TGJ25" s="230">
        <f t="shared" si="228"/>
        <v>26502.788920143375</v>
      </c>
      <c r="TGK25" s="230">
        <f t="shared" si="228"/>
        <v>26502.788920143375</v>
      </c>
      <c r="TGL25" s="230">
        <f t="shared" si="228"/>
        <v>26502.788920143375</v>
      </c>
      <c r="TGM25" s="230">
        <f t="shared" si="228"/>
        <v>26502.788920143375</v>
      </c>
      <c r="TGN25" s="230">
        <f t="shared" si="228"/>
        <v>26502.788920143375</v>
      </c>
      <c r="TGO25" s="230">
        <f t="shared" si="228"/>
        <v>26502.788920143375</v>
      </c>
      <c r="TGP25" s="230">
        <f t="shared" si="228"/>
        <v>26502.788920143375</v>
      </c>
      <c r="TGQ25" s="230">
        <f t="shared" si="228"/>
        <v>26502.788920143375</v>
      </c>
      <c r="TGR25" s="230">
        <f t="shared" si="228"/>
        <v>26502.788920143375</v>
      </c>
      <c r="TGS25" s="230">
        <f t="shared" si="228"/>
        <v>26502.788920143375</v>
      </c>
      <c r="TGT25" s="230">
        <f t="shared" si="228"/>
        <v>26502.788920143375</v>
      </c>
      <c r="TGU25" s="230">
        <f t="shared" si="228"/>
        <v>26502.788920143375</v>
      </c>
      <c r="TGV25" s="230">
        <f t="shared" si="228"/>
        <v>26502.788920143375</v>
      </c>
      <c r="TGW25" s="230">
        <f t="shared" si="228"/>
        <v>26502.788920143375</v>
      </c>
      <c r="TGX25" s="230">
        <f t="shared" si="228"/>
        <v>26502.788920143375</v>
      </c>
      <c r="TGY25" s="230">
        <f t="shared" si="228"/>
        <v>26502.788920143375</v>
      </c>
      <c r="TGZ25" s="230">
        <f t="shared" si="228"/>
        <v>26502.788920143375</v>
      </c>
      <c r="THA25" s="230">
        <f t="shared" si="228"/>
        <v>26502.788920143375</v>
      </c>
      <c r="THB25" s="230">
        <f t="shared" si="228"/>
        <v>26502.788920143375</v>
      </c>
      <c r="THC25" s="230">
        <f t="shared" si="228"/>
        <v>26502.788920143375</v>
      </c>
      <c r="THD25" s="230">
        <f t="shared" si="228"/>
        <v>26502.788920143375</v>
      </c>
      <c r="THE25" s="230">
        <f t="shared" si="228"/>
        <v>26502.788920143375</v>
      </c>
      <c r="THF25" s="230">
        <f t="shared" si="228"/>
        <v>26502.788920143375</v>
      </c>
      <c r="THG25" s="230">
        <f t="shared" si="228"/>
        <v>26502.788920143375</v>
      </c>
      <c r="THH25" s="230">
        <f t="shared" si="228"/>
        <v>26502.788920143375</v>
      </c>
      <c r="THI25" s="230">
        <f t="shared" si="228"/>
        <v>26502.788920143375</v>
      </c>
      <c r="THJ25" s="230">
        <f t="shared" si="228"/>
        <v>26502.788920143375</v>
      </c>
      <c r="THK25" s="230">
        <f t="shared" si="228"/>
        <v>26502.788920143375</v>
      </c>
      <c r="THL25" s="230">
        <f t="shared" si="228"/>
        <v>26502.788920143375</v>
      </c>
      <c r="THM25" s="230">
        <f t="shared" si="228"/>
        <v>26502.788920143375</v>
      </c>
      <c r="THN25" s="230">
        <f t="shared" si="228"/>
        <v>26502.788920143375</v>
      </c>
      <c r="THO25" s="230">
        <f t="shared" si="228"/>
        <v>26502.788920143375</v>
      </c>
      <c r="THP25" s="230">
        <f t="shared" si="228"/>
        <v>26502.788920143375</v>
      </c>
      <c r="THQ25" s="230">
        <f t="shared" si="228"/>
        <v>26502.788920143375</v>
      </c>
      <c r="THR25" s="230">
        <f t="shared" si="228"/>
        <v>26502.788920143375</v>
      </c>
      <c r="THS25" s="230">
        <f t="shared" si="228"/>
        <v>26502.788920143375</v>
      </c>
      <c r="THT25" s="230">
        <f t="shared" si="228"/>
        <v>26502.788920143375</v>
      </c>
      <c r="THU25" s="230">
        <f t="shared" si="228"/>
        <v>26502.788920143375</v>
      </c>
      <c r="THV25" s="230">
        <f t="shared" si="228"/>
        <v>26502.788920143375</v>
      </c>
      <c r="THW25" s="230">
        <f t="shared" si="228"/>
        <v>26502.788920143375</v>
      </c>
      <c r="THX25" s="230">
        <f t="shared" si="228"/>
        <v>26502.788920143375</v>
      </c>
      <c r="THY25" s="230">
        <f t="shared" si="228"/>
        <v>26502.788920143375</v>
      </c>
      <c r="THZ25" s="230">
        <f t="shared" si="228"/>
        <v>26502.788920143375</v>
      </c>
      <c r="TIA25" s="230">
        <f t="shared" si="228"/>
        <v>26502.788920143375</v>
      </c>
      <c r="TIB25" s="230">
        <f t="shared" si="228"/>
        <v>26502.788920143375</v>
      </c>
      <c r="TIC25" s="230">
        <f t="shared" si="228"/>
        <v>26502.788920143375</v>
      </c>
      <c r="TID25" s="230">
        <f t="shared" si="228"/>
        <v>26502.788920143375</v>
      </c>
      <c r="TIE25" s="230">
        <f t="shared" si="228"/>
        <v>26502.788920143375</v>
      </c>
      <c r="TIF25" s="230">
        <f t="shared" si="228"/>
        <v>26502.788920143375</v>
      </c>
      <c r="TIG25" s="230">
        <f t="shared" si="228"/>
        <v>26502.788920143375</v>
      </c>
      <c r="TIH25" s="230">
        <f t="shared" si="228"/>
        <v>26502.788920143375</v>
      </c>
      <c r="TII25" s="230">
        <f t="shared" si="228"/>
        <v>26502.788920143375</v>
      </c>
      <c r="TIJ25" s="230">
        <f t="shared" si="228"/>
        <v>26502.788920143375</v>
      </c>
      <c r="TIK25" s="230">
        <f t="shared" si="228"/>
        <v>26502.788920143375</v>
      </c>
      <c r="TIL25" s="230">
        <f t="shared" si="228"/>
        <v>26502.788920143375</v>
      </c>
      <c r="TIM25" s="230">
        <f t="shared" si="228"/>
        <v>26502.788920143375</v>
      </c>
      <c r="TIN25" s="230">
        <f t="shared" si="228"/>
        <v>26502.788920143375</v>
      </c>
      <c r="TIO25" s="230">
        <f t="shared" si="228"/>
        <v>26502.788920143375</v>
      </c>
      <c r="TIP25" s="230">
        <f t="shared" si="228"/>
        <v>26502.788920143375</v>
      </c>
      <c r="TIQ25" s="230">
        <f t="shared" ref="TIQ25:TLB25" si="229">MIN(_xlfn.IFS(TIQ21=0,TIP25,TIQ21&gt;0,TIP25+(TIQ21/5)),TIQ22)</f>
        <v>26502.788920143375</v>
      </c>
      <c r="TIR25" s="230">
        <f t="shared" si="229"/>
        <v>26502.788920143375</v>
      </c>
      <c r="TIS25" s="230">
        <f t="shared" si="229"/>
        <v>26502.788920143375</v>
      </c>
      <c r="TIT25" s="230">
        <f t="shared" si="229"/>
        <v>26502.788920143375</v>
      </c>
      <c r="TIU25" s="230">
        <f t="shared" si="229"/>
        <v>26502.788920143375</v>
      </c>
      <c r="TIV25" s="230">
        <f t="shared" si="229"/>
        <v>26502.788920143375</v>
      </c>
      <c r="TIW25" s="230">
        <f t="shared" si="229"/>
        <v>26502.788920143375</v>
      </c>
      <c r="TIX25" s="230">
        <f t="shared" si="229"/>
        <v>26502.788920143375</v>
      </c>
      <c r="TIY25" s="230">
        <f t="shared" si="229"/>
        <v>26502.788920143375</v>
      </c>
      <c r="TIZ25" s="230">
        <f t="shared" si="229"/>
        <v>26502.788920143375</v>
      </c>
      <c r="TJA25" s="230">
        <f t="shared" si="229"/>
        <v>26502.788920143375</v>
      </c>
      <c r="TJB25" s="230">
        <f t="shared" si="229"/>
        <v>26502.788920143375</v>
      </c>
      <c r="TJC25" s="230">
        <f t="shared" si="229"/>
        <v>26502.788920143375</v>
      </c>
      <c r="TJD25" s="230">
        <f t="shared" si="229"/>
        <v>26502.788920143375</v>
      </c>
      <c r="TJE25" s="230">
        <f t="shared" si="229"/>
        <v>26502.788920143375</v>
      </c>
      <c r="TJF25" s="230">
        <f t="shared" si="229"/>
        <v>26502.788920143375</v>
      </c>
      <c r="TJG25" s="230">
        <f t="shared" si="229"/>
        <v>26502.788920143375</v>
      </c>
      <c r="TJH25" s="230">
        <f t="shared" si="229"/>
        <v>26502.788920143375</v>
      </c>
      <c r="TJI25" s="230">
        <f t="shared" si="229"/>
        <v>26502.788920143375</v>
      </c>
      <c r="TJJ25" s="230">
        <f t="shared" si="229"/>
        <v>26502.788920143375</v>
      </c>
      <c r="TJK25" s="230">
        <f t="shared" si="229"/>
        <v>26502.788920143375</v>
      </c>
      <c r="TJL25" s="230">
        <f t="shared" si="229"/>
        <v>26502.788920143375</v>
      </c>
      <c r="TJM25" s="230">
        <f t="shared" si="229"/>
        <v>26502.788920143375</v>
      </c>
      <c r="TJN25" s="230">
        <f t="shared" si="229"/>
        <v>26502.788920143375</v>
      </c>
      <c r="TJO25" s="230">
        <f t="shared" si="229"/>
        <v>26502.788920143375</v>
      </c>
      <c r="TJP25" s="230">
        <f t="shared" si="229"/>
        <v>26502.788920143375</v>
      </c>
      <c r="TJQ25" s="230">
        <f t="shared" si="229"/>
        <v>26502.788920143375</v>
      </c>
      <c r="TJR25" s="230">
        <f t="shared" si="229"/>
        <v>26502.788920143375</v>
      </c>
      <c r="TJS25" s="230">
        <f t="shared" si="229"/>
        <v>26502.788920143375</v>
      </c>
      <c r="TJT25" s="230">
        <f t="shared" si="229"/>
        <v>26502.788920143375</v>
      </c>
      <c r="TJU25" s="230">
        <f t="shared" si="229"/>
        <v>26502.788920143375</v>
      </c>
      <c r="TJV25" s="230">
        <f t="shared" si="229"/>
        <v>26502.788920143375</v>
      </c>
      <c r="TJW25" s="230">
        <f t="shared" si="229"/>
        <v>26502.788920143375</v>
      </c>
      <c r="TJX25" s="230">
        <f t="shared" si="229"/>
        <v>26502.788920143375</v>
      </c>
      <c r="TJY25" s="230">
        <f t="shared" si="229"/>
        <v>26502.788920143375</v>
      </c>
      <c r="TJZ25" s="230">
        <f t="shared" si="229"/>
        <v>26502.788920143375</v>
      </c>
      <c r="TKA25" s="230">
        <f t="shared" si="229"/>
        <v>26502.788920143375</v>
      </c>
      <c r="TKB25" s="230">
        <f t="shared" si="229"/>
        <v>26502.788920143375</v>
      </c>
      <c r="TKC25" s="230">
        <f t="shared" si="229"/>
        <v>26502.788920143375</v>
      </c>
      <c r="TKD25" s="230">
        <f t="shared" si="229"/>
        <v>26502.788920143375</v>
      </c>
      <c r="TKE25" s="230">
        <f t="shared" si="229"/>
        <v>26502.788920143375</v>
      </c>
      <c r="TKF25" s="230">
        <f t="shared" si="229"/>
        <v>26502.788920143375</v>
      </c>
      <c r="TKG25" s="230">
        <f t="shared" si="229"/>
        <v>26502.788920143375</v>
      </c>
      <c r="TKH25" s="230">
        <f t="shared" si="229"/>
        <v>26502.788920143375</v>
      </c>
      <c r="TKI25" s="230">
        <f t="shared" si="229"/>
        <v>26502.788920143375</v>
      </c>
      <c r="TKJ25" s="230">
        <f t="shared" si="229"/>
        <v>26502.788920143375</v>
      </c>
      <c r="TKK25" s="230">
        <f t="shared" si="229"/>
        <v>26502.788920143375</v>
      </c>
      <c r="TKL25" s="230">
        <f t="shared" si="229"/>
        <v>26502.788920143375</v>
      </c>
      <c r="TKM25" s="230">
        <f t="shared" si="229"/>
        <v>26502.788920143375</v>
      </c>
      <c r="TKN25" s="230">
        <f t="shared" si="229"/>
        <v>26502.788920143375</v>
      </c>
      <c r="TKO25" s="230">
        <f t="shared" si="229"/>
        <v>26502.788920143375</v>
      </c>
      <c r="TKP25" s="230">
        <f t="shared" si="229"/>
        <v>26502.788920143375</v>
      </c>
      <c r="TKQ25" s="230">
        <f t="shared" si="229"/>
        <v>26502.788920143375</v>
      </c>
      <c r="TKR25" s="230">
        <f t="shared" si="229"/>
        <v>26502.788920143375</v>
      </c>
      <c r="TKS25" s="230">
        <f t="shared" si="229"/>
        <v>26502.788920143375</v>
      </c>
      <c r="TKT25" s="230">
        <f t="shared" si="229"/>
        <v>26502.788920143375</v>
      </c>
      <c r="TKU25" s="230">
        <f t="shared" si="229"/>
        <v>26502.788920143375</v>
      </c>
      <c r="TKV25" s="230">
        <f t="shared" si="229"/>
        <v>26502.788920143375</v>
      </c>
      <c r="TKW25" s="230">
        <f t="shared" si="229"/>
        <v>26502.788920143375</v>
      </c>
      <c r="TKX25" s="230">
        <f t="shared" si="229"/>
        <v>26502.788920143375</v>
      </c>
      <c r="TKY25" s="230">
        <f t="shared" si="229"/>
        <v>26502.788920143375</v>
      </c>
      <c r="TKZ25" s="230">
        <f t="shared" si="229"/>
        <v>26502.788920143375</v>
      </c>
      <c r="TLA25" s="230">
        <f t="shared" si="229"/>
        <v>26502.788920143375</v>
      </c>
      <c r="TLB25" s="230">
        <f t="shared" si="229"/>
        <v>26502.788920143375</v>
      </c>
      <c r="TLC25" s="230">
        <f t="shared" ref="TLC25:TNN25" si="230">MIN(_xlfn.IFS(TLC21=0,TLB25,TLC21&gt;0,TLB25+(TLC21/5)),TLC22)</f>
        <v>26502.788920143375</v>
      </c>
      <c r="TLD25" s="230">
        <f t="shared" si="230"/>
        <v>26502.788920143375</v>
      </c>
      <c r="TLE25" s="230">
        <f t="shared" si="230"/>
        <v>26502.788920143375</v>
      </c>
      <c r="TLF25" s="230">
        <f t="shared" si="230"/>
        <v>26502.788920143375</v>
      </c>
      <c r="TLG25" s="230">
        <f t="shared" si="230"/>
        <v>26502.788920143375</v>
      </c>
      <c r="TLH25" s="230">
        <f t="shared" si="230"/>
        <v>26502.788920143375</v>
      </c>
      <c r="TLI25" s="230">
        <f t="shared" si="230"/>
        <v>26502.788920143375</v>
      </c>
      <c r="TLJ25" s="230">
        <f t="shared" si="230"/>
        <v>26502.788920143375</v>
      </c>
      <c r="TLK25" s="230">
        <f t="shared" si="230"/>
        <v>26502.788920143375</v>
      </c>
      <c r="TLL25" s="230">
        <f t="shared" si="230"/>
        <v>26502.788920143375</v>
      </c>
      <c r="TLM25" s="230">
        <f t="shared" si="230"/>
        <v>26502.788920143375</v>
      </c>
      <c r="TLN25" s="230">
        <f t="shared" si="230"/>
        <v>26502.788920143375</v>
      </c>
      <c r="TLO25" s="230">
        <f t="shared" si="230"/>
        <v>26502.788920143375</v>
      </c>
      <c r="TLP25" s="230">
        <f t="shared" si="230"/>
        <v>26502.788920143375</v>
      </c>
      <c r="TLQ25" s="230">
        <f t="shared" si="230"/>
        <v>26502.788920143375</v>
      </c>
      <c r="TLR25" s="230">
        <f t="shared" si="230"/>
        <v>26502.788920143375</v>
      </c>
      <c r="TLS25" s="230">
        <f t="shared" si="230"/>
        <v>26502.788920143375</v>
      </c>
      <c r="TLT25" s="230">
        <f t="shared" si="230"/>
        <v>26502.788920143375</v>
      </c>
      <c r="TLU25" s="230">
        <f t="shared" si="230"/>
        <v>26502.788920143375</v>
      </c>
      <c r="TLV25" s="230">
        <f t="shared" si="230"/>
        <v>26502.788920143375</v>
      </c>
      <c r="TLW25" s="230">
        <f t="shared" si="230"/>
        <v>26502.788920143375</v>
      </c>
      <c r="TLX25" s="230">
        <f t="shared" si="230"/>
        <v>26502.788920143375</v>
      </c>
      <c r="TLY25" s="230">
        <f t="shared" si="230"/>
        <v>26502.788920143375</v>
      </c>
      <c r="TLZ25" s="230">
        <f t="shared" si="230"/>
        <v>26502.788920143375</v>
      </c>
      <c r="TMA25" s="230">
        <f t="shared" si="230"/>
        <v>26502.788920143375</v>
      </c>
      <c r="TMB25" s="230">
        <f t="shared" si="230"/>
        <v>26502.788920143375</v>
      </c>
      <c r="TMC25" s="230">
        <f t="shared" si="230"/>
        <v>26502.788920143375</v>
      </c>
      <c r="TMD25" s="230">
        <f t="shared" si="230"/>
        <v>26502.788920143375</v>
      </c>
      <c r="TME25" s="230">
        <f t="shared" si="230"/>
        <v>26502.788920143375</v>
      </c>
      <c r="TMF25" s="230">
        <f t="shared" si="230"/>
        <v>26502.788920143375</v>
      </c>
      <c r="TMG25" s="230">
        <f t="shared" si="230"/>
        <v>26502.788920143375</v>
      </c>
      <c r="TMH25" s="230">
        <f t="shared" si="230"/>
        <v>26502.788920143375</v>
      </c>
      <c r="TMI25" s="230">
        <f t="shared" si="230"/>
        <v>26502.788920143375</v>
      </c>
      <c r="TMJ25" s="230">
        <f t="shared" si="230"/>
        <v>26502.788920143375</v>
      </c>
      <c r="TMK25" s="230">
        <f t="shared" si="230"/>
        <v>26502.788920143375</v>
      </c>
      <c r="TML25" s="230">
        <f t="shared" si="230"/>
        <v>26502.788920143375</v>
      </c>
      <c r="TMM25" s="230">
        <f t="shared" si="230"/>
        <v>26502.788920143375</v>
      </c>
      <c r="TMN25" s="230">
        <f t="shared" si="230"/>
        <v>26502.788920143375</v>
      </c>
      <c r="TMO25" s="230">
        <f t="shared" si="230"/>
        <v>26502.788920143375</v>
      </c>
      <c r="TMP25" s="230">
        <f t="shared" si="230"/>
        <v>26502.788920143375</v>
      </c>
      <c r="TMQ25" s="230">
        <f t="shared" si="230"/>
        <v>26502.788920143375</v>
      </c>
      <c r="TMR25" s="230">
        <f t="shared" si="230"/>
        <v>26502.788920143375</v>
      </c>
      <c r="TMS25" s="230">
        <f t="shared" si="230"/>
        <v>26502.788920143375</v>
      </c>
      <c r="TMT25" s="230">
        <f t="shared" si="230"/>
        <v>26502.788920143375</v>
      </c>
      <c r="TMU25" s="230">
        <f t="shared" si="230"/>
        <v>26502.788920143375</v>
      </c>
      <c r="TMV25" s="230">
        <f t="shared" si="230"/>
        <v>26502.788920143375</v>
      </c>
      <c r="TMW25" s="230">
        <f t="shared" si="230"/>
        <v>26502.788920143375</v>
      </c>
      <c r="TMX25" s="230">
        <f t="shared" si="230"/>
        <v>26502.788920143375</v>
      </c>
      <c r="TMY25" s="230">
        <f t="shared" si="230"/>
        <v>26502.788920143375</v>
      </c>
      <c r="TMZ25" s="230">
        <f t="shared" si="230"/>
        <v>26502.788920143375</v>
      </c>
      <c r="TNA25" s="230">
        <f t="shared" si="230"/>
        <v>26502.788920143375</v>
      </c>
      <c r="TNB25" s="230">
        <f t="shared" si="230"/>
        <v>26502.788920143375</v>
      </c>
      <c r="TNC25" s="230">
        <f t="shared" si="230"/>
        <v>26502.788920143375</v>
      </c>
      <c r="TND25" s="230">
        <f t="shared" si="230"/>
        <v>26502.788920143375</v>
      </c>
      <c r="TNE25" s="230">
        <f t="shared" si="230"/>
        <v>26502.788920143375</v>
      </c>
      <c r="TNF25" s="230">
        <f t="shared" si="230"/>
        <v>26502.788920143375</v>
      </c>
      <c r="TNG25" s="230">
        <f t="shared" si="230"/>
        <v>26502.788920143375</v>
      </c>
      <c r="TNH25" s="230">
        <f t="shared" si="230"/>
        <v>26502.788920143375</v>
      </c>
      <c r="TNI25" s="230">
        <f t="shared" si="230"/>
        <v>26502.788920143375</v>
      </c>
      <c r="TNJ25" s="230">
        <f t="shared" si="230"/>
        <v>26502.788920143375</v>
      </c>
      <c r="TNK25" s="230">
        <f t="shared" si="230"/>
        <v>26502.788920143375</v>
      </c>
      <c r="TNL25" s="230">
        <f t="shared" si="230"/>
        <v>26502.788920143375</v>
      </c>
      <c r="TNM25" s="230">
        <f t="shared" si="230"/>
        <v>26502.788920143375</v>
      </c>
      <c r="TNN25" s="230">
        <f t="shared" si="230"/>
        <v>26502.788920143375</v>
      </c>
      <c r="TNO25" s="230">
        <f t="shared" ref="TNO25:TPZ25" si="231">MIN(_xlfn.IFS(TNO21=0,TNN25,TNO21&gt;0,TNN25+(TNO21/5)),TNO22)</f>
        <v>26502.788920143375</v>
      </c>
      <c r="TNP25" s="230">
        <f t="shared" si="231"/>
        <v>26502.788920143375</v>
      </c>
      <c r="TNQ25" s="230">
        <f t="shared" si="231"/>
        <v>26502.788920143375</v>
      </c>
      <c r="TNR25" s="230">
        <f t="shared" si="231"/>
        <v>26502.788920143375</v>
      </c>
      <c r="TNS25" s="230">
        <f t="shared" si="231"/>
        <v>26502.788920143375</v>
      </c>
      <c r="TNT25" s="230">
        <f t="shared" si="231"/>
        <v>26502.788920143375</v>
      </c>
      <c r="TNU25" s="230">
        <f t="shared" si="231"/>
        <v>26502.788920143375</v>
      </c>
      <c r="TNV25" s="230">
        <f t="shared" si="231"/>
        <v>26502.788920143375</v>
      </c>
      <c r="TNW25" s="230">
        <f t="shared" si="231"/>
        <v>26502.788920143375</v>
      </c>
      <c r="TNX25" s="230">
        <f t="shared" si="231"/>
        <v>26502.788920143375</v>
      </c>
      <c r="TNY25" s="230">
        <f t="shared" si="231"/>
        <v>26502.788920143375</v>
      </c>
      <c r="TNZ25" s="230">
        <f t="shared" si="231"/>
        <v>26502.788920143375</v>
      </c>
      <c r="TOA25" s="230">
        <f t="shared" si="231"/>
        <v>26502.788920143375</v>
      </c>
      <c r="TOB25" s="230">
        <f t="shared" si="231"/>
        <v>26502.788920143375</v>
      </c>
      <c r="TOC25" s="230">
        <f t="shared" si="231"/>
        <v>26502.788920143375</v>
      </c>
      <c r="TOD25" s="230">
        <f t="shared" si="231"/>
        <v>26502.788920143375</v>
      </c>
      <c r="TOE25" s="230">
        <f t="shared" si="231"/>
        <v>26502.788920143375</v>
      </c>
      <c r="TOF25" s="230">
        <f t="shared" si="231"/>
        <v>26502.788920143375</v>
      </c>
      <c r="TOG25" s="230">
        <f t="shared" si="231"/>
        <v>26502.788920143375</v>
      </c>
      <c r="TOH25" s="230">
        <f t="shared" si="231"/>
        <v>26502.788920143375</v>
      </c>
      <c r="TOI25" s="230">
        <f t="shared" si="231"/>
        <v>26502.788920143375</v>
      </c>
      <c r="TOJ25" s="230">
        <f t="shared" si="231"/>
        <v>26502.788920143375</v>
      </c>
      <c r="TOK25" s="230">
        <f t="shared" si="231"/>
        <v>26502.788920143375</v>
      </c>
      <c r="TOL25" s="230">
        <f t="shared" si="231"/>
        <v>26502.788920143375</v>
      </c>
      <c r="TOM25" s="230">
        <f t="shared" si="231"/>
        <v>26502.788920143375</v>
      </c>
      <c r="TON25" s="230">
        <f t="shared" si="231"/>
        <v>26502.788920143375</v>
      </c>
      <c r="TOO25" s="230">
        <f t="shared" si="231"/>
        <v>26502.788920143375</v>
      </c>
      <c r="TOP25" s="230">
        <f t="shared" si="231"/>
        <v>26502.788920143375</v>
      </c>
      <c r="TOQ25" s="230">
        <f t="shared" si="231"/>
        <v>26502.788920143375</v>
      </c>
      <c r="TOR25" s="230">
        <f t="shared" si="231"/>
        <v>26502.788920143375</v>
      </c>
      <c r="TOS25" s="230">
        <f t="shared" si="231"/>
        <v>26502.788920143375</v>
      </c>
      <c r="TOT25" s="230">
        <f t="shared" si="231"/>
        <v>26502.788920143375</v>
      </c>
      <c r="TOU25" s="230">
        <f t="shared" si="231"/>
        <v>26502.788920143375</v>
      </c>
      <c r="TOV25" s="230">
        <f t="shared" si="231"/>
        <v>26502.788920143375</v>
      </c>
      <c r="TOW25" s="230">
        <f t="shared" si="231"/>
        <v>26502.788920143375</v>
      </c>
      <c r="TOX25" s="230">
        <f t="shared" si="231"/>
        <v>26502.788920143375</v>
      </c>
      <c r="TOY25" s="230">
        <f t="shared" si="231"/>
        <v>26502.788920143375</v>
      </c>
      <c r="TOZ25" s="230">
        <f t="shared" si="231"/>
        <v>26502.788920143375</v>
      </c>
      <c r="TPA25" s="230">
        <f t="shared" si="231"/>
        <v>26502.788920143375</v>
      </c>
      <c r="TPB25" s="230">
        <f t="shared" si="231"/>
        <v>26502.788920143375</v>
      </c>
      <c r="TPC25" s="230">
        <f t="shared" si="231"/>
        <v>26502.788920143375</v>
      </c>
      <c r="TPD25" s="230">
        <f t="shared" si="231"/>
        <v>26502.788920143375</v>
      </c>
      <c r="TPE25" s="230">
        <f t="shared" si="231"/>
        <v>26502.788920143375</v>
      </c>
      <c r="TPF25" s="230">
        <f t="shared" si="231"/>
        <v>26502.788920143375</v>
      </c>
      <c r="TPG25" s="230">
        <f t="shared" si="231"/>
        <v>26502.788920143375</v>
      </c>
      <c r="TPH25" s="230">
        <f t="shared" si="231"/>
        <v>26502.788920143375</v>
      </c>
      <c r="TPI25" s="230">
        <f t="shared" si="231"/>
        <v>26502.788920143375</v>
      </c>
      <c r="TPJ25" s="230">
        <f t="shared" si="231"/>
        <v>26502.788920143375</v>
      </c>
      <c r="TPK25" s="230">
        <f t="shared" si="231"/>
        <v>26502.788920143375</v>
      </c>
      <c r="TPL25" s="230">
        <f t="shared" si="231"/>
        <v>26502.788920143375</v>
      </c>
      <c r="TPM25" s="230">
        <f t="shared" si="231"/>
        <v>26502.788920143375</v>
      </c>
      <c r="TPN25" s="230">
        <f t="shared" si="231"/>
        <v>26502.788920143375</v>
      </c>
      <c r="TPO25" s="230">
        <f t="shared" si="231"/>
        <v>26502.788920143375</v>
      </c>
      <c r="TPP25" s="230">
        <f t="shared" si="231"/>
        <v>26502.788920143375</v>
      </c>
      <c r="TPQ25" s="230">
        <f t="shared" si="231"/>
        <v>26502.788920143375</v>
      </c>
      <c r="TPR25" s="230">
        <f t="shared" si="231"/>
        <v>26502.788920143375</v>
      </c>
      <c r="TPS25" s="230">
        <f t="shared" si="231"/>
        <v>26502.788920143375</v>
      </c>
      <c r="TPT25" s="230">
        <f t="shared" si="231"/>
        <v>26502.788920143375</v>
      </c>
      <c r="TPU25" s="230">
        <f t="shared" si="231"/>
        <v>26502.788920143375</v>
      </c>
      <c r="TPV25" s="230">
        <f t="shared" si="231"/>
        <v>26502.788920143375</v>
      </c>
      <c r="TPW25" s="230">
        <f t="shared" si="231"/>
        <v>26502.788920143375</v>
      </c>
      <c r="TPX25" s="230">
        <f t="shared" si="231"/>
        <v>26502.788920143375</v>
      </c>
      <c r="TPY25" s="230">
        <f t="shared" si="231"/>
        <v>26502.788920143375</v>
      </c>
      <c r="TPZ25" s="230">
        <f t="shared" si="231"/>
        <v>26502.788920143375</v>
      </c>
      <c r="TQA25" s="230">
        <f t="shared" ref="TQA25:TSL25" si="232">MIN(_xlfn.IFS(TQA21=0,TPZ25,TQA21&gt;0,TPZ25+(TQA21/5)),TQA22)</f>
        <v>26502.788920143375</v>
      </c>
      <c r="TQB25" s="230">
        <f t="shared" si="232"/>
        <v>26502.788920143375</v>
      </c>
      <c r="TQC25" s="230">
        <f t="shared" si="232"/>
        <v>26502.788920143375</v>
      </c>
      <c r="TQD25" s="230">
        <f t="shared" si="232"/>
        <v>26502.788920143375</v>
      </c>
      <c r="TQE25" s="230">
        <f t="shared" si="232"/>
        <v>26502.788920143375</v>
      </c>
      <c r="TQF25" s="230">
        <f t="shared" si="232"/>
        <v>26502.788920143375</v>
      </c>
      <c r="TQG25" s="230">
        <f t="shared" si="232"/>
        <v>26502.788920143375</v>
      </c>
      <c r="TQH25" s="230">
        <f t="shared" si="232"/>
        <v>26502.788920143375</v>
      </c>
      <c r="TQI25" s="230">
        <f t="shared" si="232"/>
        <v>26502.788920143375</v>
      </c>
      <c r="TQJ25" s="230">
        <f t="shared" si="232"/>
        <v>26502.788920143375</v>
      </c>
      <c r="TQK25" s="230">
        <f t="shared" si="232"/>
        <v>26502.788920143375</v>
      </c>
      <c r="TQL25" s="230">
        <f t="shared" si="232"/>
        <v>26502.788920143375</v>
      </c>
      <c r="TQM25" s="230">
        <f t="shared" si="232"/>
        <v>26502.788920143375</v>
      </c>
      <c r="TQN25" s="230">
        <f t="shared" si="232"/>
        <v>26502.788920143375</v>
      </c>
      <c r="TQO25" s="230">
        <f t="shared" si="232"/>
        <v>26502.788920143375</v>
      </c>
      <c r="TQP25" s="230">
        <f t="shared" si="232"/>
        <v>26502.788920143375</v>
      </c>
      <c r="TQQ25" s="230">
        <f t="shared" si="232"/>
        <v>26502.788920143375</v>
      </c>
      <c r="TQR25" s="230">
        <f t="shared" si="232"/>
        <v>26502.788920143375</v>
      </c>
      <c r="TQS25" s="230">
        <f t="shared" si="232"/>
        <v>26502.788920143375</v>
      </c>
      <c r="TQT25" s="230">
        <f t="shared" si="232"/>
        <v>26502.788920143375</v>
      </c>
      <c r="TQU25" s="230">
        <f t="shared" si="232"/>
        <v>26502.788920143375</v>
      </c>
      <c r="TQV25" s="230">
        <f t="shared" si="232"/>
        <v>26502.788920143375</v>
      </c>
      <c r="TQW25" s="230">
        <f t="shared" si="232"/>
        <v>26502.788920143375</v>
      </c>
      <c r="TQX25" s="230">
        <f t="shared" si="232"/>
        <v>26502.788920143375</v>
      </c>
      <c r="TQY25" s="230">
        <f t="shared" si="232"/>
        <v>26502.788920143375</v>
      </c>
      <c r="TQZ25" s="230">
        <f t="shared" si="232"/>
        <v>26502.788920143375</v>
      </c>
      <c r="TRA25" s="230">
        <f t="shared" si="232"/>
        <v>26502.788920143375</v>
      </c>
      <c r="TRB25" s="230">
        <f t="shared" si="232"/>
        <v>26502.788920143375</v>
      </c>
      <c r="TRC25" s="230">
        <f t="shared" si="232"/>
        <v>26502.788920143375</v>
      </c>
      <c r="TRD25" s="230">
        <f t="shared" si="232"/>
        <v>26502.788920143375</v>
      </c>
      <c r="TRE25" s="230">
        <f t="shared" si="232"/>
        <v>26502.788920143375</v>
      </c>
      <c r="TRF25" s="230">
        <f t="shared" si="232"/>
        <v>26502.788920143375</v>
      </c>
      <c r="TRG25" s="230">
        <f t="shared" si="232"/>
        <v>26502.788920143375</v>
      </c>
      <c r="TRH25" s="230">
        <f t="shared" si="232"/>
        <v>26502.788920143375</v>
      </c>
      <c r="TRI25" s="230">
        <f t="shared" si="232"/>
        <v>26502.788920143375</v>
      </c>
      <c r="TRJ25" s="230">
        <f t="shared" si="232"/>
        <v>26502.788920143375</v>
      </c>
      <c r="TRK25" s="230">
        <f t="shared" si="232"/>
        <v>26502.788920143375</v>
      </c>
      <c r="TRL25" s="230">
        <f t="shared" si="232"/>
        <v>26502.788920143375</v>
      </c>
      <c r="TRM25" s="230">
        <f t="shared" si="232"/>
        <v>26502.788920143375</v>
      </c>
      <c r="TRN25" s="230">
        <f t="shared" si="232"/>
        <v>26502.788920143375</v>
      </c>
      <c r="TRO25" s="230">
        <f t="shared" si="232"/>
        <v>26502.788920143375</v>
      </c>
      <c r="TRP25" s="230">
        <f t="shared" si="232"/>
        <v>26502.788920143375</v>
      </c>
      <c r="TRQ25" s="230">
        <f t="shared" si="232"/>
        <v>26502.788920143375</v>
      </c>
      <c r="TRR25" s="230">
        <f t="shared" si="232"/>
        <v>26502.788920143375</v>
      </c>
      <c r="TRS25" s="230">
        <f t="shared" si="232"/>
        <v>26502.788920143375</v>
      </c>
      <c r="TRT25" s="230">
        <f t="shared" si="232"/>
        <v>26502.788920143375</v>
      </c>
      <c r="TRU25" s="230">
        <f t="shared" si="232"/>
        <v>26502.788920143375</v>
      </c>
      <c r="TRV25" s="230">
        <f t="shared" si="232"/>
        <v>26502.788920143375</v>
      </c>
      <c r="TRW25" s="230">
        <f t="shared" si="232"/>
        <v>26502.788920143375</v>
      </c>
      <c r="TRX25" s="230">
        <f t="shared" si="232"/>
        <v>26502.788920143375</v>
      </c>
      <c r="TRY25" s="230">
        <f t="shared" si="232"/>
        <v>26502.788920143375</v>
      </c>
      <c r="TRZ25" s="230">
        <f t="shared" si="232"/>
        <v>26502.788920143375</v>
      </c>
      <c r="TSA25" s="230">
        <f t="shared" si="232"/>
        <v>26502.788920143375</v>
      </c>
      <c r="TSB25" s="230">
        <f t="shared" si="232"/>
        <v>26502.788920143375</v>
      </c>
      <c r="TSC25" s="230">
        <f t="shared" si="232"/>
        <v>26502.788920143375</v>
      </c>
      <c r="TSD25" s="230">
        <f t="shared" si="232"/>
        <v>26502.788920143375</v>
      </c>
      <c r="TSE25" s="230">
        <f t="shared" si="232"/>
        <v>26502.788920143375</v>
      </c>
      <c r="TSF25" s="230">
        <f t="shared" si="232"/>
        <v>26502.788920143375</v>
      </c>
      <c r="TSG25" s="230">
        <f t="shared" si="232"/>
        <v>26502.788920143375</v>
      </c>
      <c r="TSH25" s="230">
        <f t="shared" si="232"/>
        <v>26502.788920143375</v>
      </c>
      <c r="TSI25" s="230">
        <f t="shared" si="232"/>
        <v>26502.788920143375</v>
      </c>
      <c r="TSJ25" s="230">
        <f t="shared" si="232"/>
        <v>26502.788920143375</v>
      </c>
      <c r="TSK25" s="230">
        <f t="shared" si="232"/>
        <v>26502.788920143375</v>
      </c>
      <c r="TSL25" s="230">
        <f t="shared" si="232"/>
        <v>26502.788920143375</v>
      </c>
      <c r="TSM25" s="230">
        <f t="shared" ref="TSM25:TUX25" si="233">MIN(_xlfn.IFS(TSM21=0,TSL25,TSM21&gt;0,TSL25+(TSM21/5)),TSM22)</f>
        <v>26502.788920143375</v>
      </c>
      <c r="TSN25" s="230">
        <f t="shared" si="233"/>
        <v>26502.788920143375</v>
      </c>
      <c r="TSO25" s="230">
        <f t="shared" si="233"/>
        <v>26502.788920143375</v>
      </c>
      <c r="TSP25" s="230">
        <f t="shared" si="233"/>
        <v>26502.788920143375</v>
      </c>
      <c r="TSQ25" s="230">
        <f t="shared" si="233"/>
        <v>26502.788920143375</v>
      </c>
      <c r="TSR25" s="230">
        <f t="shared" si="233"/>
        <v>26502.788920143375</v>
      </c>
      <c r="TSS25" s="230">
        <f t="shared" si="233"/>
        <v>26502.788920143375</v>
      </c>
      <c r="TST25" s="230">
        <f t="shared" si="233"/>
        <v>26502.788920143375</v>
      </c>
      <c r="TSU25" s="230">
        <f t="shared" si="233"/>
        <v>26502.788920143375</v>
      </c>
      <c r="TSV25" s="230">
        <f t="shared" si="233"/>
        <v>26502.788920143375</v>
      </c>
      <c r="TSW25" s="230">
        <f t="shared" si="233"/>
        <v>26502.788920143375</v>
      </c>
      <c r="TSX25" s="230">
        <f t="shared" si="233"/>
        <v>26502.788920143375</v>
      </c>
      <c r="TSY25" s="230">
        <f t="shared" si="233"/>
        <v>26502.788920143375</v>
      </c>
      <c r="TSZ25" s="230">
        <f t="shared" si="233"/>
        <v>26502.788920143375</v>
      </c>
      <c r="TTA25" s="230">
        <f t="shared" si="233"/>
        <v>26502.788920143375</v>
      </c>
      <c r="TTB25" s="230">
        <f t="shared" si="233"/>
        <v>26502.788920143375</v>
      </c>
      <c r="TTC25" s="230">
        <f t="shared" si="233"/>
        <v>26502.788920143375</v>
      </c>
      <c r="TTD25" s="230">
        <f t="shared" si="233"/>
        <v>26502.788920143375</v>
      </c>
      <c r="TTE25" s="230">
        <f t="shared" si="233"/>
        <v>26502.788920143375</v>
      </c>
      <c r="TTF25" s="230">
        <f t="shared" si="233"/>
        <v>26502.788920143375</v>
      </c>
      <c r="TTG25" s="230">
        <f t="shared" si="233"/>
        <v>26502.788920143375</v>
      </c>
      <c r="TTH25" s="230">
        <f t="shared" si="233"/>
        <v>26502.788920143375</v>
      </c>
      <c r="TTI25" s="230">
        <f t="shared" si="233"/>
        <v>26502.788920143375</v>
      </c>
      <c r="TTJ25" s="230">
        <f t="shared" si="233"/>
        <v>26502.788920143375</v>
      </c>
      <c r="TTK25" s="230">
        <f t="shared" si="233"/>
        <v>26502.788920143375</v>
      </c>
      <c r="TTL25" s="230">
        <f t="shared" si="233"/>
        <v>26502.788920143375</v>
      </c>
      <c r="TTM25" s="230">
        <f t="shared" si="233"/>
        <v>26502.788920143375</v>
      </c>
      <c r="TTN25" s="230">
        <f t="shared" si="233"/>
        <v>26502.788920143375</v>
      </c>
      <c r="TTO25" s="230">
        <f t="shared" si="233"/>
        <v>26502.788920143375</v>
      </c>
      <c r="TTP25" s="230">
        <f t="shared" si="233"/>
        <v>26502.788920143375</v>
      </c>
      <c r="TTQ25" s="230">
        <f t="shared" si="233"/>
        <v>26502.788920143375</v>
      </c>
      <c r="TTR25" s="230">
        <f t="shared" si="233"/>
        <v>26502.788920143375</v>
      </c>
      <c r="TTS25" s="230">
        <f t="shared" si="233"/>
        <v>26502.788920143375</v>
      </c>
      <c r="TTT25" s="230">
        <f t="shared" si="233"/>
        <v>26502.788920143375</v>
      </c>
      <c r="TTU25" s="230">
        <f t="shared" si="233"/>
        <v>26502.788920143375</v>
      </c>
      <c r="TTV25" s="230">
        <f t="shared" si="233"/>
        <v>26502.788920143375</v>
      </c>
      <c r="TTW25" s="230">
        <f t="shared" si="233"/>
        <v>26502.788920143375</v>
      </c>
      <c r="TTX25" s="230">
        <f t="shared" si="233"/>
        <v>26502.788920143375</v>
      </c>
      <c r="TTY25" s="230">
        <f t="shared" si="233"/>
        <v>26502.788920143375</v>
      </c>
      <c r="TTZ25" s="230">
        <f t="shared" si="233"/>
        <v>26502.788920143375</v>
      </c>
      <c r="TUA25" s="230">
        <f t="shared" si="233"/>
        <v>26502.788920143375</v>
      </c>
      <c r="TUB25" s="230">
        <f t="shared" si="233"/>
        <v>26502.788920143375</v>
      </c>
      <c r="TUC25" s="230">
        <f t="shared" si="233"/>
        <v>26502.788920143375</v>
      </c>
      <c r="TUD25" s="230">
        <f t="shared" si="233"/>
        <v>26502.788920143375</v>
      </c>
      <c r="TUE25" s="230">
        <f t="shared" si="233"/>
        <v>26502.788920143375</v>
      </c>
      <c r="TUF25" s="230">
        <f t="shared" si="233"/>
        <v>26502.788920143375</v>
      </c>
      <c r="TUG25" s="230">
        <f t="shared" si="233"/>
        <v>26502.788920143375</v>
      </c>
      <c r="TUH25" s="230">
        <f t="shared" si="233"/>
        <v>26502.788920143375</v>
      </c>
      <c r="TUI25" s="230">
        <f t="shared" si="233"/>
        <v>26502.788920143375</v>
      </c>
      <c r="TUJ25" s="230">
        <f t="shared" si="233"/>
        <v>26502.788920143375</v>
      </c>
      <c r="TUK25" s="230">
        <f t="shared" si="233"/>
        <v>26502.788920143375</v>
      </c>
      <c r="TUL25" s="230">
        <f t="shared" si="233"/>
        <v>26502.788920143375</v>
      </c>
      <c r="TUM25" s="230">
        <f t="shared" si="233"/>
        <v>26502.788920143375</v>
      </c>
      <c r="TUN25" s="230">
        <f t="shared" si="233"/>
        <v>26502.788920143375</v>
      </c>
      <c r="TUO25" s="230">
        <f t="shared" si="233"/>
        <v>26502.788920143375</v>
      </c>
      <c r="TUP25" s="230">
        <f t="shared" si="233"/>
        <v>26502.788920143375</v>
      </c>
      <c r="TUQ25" s="230">
        <f t="shared" si="233"/>
        <v>26502.788920143375</v>
      </c>
      <c r="TUR25" s="230">
        <f t="shared" si="233"/>
        <v>26502.788920143375</v>
      </c>
      <c r="TUS25" s="230">
        <f t="shared" si="233"/>
        <v>26502.788920143375</v>
      </c>
      <c r="TUT25" s="230">
        <f t="shared" si="233"/>
        <v>26502.788920143375</v>
      </c>
      <c r="TUU25" s="230">
        <f t="shared" si="233"/>
        <v>26502.788920143375</v>
      </c>
      <c r="TUV25" s="230">
        <f t="shared" si="233"/>
        <v>26502.788920143375</v>
      </c>
      <c r="TUW25" s="230">
        <f t="shared" si="233"/>
        <v>26502.788920143375</v>
      </c>
      <c r="TUX25" s="230">
        <f t="shared" si="233"/>
        <v>26502.788920143375</v>
      </c>
      <c r="TUY25" s="230">
        <f t="shared" ref="TUY25:TXJ25" si="234">MIN(_xlfn.IFS(TUY21=0,TUX25,TUY21&gt;0,TUX25+(TUY21/5)),TUY22)</f>
        <v>26502.788920143375</v>
      </c>
      <c r="TUZ25" s="230">
        <f t="shared" si="234"/>
        <v>26502.788920143375</v>
      </c>
      <c r="TVA25" s="230">
        <f t="shared" si="234"/>
        <v>26502.788920143375</v>
      </c>
      <c r="TVB25" s="230">
        <f t="shared" si="234"/>
        <v>26502.788920143375</v>
      </c>
      <c r="TVC25" s="230">
        <f t="shared" si="234"/>
        <v>26502.788920143375</v>
      </c>
      <c r="TVD25" s="230">
        <f t="shared" si="234"/>
        <v>26502.788920143375</v>
      </c>
      <c r="TVE25" s="230">
        <f t="shared" si="234"/>
        <v>26502.788920143375</v>
      </c>
      <c r="TVF25" s="230">
        <f t="shared" si="234"/>
        <v>26502.788920143375</v>
      </c>
      <c r="TVG25" s="230">
        <f t="shared" si="234"/>
        <v>26502.788920143375</v>
      </c>
      <c r="TVH25" s="230">
        <f t="shared" si="234"/>
        <v>26502.788920143375</v>
      </c>
      <c r="TVI25" s="230">
        <f t="shared" si="234"/>
        <v>26502.788920143375</v>
      </c>
      <c r="TVJ25" s="230">
        <f t="shared" si="234"/>
        <v>26502.788920143375</v>
      </c>
      <c r="TVK25" s="230">
        <f t="shared" si="234"/>
        <v>26502.788920143375</v>
      </c>
      <c r="TVL25" s="230">
        <f t="shared" si="234"/>
        <v>26502.788920143375</v>
      </c>
      <c r="TVM25" s="230">
        <f t="shared" si="234"/>
        <v>26502.788920143375</v>
      </c>
      <c r="TVN25" s="230">
        <f t="shared" si="234"/>
        <v>26502.788920143375</v>
      </c>
      <c r="TVO25" s="230">
        <f t="shared" si="234"/>
        <v>26502.788920143375</v>
      </c>
      <c r="TVP25" s="230">
        <f t="shared" si="234"/>
        <v>26502.788920143375</v>
      </c>
      <c r="TVQ25" s="230">
        <f t="shared" si="234"/>
        <v>26502.788920143375</v>
      </c>
      <c r="TVR25" s="230">
        <f t="shared" si="234"/>
        <v>26502.788920143375</v>
      </c>
      <c r="TVS25" s="230">
        <f t="shared" si="234"/>
        <v>26502.788920143375</v>
      </c>
      <c r="TVT25" s="230">
        <f t="shared" si="234"/>
        <v>26502.788920143375</v>
      </c>
      <c r="TVU25" s="230">
        <f t="shared" si="234"/>
        <v>26502.788920143375</v>
      </c>
      <c r="TVV25" s="230">
        <f t="shared" si="234"/>
        <v>26502.788920143375</v>
      </c>
      <c r="TVW25" s="230">
        <f t="shared" si="234"/>
        <v>26502.788920143375</v>
      </c>
      <c r="TVX25" s="230">
        <f t="shared" si="234"/>
        <v>26502.788920143375</v>
      </c>
      <c r="TVY25" s="230">
        <f t="shared" si="234"/>
        <v>26502.788920143375</v>
      </c>
      <c r="TVZ25" s="230">
        <f t="shared" si="234"/>
        <v>26502.788920143375</v>
      </c>
      <c r="TWA25" s="230">
        <f t="shared" si="234"/>
        <v>26502.788920143375</v>
      </c>
      <c r="TWB25" s="230">
        <f t="shared" si="234"/>
        <v>26502.788920143375</v>
      </c>
      <c r="TWC25" s="230">
        <f t="shared" si="234"/>
        <v>26502.788920143375</v>
      </c>
      <c r="TWD25" s="230">
        <f t="shared" si="234"/>
        <v>26502.788920143375</v>
      </c>
      <c r="TWE25" s="230">
        <f t="shared" si="234"/>
        <v>26502.788920143375</v>
      </c>
      <c r="TWF25" s="230">
        <f t="shared" si="234"/>
        <v>26502.788920143375</v>
      </c>
      <c r="TWG25" s="230">
        <f t="shared" si="234"/>
        <v>26502.788920143375</v>
      </c>
      <c r="TWH25" s="230">
        <f t="shared" si="234"/>
        <v>26502.788920143375</v>
      </c>
      <c r="TWI25" s="230">
        <f t="shared" si="234"/>
        <v>26502.788920143375</v>
      </c>
      <c r="TWJ25" s="230">
        <f t="shared" si="234"/>
        <v>26502.788920143375</v>
      </c>
      <c r="TWK25" s="230">
        <f t="shared" si="234"/>
        <v>26502.788920143375</v>
      </c>
      <c r="TWL25" s="230">
        <f t="shared" si="234"/>
        <v>26502.788920143375</v>
      </c>
      <c r="TWM25" s="230">
        <f t="shared" si="234"/>
        <v>26502.788920143375</v>
      </c>
      <c r="TWN25" s="230">
        <f t="shared" si="234"/>
        <v>26502.788920143375</v>
      </c>
      <c r="TWO25" s="230">
        <f t="shared" si="234"/>
        <v>26502.788920143375</v>
      </c>
      <c r="TWP25" s="230">
        <f t="shared" si="234"/>
        <v>26502.788920143375</v>
      </c>
      <c r="TWQ25" s="230">
        <f t="shared" si="234"/>
        <v>26502.788920143375</v>
      </c>
      <c r="TWR25" s="230">
        <f t="shared" si="234"/>
        <v>26502.788920143375</v>
      </c>
      <c r="TWS25" s="230">
        <f t="shared" si="234"/>
        <v>26502.788920143375</v>
      </c>
      <c r="TWT25" s="230">
        <f t="shared" si="234"/>
        <v>26502.788920143375</v>
      </c>
      <c r="TWU25" s="230">
        <f t="shared" si="234"/>
        <v>26502.788920143375</v>
      </c>
      <c r="TWV25" s="230">
        <f t="shared" si="234"/>
        <v>26502.788920143375</v>
      </c>
      <c r="TWW25" s="230">
        <f t="shared" si="234"/>
        <v>26502.788920143375</v>
      </c>
      <c r="TWX25" s="230">
        <f t="shared" si="234"/>
        <v>26502.788920143375</v>
      </c>
      <c r="TWY25" s="230">
        <f t="shared" si="234"/>
        <v>26502.788920143375</v>
      </c>
      <c r="TWZ25" s="230">
        <f t="shared" si="234"/>
        <v>26502.788920143375</v>
      </c>
      <c r="TXA25" s="230">
        <f t="shared" si="234"/>
        <v>26502.788920143375</v>
      </c>
      <c r="TXB25" s="230">
        <f t="shared" si="234"/>
        <v>26502.788920143375</v>
      </c>
      <c r="TXC25" s="230">
        <f t="shared" si="234"/>
        <v>26502.788920143375</v>
      </c>
      <c r="TXD25" s="230">
        <f t="shared" si="234"/>
        <v>26502.788920143375</v>
      </c>
      <c r="TXE25" s="230">
        <f t="shared" si="234"/>
        <v>26502.788920143375</v>
      </c>
      <c r="TXF25" s="230">
        <f t="shared" si="234"/>
        <v>26502.788920143375</v>
      </c>
      <c r="TXG25" s="230">
        <f t="shared" si="234"/>
        <v>26502.788920143375</v>
      </c>
      <c r="TXH25" s="230">
        <f t="shared" si="234"/>
        <v>26502.788920143375</v>
      </c>
      <c r="TXI25" s="230">
        <f t="shared" si="234"/>
        <v>26502.788920143375</v>
      </c>
      <c r="TXJ25" s="230">
        <f t="shared" si="234"/>
        <v>26502.788920143375</v>
      </c>
      <c r="TXK25" s="230">
        <f t="shared" ref="TXK25:TZV25" si="235">MIN(_xlfn.IFS(TXK21=0,TXJ25,TXK21&gt;0,TXJ25+(TXK21/5)),TXK22)</f>
        <v>26502.788920143375</v>
      </c>
      <c r="TXL25" s="230">
        <f t="shared" si="235"/>
        <v>26502.788920143375</v>
      </c>
      <c r="TXM25" s="230">
        <f t="shared" si="235"/>
        <v>26502.788920143375</v>
      </c>
      <c r="TXN25" s="230">
        <f t="shared" si="235"/>
        <v>26502.788920143375</v>
      </c>
      <c r="TXO25" s="230">
        <f t="shared" si="235"/>
        <v>26502.788920143375</v>
      </c>
      <c r="TXP25" s="230">
        <f t="shared" si="235"/>
        <v>26502.788920143375</v>
      </c>
      <c r="TXQ25" s="230">
        <f t="shared" si="235"/>
        <v>26502.788920143375</v>
      </c>
      <c r="TXR25" s="230">
        <f t="shared" si="235"/>
        <v>26502.788920143375</v>
      </c>
      <c r="TXS25" s="230">
        <f t="shared" si="235"/>
        <v>26502.788920143375</v>
      </c>
      <c r="TXT25" s="230">
        <f t="shared" si="235"/>
        <v>26502.788920143375</v>
      </c>
      <c r="TXU25" s="230">
        <f t="shared" si="235"/>
        <v>26502.788920143375</v>
      </c>
      <c r="TXV25" s="230">
        <f t="shared" si="235"/>
        <v>26502.788920143375</v>
      </c>
      <c r="TXW25" s="230">
        <f t="shared" si="235"/>
        <v>26502.788920143375</v>
      </c>
      <c r="TXX25" s="230">
        <f t="shared" si="235"/>
        <v>26502.788920143375</v>
      </c>
      <c r="TXY25" s="230">
        <f t="shared" si="235"/>
        <v>26502.788920143375</v>
      </c>
      <c r="TXZ25" s="230">
        <f t="shared" si="235"/>
        <v>26502.788920143375</v>
      </c>
      <c r="TYA25" s="230">
        <f t="shared" si="235"/>
        <v>26502.788920143375</v>
      </c>
      <c r="TYB25" s="230">
        <f t="shared" si="235"/>
        <v>26502.788920143375</v>
      </c>
      <c r="TYC25" s="230">
        <f t="shared" si="235"/>
        <v>26502.788920143375</v>
      </c>
      <c r="TYD25" s="230">
        <f t="shared" si="235"/>
        <v>26502.788920143375</v>
      </c>
      <c r="TYE25" s="230">
        <f t="shared" si="235"/>
        <v>26502.788920143375</v>
      </c>
      <c r="TYF25" s="230">
        <f t="shared" si="235"/>
        <v>26502.788920143375</v>
      </c>
      <c r="TYG25" s="230">
        <f t="shared" si="235"/>
        <v>26502.788920143375</v>
      </c>
      <c r="TYH25" s="230">
        <f t="shared" si="235"/>
        <v>26502.788920143375</v>
      </c>
      <c r="TYI25" s="230">
        <f t="shared" si="235"/>
        <v>26502.788920143375</v>
      </c>
      <c r="TYJ25" s="230">
        <f t="shared" si="235"/>
        <v>26502.788920143375</v>
      </c>
      <c r="TYK25" s="230">
        <f t="shared" si="235"/>
        <v>26502.788920143375</v>
      </c>
      <c r="TYL25" s="230">
        <f t="shared" si="235"/>
        <v>26502.788920143375</v>
      </c>
      <c r="TYM25" s="230">
        <f t="shared" si="235"/>
        <v>26502.788920143375</v>
      </c>
      <c r="TYN25" s="230">
        <f t="shared" si="235"/>
        <v>26502.788920143375</v>
      </c>
      <c r="TYO25" s="230">
        <f t="shared" si="235"/>
        <v>26502.788920143375</v>
      </c>
      <c r="TYP25" s="230">
        <f t="shared" si="235"/>
        <v>26502.788920143375</v>
      </c>
      <c r="TYQ25" s="230">
        <f t="shared" si="235"/>
        <v>26502.788920143375</v>
      </c>
      <c r="TYR25" s="230">
        <f t="shared" si="235"/>
        <v>26502.788920143375</v>
      </c>
      <c r="TYS25" s="230">
        <f t="shared" si="235"/>
        <v>26502.788920143375</v>
      </c>
      <c r="TYT25" s="230">
        <f t="shared" si="235"/>
        <v>26502.788920143375</v>
      </c>
      <c r="TYU25" s="230">
        <f t="shared" si="235"/>
        <v>26502.788920143375</v>
      </c>
      <c r="TYV25" s="230">
        <f t="shared" si="235"/>
        <v>26502.788920143375</v>
      </c>
      <c r="TYW25" s="230">
        <f t="shared" si="235"/>
        <v>26502.788920143375</v>
      </c>
      <c r="TYX25" s="230">
        <f t="shared" si="235"/>
        <v>26502.788920143375</v>
      </c>
      <c r="TYY25" s="230">
        <f t="shared" si="235"/>
        <v>26502.788920143375</v>
      </c>
      <c r="TYZ25" s="230">
        <f t="shared" si="235"/>
        <v>26502.788920143375</v>
      </c>
      <c r="TZA25" s="230">
        <f t="shared" si="235"/>
        <v>26502.788920143375</v>
      </c>
      <c r="TZB25" s="230">
        <f t="shared" si="235"/>
        <v>26502.788920143375</v>
      </c>
      <c r="TZC25" s="230">
        <f t="shared" si="235"/>
        <v>26502.788920143375</v>
      </c>
      <c r="TZD25" s="230">
        <f t="shared" si="235"/>
        <v>26502.788920143375</v>
      </c>
      <c r="TZE25" s="230">
        <f t="shared" si="235"/>
        <v>26502.788920143375</v>
      </c>
      <c r="TZF25" s="230">
        <f t="shared" si="235"/>
        <v>26502.788920143375</v>
      </c>
      <c r="TZG25" s="230">
        <f t="shared" si="235"/>
        <v>26502.788920143375</v>
      </c>
      <c r="TZH25" s="230">
        <f t="shared" si="235"/>
        <v>26502.788920143375</v>
      </c>
      <c r="TZI25" s="230">
        <f t="shared" si="235"/>
        <v>26502.788920143375</v>
      </c>
      <c r="TZJ25" s="230">
        <f t="shared" si="235"/>
        <v>26502.788920143375</v>
      </c>
      <c r="TZK25" s="230">
        <f t="shared" si="235"/>
        <v>26502.788920143375</v>
      </c>
      <c r="TZL25" s="230">
        <f t="shared" si="235"/>
        <v>26502.788920143375</v>
      </c>
      <c r="TZM25" s="230">
        <f t="shared" si="235"/>
        <v>26502.788920143375</v>
      </c>
      <c r="TZN25" s="230">
        <f t="shared" si="235"/>
        <v>26502.788920143375</v>
      </c>
      <c r="TZO25" s="230">
        <f t="shared" si="235"/>
        <v>26502.788920143375</v>
      </c>
      <c r="TZP25" s="230">
        <f t="shared" si="235"/>
        <v>26502.788920143375</v>
      </c>
      <c r="TZQ25" s="230">
        <f t="shared" si="235"/>
        <v>26502.788920143375</v>
      </c>
      <c r="TZR25" s="230">
        <f t="shared" si="235"/>
        <v>26502.788920143375</v>
      </c>
      <c r="TZS25" s="230">
        <f t="shared" si="235"/>
        <v>26502.788920143375</v>
      </c>
      <c r="TZT25" s="230">
        <f t="shared" si="235"/>
        <v>26502.788920143375</v>
      </c>
      <c r="TZU25" s="230">
        <f t="shared" si="235"/>
        <v>26502.788920143375</v>
      </c>
      <c r="TZV25" s="230">
        <f t="shared" si="235"/>
        <v>26502.788920143375</v>
      </c>
      <c r="TZW25" s="230">
        <f t="shared" ref="TZW25:UCH25" si="236">MIN(_xlfn.IFS(TZW21=0,TZV25,TZW21&gt;0,TZV25+(TZW21/5)),TZW22)</f>
        <v>26502.788920143375</v>
      </c>
      <c r="TZX25" s="230">
        <f t="shared" si="236"/>
        <v>26502.788920143375</v>
      </c>
      <c r="TZY25" s="230">
        <f t="shared" si="236"/>
        <v>26502.788920143375</v>
      </c>
      <c r="TZZ25" s="230">
        <f t="shared" si="236"/>
        <v>26502.788920143375</v>
      </c>
      <c r="UAA25" s="230">
        <f t="shared" si="236"/>
        <v>26502.788920143375</v>
      </c>
      <c r="UAB25" s="230">
        <f t="shared" si="236"/>
        <v>26502.788920143375</v>
      </c>
      <c r="UAC25" s="230">
        <f t="shared" si="236"/>
        <v>26502.788920143375</v>
      </c>
      <c r="UAD25" s="230">
        <f t="shared" si="236"/>
        <v>26502.788920143375</v>
      </c>
      <c r="UAE25" s="230">
        <f t="shared" si="236"/>
        <v>26502.788920143375</v>
      </c>
      <c r="UAF25" s="230">
        <f t="shared" si="236"/>
        <v>26502.788920143375</v>
      </c>
      <c r="UAG25" s="230">
        <f t="shared" si="236"/>
        <v>26502.788920143375</v>
      </c>
      <c r="UAH25" s="230">
        <f t="shared" si="236"/>
        <v>26502.788920143375</v>
      </c>
      <c r="UAI25" s="230">
        <f t="shared" si="236"/>
        <v>26502.788920143375</v>
      </c>
      <c r="UAJ25" s="230">
        <f t="shared" si="236"/>
        <v>26502.788920143375</v>
      </c>
      <c r="UAK25" s="230">
        <f t="shared" si="236"/>
        <v>26502.788920143375</v>
      </c>
      <c r="UAL25" s="230">
        <f t="shared" si="236"/>
        <v>26502.788920143375</v>
      </c>
      <c r="UAM25" s="230">
        <f t="shared" si="236"/>
        <v>26502.788920143375</v>
      </c>
      <c r="UAN25" s="230">
        <f t="shared" si="236"/>
        <v>26502.788920143375</v>
      </c>
      <c r="UAO25" s="230">
        <f t="shared" si="236"/>
        <v>26502.788920143375</v>
      </c>
      <c r="UAP25" s="230">
        <f t="shared" si="236"/>
        <v>26502.788920143375</v>
      </c>
      <c r="UAQ25" s="230">
        <f t="shared" si="236"/>
        <v>26502.788920143375</v>
      </c>
      <c r="UAR25" s="230">
        <f t="shared" si="236"/>
        <v>26502.788920143375</v>
      </c>
      <c r="UAS25" s="230">
        <f t="shared" si="236"/>
        <v>26502.788920143375</v>
      </c>
      <c r="UAT25" s="230">
        <f t="shared" si="236"/>
        <v>26502.788920143375</v>
      </c>
      <c r="UAU25" s="230">
        <f t="shared" si="236"/>
        <v>26502.788920143375</v>
      </c>
      <c r="UAV25" s="230">
        <f t="shared" si="236"/>
        <v>26502.788920143375</v>
      </c>
      <c r="UAW25" s="230">
        <f t="shared" si="236"/>
        <v>26502.788920143375</v>
      </c>
      <c r="UAX25" s="230">
        <f t="shared" si="236"/>
        <v>26502.788920143375</v>
      </c>
      <c r="UAY25" s="230">
        <f t="shared" si="236"/>
        <v>26502.788920143375</v>
      </c>
      <c r="UAZ25" s="230">
        <f t="shared" si="236"/>
        <v>26502.788920143375</v>
      </c>
      <c r="UBA25" s="230">
        <f t="shared" si="236"/>
        <v>26502.788920143375</v>
      </c>
      <c r="UBB25" s="230">
        <f t="shared" si="236"/>
        <v>26502.788920143375</v>
      </c>
      <c r="UBC25" s="230">
        <f t="shared" si="236"/>
        <v>26502.788920143375</v>
      </c>
      <c r="UBD25" s="230">
        <f t="shared" si="236"/>
        <v>26502.788920143375</v>
      </c>
      <c r="UBE25" s="230">
        <f t="shared" si="236"/>
        <v>26502.788920143375</v>
      </c>
      <c r="UBF25" s="230">
        <f t="shared" si="236"/>
        <v>26502.788920143375</v>
      </c>
      <c r="UBG25" s="230">
        <f t="shared" si="236"/>
        <v>26502.788920143375</v>
      </c>
      <c r="UBH25" s="230">
        <f t="shared" si="236"/>
        <v>26502.788920143375</v>
      </c>
      <c r="UBI25" s="230">
        <f t="shared" si="236"/>
        <v>26502.788920143375</v>
      </c>
      <c r="UBJ25" s="230">
        <f t="shared" si="236"/>
        <v>26502.788920143375</v>
      </c>
      <c r="UBK25" s="230">
        <f t="shared" si="236"/>
        <v>26502.788920143375</v>
      </c>
      <c r="UBL25" s="230">
        <f t="shared" si="236"/>
        <v>26502.788920143375</v>
      </c>
      <c r="UBM25" s="230">
        <f t="shared" si="236"/>
        <v>26502.788920143375</v>
      </c>
      <c r="UBN25" s="230">
        <f t="shared" si="236"/>
        <v>26502.788920143375</v>
      </c>
      <c r="UBO25" s="230">
        <f t="shared" si="236"/>
        <v>26502.788920143375</v>
      </c>
      <c r="UBP25" s="230">
        <f t="shared" si="236"/>
        <v>26502.788920143375</v>
      </c>
      <c r="UBQ25" s="230">
        <f t="shared" si="236"/>
        <v>26502.788920143375</v>
      </c>
      <c r="UBR25" s="230">
        <f t="shared" si="236"/>
        <v>26502.788920143375</v>
      </c>
      <c r="UBS25" s="230">
        <f t="shared" si="236"/>
        <v>26502.788920143375</v>
      </c>
      <c r="UBT25" s="230">
        <f t="shared" si="236"/>
        <v>26502.788920143375</v>
      </c>
      <c r="UBU25" s="230">
        <f t="shared" si="236"/>
        <v>26502.788920143375</v>
      </c>
      <c r="UBV25" s="230">
        <f t="shared" si="236"/>
        <v>26502.788920143375</v>
      </c>
      <c r="UBW25" s="230">
        <f t="shared" si="236"/>
        <v>26502.788920143375</v>
      </c>
      <c r="UBX25" s="230">
        <f t="shared" si="236"/>
        <v>26502.788920143375</v>
      </c>
      <c r="UBY25" s="230">
        <f t="shared" si="236"/>
        <v>26502.788920143375</v>
      </c>
      <c r="UBZ25" s="230">
        <f t="shared" si="236"/>
        <v>26502.788920143375</v>
      </c>
      <c r="UCA25" s="230">
        <f t="shared" si="236"/>
        <v>26502.788920143375</v>
      </c>
      <c r="UCB25" s="230">
        <f t="shared" si="236"/>
        <v>26502.788920143375</v>
      </c>
      <c r="UCC25" s="230">
        <f t="shared" si="236"/>
        <v>26502.788920143375</v>
      </c>
      <c r="UCD25" s="230">
        <f t="shared" si="236"/>
        <v>26502.788920143375</v>
      </c>
      <c r="UCE25" s="230">
        <f t="shared" si="236"/>
        <v>26502.788920143375</v>
      </c>
      <c r="UCF25" s="230">
        <f t="shared" si="236"/>
        <v>26502.788920143375</v>
      </c>
      <c r="UCG25" s="230">
        <f t="shared" si="236"/>
        <v>26502.788920143375</v>
      </c>
      <c r="UCH25" s="230">
        <f t="shared" si="236"/>
        <v>26502.788920143375</v>
      </c>
      <c r="UCI25" s="230">
        <f t="shared" ref="UCI25:UET25" si="237">MIN(_xlfn.IFS(UCI21=0,UCH25,UCI21&gt;0,UCH25+(UCI21/5)),UCI22)</f>
        <v>26502.788920143375</v>
      </c>
      <c r="UCJ25" s="230">
        <f t="shared" si="237"/>
        <v>26502.788920143375</v>
      </c>
      <c r="UCK25" s="230">
        <f t="shared" si="237"/>
        <v>26502.788920143375</v>
      </c>
      <c r="UCL25" s="230">
        <f t="shared" si="237"/>
        <v>26502.788920143375</v>
      </c>
      <c r="UCM25" s="230">
        <f t="shared" si="237"/>
        <v>26502.788920143375</v>
      </c>
      <c r="UCN25" s="230">
        <f t="shared" si="237"/>
        <v>26502.788920143375</v>
      </c>
      <c r="UCO25" s="230">
        <f t="shared" si="237"/>
        <v>26502.788920143375</v>
      </c>
      <c r="UCP25" s="230">
        <f t="shared" si="237"/>
        <v>26502.788920143375</v>
      </c>
      <c r="UCQ25" s="230">
        <f t="shared" si="237"/>
        <v>26502.788920143375</v>
      </c>
      <c r="UCR25" s="230">
        <f t="shared" si="237"/>
        <v>26502.788920143375</v>
      </c>
      <c r="UCS25" s="230">
        <f t="shared" si="237"/>
        <v>26502.788920143375</v>
      </c>
      <c r="UCT25" s="230">
        <f t="shared" si="237"/>
        <v>26502.788920143375</v>
      </c>
      <c r="UCU25" s="230">
        <f t="shared" si="237"/>
        <v>26502.788920143375</v>
      </c>
      <c r="UCV25" s="230">
        <f t="shared" si="237"/>
        <v>26502.788920143375</v>
      </c>
      <c r="UCW25" s="230">
        <f t="shared" si="237"/>
        <v>26502.788920143375</v>
      </c>
      <c r="UCX25" s="230">
        <f t="shared" si="237"/>
        <v>26502.788920143375</v>
      </c>
      <c r="UCY25" s="230">
        <f t="shared" si="237"/>
        <v>26502.788920143375</v>
      </c>
      <c r="UCZ25" s="230">
        <f t="shared" si="237"/>
        <v>26502.788920143375</v>
      </c>
      <c r="UDA25" s="230">
        <f t="shared" si="237"/>
        <v>26502.788920143375</v>
      </c>
      <c r="UDB25" s="230">
        <f t="shared" si="237"/>
        <v>26502.788920143375</v>
      </c>
      <c r="UDC25" s="230">
        <f t="shared" si="237"/>
        <v>26502.788920143375</v>
      </c>
      <c r="UDD25" s="230">
        <f t="shared" si="237"/>
        <v>26502.788920143375</v>
      </c>
      <c r="UDE25" s="230">
        <f t="shared" si="237"/>
        <v>26502.788920143375</v>
      </c>
      <c r="UDF25" s="230">
        <f t="shared" si="237"/>
        <v>26502.788920143375</v>
      </c>
      <c r="UDG25" s="230">
        <f t="shared" si="237"/>
        <v>26502.788920143375</v>
      </c>
      <c r="UDH25" s="230">
        <f t="shared" si="237"/>
        <v>26502.788920143375</v>
      </c>
      <c r="UDI25" s="230">
        <f t="shared" si="237"/>
        <v>26502.788920143375</v>
      </c>
      <c r="UDJ25" s="230">
        <f t="shared" si="237"/>
        <v>26502.788920143375</v>
      </c>
      <c r="UDK25" s="230">
        <f t="shared" si="237"/>
        <v>26502.788920143375</v>
      </c>
      <c r="UDL25" s="230">
        <f t="shared" si="237"/>
        <v>26502.788920143375</v>
      </c>
      <c r="UDM25" s="230">
        <f t="shared" si="237"/>
        <v>26502.788920143375</v>
      </c>
      <c r="UDN25" s="230">
        <f t="shared" si="237"/>
        <v>26502.788920143375</v>
      </c>
      <c r="UDO25" s="230">
        <f t="shared" si="237"/>
        <v>26502.788920143375</v>
      </c>
      <c r="UDP25" s="230">
        <f t="shared" si="237"/>
        <v>26502.788920143375</v>
      </c>
      <c r="UDQ25" s="230">
        <f t="shared" si="237"/>
        <v>26502.788920143375</v>
      </c>
      <c r="UDR25" s="230">
        <f t="shared" si="237"/>
        <v>26502.788920143375</v>
      </c>
      <c r="UDS25" s="230">
        <f t="shared" si="237"/>
        <v>26502.788920143375</v>
      </c>
      <c r="UDT25" s="230">
        <f t="shared" si="237"/>
        <v>26502.788920143375</v>
      </c>
      <c r="UDU25" s="230">
        <f t="shared" si="237"/>
        <v>26502.788920143375</v>
      </c>
      <c r="UDV25" s="230">
        <f t="shared" si="237"/>
        <v>26502.788920143375</v>
      </c>
      <c r="UDW25" s="230">
        <f t="shared" si="237"/>
        <v>26502.788920143375</v>
      </c>
      <c r="UDX25" s="230">
        <f t="shared" si="237"/>
        <v>26502.788920143375</v>
      </c>
      <c r="UDY25" s="230">
        <f t="shared" si="237"/>
        <v>26502.788920143375</v>
      </c>
      <c r="UDZ25" s="230">
        <f t="shared" si="237"/>
        <v>26502.788920143375</v>
      </c>
      <c r="UEA25" s="230">
        <f t="shared" si="237"/>
        <v>26502.788920143375</v>
      </c>
      <c r="UEB25" s="230">
        <f t="shared" si="237"/>
        <v>26502.788920143375</v>
      </c>
      <c r="UEC25" s="230">
        <f t="shared" si="237"/>
        <v>26502.788920143375</v>
      </c>
      <c r="UED25" s="230">
        <f t="shared" si="237"/>
        <v>26502.788920143375</v>
      </c>
      <c r="UEE25" s="230">
        <f t="shared" si="237"/>
        <v>26502.788920143375</v>
      </c>
      <c r="UEF25" s="230">
        <f t="shared" si="237"/>
        <v>26502.788920143375</v>
      </c>
      <c r="UEG25" s="230">
        <f t="shared" si="237"/>
        <v>26502.788920143375</v>
      </c>
      <c r="UEH25" s="230">
        <f t="shared" si="237"/>
        <v>26502.788920143375</v>
      </c>
      <c r="UEI25" s="230">
        <f t="shared" si="237"/>
        <v>26502.788920143375</v>
      </c>
      <c r="UEJ25" s="230">
        <f t="shared" si="237"/>
        <v>26502.788920143375</v>
      </c>
      <c r="UEK25" s="230">
        <f t="shared" si="237"/>
        <v>26502.788920143375</v>
      </c>
      <c r="UEL25" s="230">
        <f t="shared" si="237"/>
        <v>26502.788920143375</v>
      </c>
      <c r="UEM25" s="230">
        <f t="shared" si="237"/>
        <v>26502.788920143375</v>
      </c>
      <c r="UEN25" s="230">
        <f t="shared" si="237"/>
        <v>26502.788920143375</v>
      </c>
      <c r="UEO25" s="230">
        <f t="shared" si="237"/>
        <v>26502.788920143375</v>
      </c>
      <c r="UEP25" s="230">
        <f t="shared" si="237"/>
        <v>26502.788920143375</v>
      </c>
      <c r="UEQ25" s="230">
        <f t="shared" si="237"/>
        <v>26502.788920143375</v>
      </c>
      <c r="UER25" s="230">
        <f t="shared" si="237"/>
        <v>26502.788920143375</v>
      </c>
      <c r="UES25" s="230">
        <f t="shared" si="237"/>
        <v>26502.788920143375</v>
      </c>
      <c r="UET25" s="230">
        <f t="shared" si="237"/>
        <v>26502.788920143375</v>
      </c>
      <c r="UEU25" s="230">
        <f t="shared" ref="UEU25:UHF25" si="238">MIN(_xlfn.IFS(UEU21=0,UET25,UEU21&gt;0,UET25+(UEU21/5)),UEU22)</f>
        <v>26502.788920143375</v>
      </c>
      <c r="UEV25" s="230">
        <f t="shared" si="238"/>
        <v>26502.788920143375</v>
      </c>
      <c r="UEW25" s="230">
        <f t="shared" si="238"/>
        <v>26502.788920143375</v>
      </c>
      <c r="UEX25" s="230">
        <f t="shared" si="238"/>
        <v>26502.788920143375</v>
      </c>
      <c r="UEY25" s="230">
        <f t="shared" si="238"/>
        <v>26502.788920143375</v>
      </c>
      <c r="UEZ25" s="230">
        <f t="shared" si="238"/>
        <v>26502.788920143375</v>
      </c>
      <c r="UFA25" s="230">
        <f t="shared" si="238"/>
        <v>26502.788920143375</v>
      </c>
      <c r="UFB25" s="230">
        <f t="shared" si="238"/>
        <v>26502.788920143375</v>
      </c>
      <c r="UFC25" s="230">
        <f t="shared" si="238"/>
        <v>26502.788920143375</v>
      </c>
      <c r="UFD25" s="230">
        <f t="shared" si="238"/>
        <v>26502.788920143375</v>
      </c>
      <c r="UFE25" s="230">
        <f t="shared" si="238"/>
        <v>26502.788920143375</v>
      </c>
      <c r="UFF25" s="230">
        <f t="shared" si="238"/>
        <v>26502.788920143375</v>
      </c>
      <c r="UFG25" s="230">
        <f t="shared" si="238"/>
        <v>26502.788920143375</v>
      </c>
      <c r="UFH25" s="230">
        <f t="shared" si="238"/>
        <v>26502.788920143375</v>
      </c>
      <c r="UFI25" s="230">
        <f t="shared" si="238"/>
        <v>26502.788920143375</v>
      </c>
      <c r="UFJ25" s="230">
        <f t="shared" si="238"/>
        <v>26502.788920143375</v>
      </c>
      <c r="UFK25" s="230">
        <f t="shared" si="238"/>
        <v>26502.788920143375</v>
      </c>
      <c r="UFL25" s="230">
        <f t="shared" si="238"/>
        <v>26502.788920143375</v>
      </c>
      <c r="UFM25" s="230">
        <f t="shared" si="238"/>
        <v>26502.788920143375</v>
      </c>
      <c r="UFN25" s="230">
        <f t="shared" si="238"/>
        <v>26502.788920143375</v>
      </c>
      <c r="UFO25" s="230">
        <f t="shared" si="238"/>
        <v>26502.788920143375</v>
      </c>
      <c r="UFP25" s="230">
        <f t="shared" si="238"/>
        <v>26502.788920143375</v>
      </c>
      <c r="UFQ25" s="230">
        <f t="shared" si="238"/>
        <v>26502.788920143375</v>
      </c>
      <c r="UFR25" s="230">
        <f t="shared" si="238"/>
        <v>26502.788920143375</v>
      </c>
      <c r="UFS25" s="230">
        <f t="shared" si="238"/>
        <v>26502.788920143375</v>
      </c>
      <c r="UFT25" s="230">
        <f t="shared" si="238"/>
        <v>26502.788920143375</v>
      </c>
      <c r="UFU25" s="230">
        <f t="shared" si="238"/>
        <v>26502.788920143375</v>
      </c>
      <c r="UFV25" s="230">
        <f t="shared" si="238"/>
        <v>26502.788920143375</v>
      </c>
      <c r="UFW25" s="230">
        <f t="shared" si="238"/>
        <v>26502.788920143375</v>
      </c>
      <c r="UFX25" s="230">
        <f t="shared" si="238"/>
        <v>26502.788920143375</v>
      </c>
      <c r="UFY25" s="230">
        <f t="shared" si="238"/>
        <v>26502.788920143375</v>
      </c>
      <c r="UFZ25" s="230">
        <f t="shared" si="238"/>
        <v>26502.788920143375</v>
      </c>
      <c r="UGA25" s="230">
        <f t="shared" si="238"/>
        <v>26502.788920143375</v>
      </c>
      <c r="UGB25" s="230">
        <f t="shared" si="238"/>
        <v>26502.788920143375</v>
      </c>
      <c r="UGC25" s="230">
        <f t="shared" si="238"/>
        <v>26502.788920143375</v>
      </c>
      <c r="UGD25" s="230">
        <f t="shared" si="238"/>
        <v>26502.788920143375</v>
      </c>
      <c r="UGE25" s="230">
        <f t="shared" si="238"/>
        <v>26502.788920143375</v>
      </c>
      <c r="UGF25" s="230">
        <f t="shared" si="238"/>
        <v>26502.788920143375</v>
      </c>
      <c r="UGG25" s="230">
        <f t="shared" si="238"/>
        <v>26502.788920143375</v>
      </c>
      <c r="UGH25" s="230">
        <f t="shared" si="238"/>
        <v>26502.788920143375</v>
      </c>
      <c r="UGI25" s="230">
        <f t="shared" si="238"/>
        <v>26502.788920143375</v>
      </c>
      <c r="UGJ25" s="230">
        <f t="shared" si="238"/>
        <v>26502.788920143375</v>
      </c>
      <c r="UGK25" s="230">
        <f t="shared" si="238"/>
        <v>26502.788920143375</v>
      </c>
      <c r="UGL25" s="230">
        <f t="shared" si="238"/>
        <v>26502.788920143375</v>
      </c>
      <c r="UGM25" s="230">
        <f t="shared" si="238"/>
        <v>26502.788920143375</v>
      </c>
      <c r="UGN25" s="230">
        <f t="shared" si="238"/>
        <v>26502.788920143375</v>
      </c>
      <c r="UGO25" s="230">
        <f t="shared" si="238"/>
        <v>26502.788920143375</v>
      </c>
      <c r="UGP25" s="230">
        <f t="shared" si="238"/>
        <v>26502.788920143375</v>
      </c>
      <c r="UGQ25" s="230">
        <f t="shared" si="238"/>
        <v>26502.788920143375</v>
      </c>
      <c r="UGR25" s="230">
        <f t="shared" si="238"/>
        <v>26502.788920143375</v>
      </c>
      <c r="UGS25" s="230">
        <f t="shared" si="238"/>
        <v>26502.788920143375</v>
      </c>
      <c r="UGT25" s="230">
        <f t="shared" si="238"/>
        <v>26502.788920143375</v>
      </c>
      <c r="UGU25" s="230">
        <f t="shared" si="238"/>
        <v>26502.788920143375</v>
      </c>
      <c r="UGV25" s="230">
        <f t="shared" si="238"/>
        <v>26502.788920143375</v>
      </c>
      <c r="UGW25" s="230">
        <f t="shared" si="238"/>
        <v>26502.788920143375</v>
      </c>
      <c r="UGX25" s="230">
        <f t="shared" si="238"/>
        <v>26502.788920143375</v>
      </c>
      <c r="UGY25" s="230">
        <f t="shared" si="238"/>
        <v>26502.788920143375</v>
      </c>
      <c r="UGZ25" s="230">
        <f t="shared" si="238"/>
        <v>26502.788920143375</v>
      </c>
      <c r="UHA25" s="230">
        <f t="shared" si="238"/>
        <v>26502.788920143375</v>
      </c>
      <c r="UHB25" s="230">
        <f t="shared" si="238"/>
        <v>26502.788920143375</v>
      </c>
      <c r="UHC25" s="230">
        <f t="shared" si="238"/>
        <v>26502.788920143375</v>
      </c>
      <c r="UHD25" s="230">
        <f t="shared" si="238"/>
        <v>26502.788920143375</v>
      </c>
      <c r="UHE25" s="230">
        <f t="shared" si="238"/>
        <v>26502.788920143375</v>
      </c>
      <c r="UHF25" s="230">
        <f t="shared" si="238"/>
        <v>26502.788920143375</v>
      </c>
      <c r="UHG25" s="230">
        <f t="shared" ref="UHG25:UJR25" si="239">MIN(_xlfn.IFS(UHG21=0,UHF25,UHG21&gt;0,UHF25+(UHG21/5)),UHG22)</f>
        <v>26502.788920143375</v>
      </c>
      <c r="UHH25" s="230">
        <f t="shared" si="239"/>
        <v>26502.788920143375</v>
      </c>
      <c r="UHI25" s="230">
        <f t="shared" si="239"/>
        <v>26502.788920143375</v>
      </c>
      <c r="UHJ25" s="230">
        <f t="shared" si="239"/>
        <v>26502.788920143375</v>
      </c>
      <c r="UHK25" s="230">
        <f t="shared" si="239"/>
        <v>26502.788920143375</v>
      </c>
      <c r="UHL25" s="230">
        <f t="shared" si="239"/>
        <v>26502.788920143375</v>
      </c>
      <c r="UHM25" s="230">
        <f t="shared" si="239"/>
        <v>26502.788920143375</v>
      </c>
      <c r="UHN25" s="230">
        <f t="shared" si="239"/>
        <v>26502.788920143375</v>
      </c>
      <c r="UHO25" s="230">
        <f t="shared" si="239"/>
        <v>26502.788920143375</v>
      </c>
      <c r="UHP25" s="230">
        <f t="shared" si="239"/>
        <v>26502.788920143375</v>
      </c>
      <c r="UHQ25" s="230">
        <f t="shared" si="239"/>
        <v>26502.788920143375</v>
      </c>
      <c r="UHR25" s="230">
        <f t="shared" si="239"/>
        <v>26502.788920143375</v>
      </c>
      <c r="UHS25" s="230">
        <f t="shared" si="239"/>
        <v>26502.788920143375</v>
      </c>
      <c r="UHT25" s="230">
        <f t="shared" si="239"/>
        <v>26502.788920143375</v>
      </c>
      <c r="UHU25" s="230">
        <f t="shared" si="239"/>
        <v>26502.788920143375</v>
      </c>
      <c r="UHV25" s="230">
        <f t="shared" si="239"/>
        <v>26502.788920143375</v>
      </c>
      <c r="UHW25" s="230">
        <f t="shared" si="239"/>
        <v>26502.788920143375</v>
      </c>
      <c r="UHX25" s="230">
        <f t="shared" si="239"/>
        <v>26502.788920143375</v>
      </c>
      <c r="UHY25" s="230">
        <f t="shared" si="239"/>
        <v>26502.788920143375</v>
      </c>
      <c r="UHZ25" s="230">
        <f t="shared" si="239"/>
        <v>26502.788920143375</v>
      </c>
      <c r="UIA25" s="230">
        <f t="shared" si="239"/>
        <v>26502.788920143375</v>
      </c>
      <c r="UIB25" s="230">
        <f t="shared" si="239"/>
        <v>26502.788920143375</v>
      </c>
      <c r="UIC25" s="230">
        <f t="shared" si="239"/>
        <v>26502.788920143375</v>
      </c>
      <c r="UID25" s="230">
        <f t="shared" si="239"/>
        <v>26502.788920143375</v>
      </c>
      <c r="UIE25" s="230">
        <f t="shared" si="239"/>
        <v>26502.788920143375</v>
      </c>
      <c r="UIF25" s="230">
        <f t="shared" si="239"/>
        <v>26502.788920143375</v>
      </c>
      <c r="UIG25" s="230">
        <f t="shared" si="239"/>
        <v>26502.788920143375</v>
      </c>
      <c r="UIH25" s="230">
        <f t="shared" si="239"/>
        <v>26502.788920143375</v>
      </c>
      <c r="UII25" s="230">
        <f t="shared" si="239"/>
        <v>26502.788920143375</v>
      </c>
      <c r="UIJ25" s="230">
        <f t="shared" si="239"/>
        <v>26502.788920143375</v>
      </c>
      <c r="UIK25" s="230">
        <f t="shared" si="239"/>
        <v>26502.788920143375</v>
      </c>
      <c r="UIL25" s="230">
        <f t="shared" si="239"/>
        <v>26502.788920143375</v>
      </c>
      <c r="UIM25" s="230">
        <f t="shared" si="239"/>
        <v>26502.788920143375</v>
      </c>
      <c r="UIN25" s="230">
        <f t="shared" si="239"/>
        <v>26502.788920143375</v>
      </c>
      <c r="UIO25" s="230">
        <f t="shared" si="239"/>
        <v>26502.788920143375</v>
      </c>
      <c r="UIP25" s="230">
        <f t="shared" si="239"/>
        <v>26502.788920143375</v>
      </c>
      <c r="UIQ25" s="230">
        <f t="shared" si="239"/>
        <v>26502.788920143375</v>
      </c>
      <c r="UIR25" s="230">
        <f t="shared" si="239"/>
        <v>26502.788920143375</v>
      </c>
      <c r="UIS25" s="230">
        <f t="shared" si="239"/>
        <v>26502.788920143375</v>
      </c>
      <c r="UIT25" s="230">
        <f t="shared" si="239"/>
        <v>26502.788920143375</v>
      </c>
      <c r="UIU25" s="230">
        <f t="shared" si="239"/>
        <v>26502.788920143375</v>
      </c>
      <c r="UIV25" s="230">
        <f t="shared" si="239"/>
        <v>26502.788920143375</v>
      </c>
      <c r="UIW25" s="230">
        <f t="shared" si="239"/>
        <v>26502.788920143375</v>
      </c>
      <c r="UIX25" s="230">
        <f t="shared" si="239"/>
        <v>26502.788920143375</v>
      </c>
      <c r="UIY25" s="230">
        <f t="shared" si="239"/>
        <v>26502.788920143375</v>
      </c>
      <c r="UIZ25" s="230">
        <f t="shared" si="239"/>
        <v>26502.788920143375</v>
      </c>
      <c r="UJA25" s="230">
        <f t="shared" si="239"/>
        <v>26502.788920143375</v>
      </c>
      <c r="UJB25" s="230">
        <f t="shared" si="239"/>
        <v>26502.788920143375</v>
      </c>
      <c r="UJC25" s="230">
        <f t="shared" si="239"/>
        <v>26502.788920143375</v>
      </c>
      <c r="UJD25" s="230">
        <f t="shared" si="239"/>
        <v>26502.788920143375</v>
      </c>
      <c r="UJE25" s="230">
        <f t="shared" si="239"/>
        <v>26502.788920143375</v>
      </c>
      <c r="UJF25" s="230">
        <f t="shared" si="239"/>
        <v>26502.788920143375</v>
      </c>
      <c r="UJG25" s="230">
        <f t="shared" si="239"/>
        <v>26502.788920143375</v>
      </c>
      <c r="UJH25" s="230">
        <f t="shared" si="239"/>
        <v>26502.788920143375</v>
      </c>
      <c r="UJI25" s="230">
        <f t="shared" si="239"/>
        <v>26502.788920143375</v>
      </c>
      <c r="UJJ25" s="230">
        <f t="shared" si="239"/>
        <v>26502.788920143375</v>
      </c>
      <c r="UJK25" s="230">
        <f t="shared" si="239"/>
        <v>26502.788920143375</v>
      </c>
      <c r="UJL25" s="230">
        <f t="shared" si="239"/>
        <v>26502.788920143375</v>
      </c>
      <c r="UJM25" s="230">
        <f t="shared" si="239"/>
        <v>26502.788920143375</v>
      </c>
      <c r="UJN25" s="230">
        <f t="shared" si="239"/>
        <v>26502.788920143375</v>
      </c>
      <c r="UJO25" s="230">
        <f t="shared" si="239"/>
        <v>26502.788920143375</v>
      </c>
      <c r="UJP25" s="230">
        <f t="shared" si="239"/>
        <v>26502.788920143375</v>
      </c>
      <c r="UJQ25" s="230">
        <f t="shared" si="239"/>
        <v>26502.788920143375</v>
      </c>
      <c r="UJR25" s="230">
        <f t="shared" si="239"/>
        <v>26502.788920143375</v>
      </c>
      <c r="UJS25" s="230">
        <f t="shared" ref="UJS25:UMD25" si="240">MIN(_xlfn.IFS(UJS21=0,UJR25,UJS21&gt;0,UJR25+(UJS21/5)),UJS22)</f>
        <v>26502.788920143375</v>
      </c>
      <c r="UJT25" s="230">
        <f t="shared" si="240"/>
        <v>26502.788920143375</v>
      </c>
      <c r="UJU25" s="230">
        <f t="shared" si="240"/>
        <v>26502.788920143375</v>
      </c>
      <c r="UJV25" s="230">
        <f t="shared" si="240"/>
        <v>26502.788920143375</v>
      </c>
      <c r="UJW25" s="230">
        <f t="shared" si="240"/>
        <v>26502.788920143375</v>
      </c>
      <c r="UJX25" s="230">
        <f t="shared" si="240"/>
        <v>26502.788920143375</v>
      </c>
      <c r="UJY25" s="230">
        <f t="shared" si="240"/>
        <v>26502.788920143375</v>
      </c>
      <c r="UJZ25" s="230">
        <f t="shared" si="240"/>
        <v>26502.788920143375</v>
      </c>
      <c r="UKA25" s="230">
        <f t="shared" si="240"/>
        <v>26502.788920143375</v>
      </c>
      <c r="UKB25" s="230">
        <f t="shared" si="240"/>
        <v>26502.788920143375</v>
      </c>
      <c r="UKC25" s="230">
        <f t="shared" si="240"/>
        <v>26502.788920143375</v>
      </c>
      <c r="UKD25" s="230">
        <f t="shared" si="240"/>
        <v>26502.788920143375</v>
      </c>
      <c r="UKE25" s="230">
        <f t="shared" si="240"/>
        <v>26502.788920143375</v>
      </c>
      <c r="UKF25" s="230">
        <f t="shared" si="240"/>
        <v>26502.788920143375</v>
      </c>
      <c r="UKG25" s="230">
        <f t="shared" si="240"/>
        <v>26502.788920143375</v>
      </c>
      <c r="UKH25" s="230">
        <f t="shared" si="240"/>
        <v>26502.788920143375</v>
      </c>
      <c r="UKI25" s="230">
        <f t="shared" si="240"/>
        <v>26502.788920143375</v>
      </c>
      <c r="UKJ25" s="230">
        <f t="shared" si="240"/>
        <v>26502.788920143375</v>
      </c>
      <c r="UKK25" s="230">
        <f t="shared" si="240"/>
        <v>26502.788920143375</v>
      </c>
      <c r="UKL25" s="230">
        <f t="shared" si="240"/>
        <v>26502.788920143375</v>
      </c>
      <c r="UKM25" s="230">
        <f t="shared" si="240"/>
        <v>26502.788920143375</v>
      </c>
      <c r="UKN25" s="230">
        <f t="shared" si="240"/>
        <v>26502.788920143375</v>
      </c>
      <c r="UKO25" s="230">
        <f t="shared" si="240"/>
        <v>26502.788920143375</v>
      </c>
      <c r="UKP25" s="230">
        <f t="shared" si="240"/>
        <v>26502.788920143375</v>
      </c>
      <c r="UKQ25" s="230">
        <f t="shared" si="240"/>
        <v>26502.788920143375</v>
      </c>
      <c r="UKR25" s="230">
        <f t="shared" si="240"/>
        <v>26502.788920143375</v>
      </c>
      <c r="UKS25" s="230">
        <f t="shared" si="240"/>
        <v>26502.788920143375</v>
      </c>
      <c r="UKT25" s="230">
        <f t="shared" si="240"/>
        <v>26502.788920143375</v>
      </c>
      <c r="UKU25" s="230">
        <f t="shared" si="240"/>
        <v>26502.788920143375</v>
      </c>
      <c r="UKV25" s="230">
        <f t="shared" si="240"/>
        <v>26502.788920143375</v>
      </c>
      <c r="UKW25" s="230">
        <f t="shared" si="240"/>
        <v>26502.788920143375</v>
      </c>
      <c r="UKX25" s="230">
        <f t="shared" si="240"/>
        <v>26502.788920143375</v>
      </c>
      <c r="UKY25" s="230">
        <f t="shared" si="240"/>
        <v>26502.788920143375</v>
      </c>
      <c r="UKZ25" s="230">
        <f t="shared" si="240"/>
        <v>26502.788920143375</v>
      </c>
      <c r="ULA25" s="230">
        <f t="shared" si="240"/>
        <v>26502.788920143375</v>
      </c>
      <c r="ULB25" s="230">
        <f t="shared" si="240"/>
        <v>26502.788920143375</v>
      </c>
      <c r="ULC25" s="230">
        <f t="shared" si="240"/>
        <v>26502.788920143375</v>
      </c>
      <c r="ULD25" s="230">
        <f t="shared" si="240"/>
        <v>26502.788920143375</v>
      </c>
      <c r="ULE25" s="230">
        <f t="shared" si="240"/>
        <v>26502.788920143375</v>
      </c>
      <c r="ULF25" s="230">
        <f t="shared" si="240"/>
        <v>26502.788920143375</v>
      </c>
      <c r="ULG25" s="230">
        <f t="shared" si="240"/>
        <v>26502.788920143375</v>
      </c>
      <c r="ULH25" s="230">
        <f t="shared" si="240"/>
        <v>26502.788920143375</v>
      </c>
      <c r="ULI25" s="230">
        <f t="shared" si="240"/>
        <v>26502.788920143375</v>
      </c>
      <c r="ULJ25" s="230">
        <f t="shared" si="240"/>
        <v>26502.788920143375</v>
      </c>
      <c r="ULK25" s="230">
        <f t="shared" si="240"/>
        <v>26502.788920143375</v>
      </c>
      <c r="ULL25" s="230">
        <f t="shared" si="240"/>
        <v>26502.788920143375</v>
      </c>
      <c r="ULM25" s="230">
        <f t="shared" si="240"/>
        <v>26502.788920143375</v>
      </c>
      <c r="ULN25" s="230">
        <f t="shared" si="240"/>
        <v>26502.788920143375</v>
      </c>
      <c r="ULO25" s="230">
        <f t="shared" si="240"/>
        <v>26502.788920143375</v>
      </c>
      <c r="ULP25" s="230">
        <f t="shared" si="240"/>
        <v>26502.788920143375</v>
      </c>
      <c r="ULQ25" s="230">
        <f t="shared" si="240"/>
        <v>26502.788920143375</v>
      </c>
      <c r="ULR25" s="230">
        <f t="shared" si="240"/>
        <v>26502.788920143375</v>
      </c>
      <c r="ULS25" s="230">
        <f t="shared" si="240"/>
        <v>26502.788920143375</v>
      </c>
      <c r="ULT25" s="230">
        <f t="shared" si="240"/>
        <v>26502.788920143375</v>
      </c>
      <c r="ULU25" s="230">
        <f t="shared" si="240"/>
        <v>26502.788920143375</v>
      </c>
      <c r="ULV25" s="230">
        <f t="shared" si="240"/>
        <v>26502.788920143375</v>
      </c>
      <c r="ULW25" s="230">
        <f t="shared" si="240"/>
        <v>26502.788920143375</v>
      </c>
      <c r="ULX25" s="230">
        <f t="shared" si="240"/>
        <v>26502.788920143375</v>
      </c>
      <c r="ULY25" s="230">
        <f t="shared" si="240"/>
        <v>26502.788920143375</v>
      </c>
      <c r="ULZ25" s="230">
        <f t="shared" si="240"/>
        <v>26502.788920143375</v>
      </c>
      <c r="UMA25" s="230">
        <f t="shared" si="240"/>
        <v>26502.788920143375</v>
      </c>
      <c r="UMB25" s="230">
        <f t="shared" si="240"/>
        <v>26502.788920143375</v>
      </c>
      <c r="UMC25" s="230">
        <f t="shared" si="240"/>
        <v>26502.788920143375</v>
      </c>
      <c r="UMD25" s="230">
        <f t="shared" si="240"/>
        <v>26502.788920143375</v>
      </c>
      <c r="UME25" s="230">
        <f t="shared" ref="UME25:UOP25" si="241">MIN(_xlfn.IFS(UME21=0,UMD25,UME21&gt;0,UMD25+(UME21/5)),UME22)</f>
        <v>26502.788920143375</v>
      </c>
      <c r="UMF25" s="230">
        <f t="shared" si="241"/>
        <v>26502.788920143375</v>
      </c>
      <c r="UMG25" s="230">
        <f t="shared" si="241"/>
        <v>26502.788920143375</v>
      </c>
      <c r="UMH25" s="230">
        <f t="shared" si="241"/>
        <v>26502.788920143375</v>
      </c>
      <c r="UMI25" s="230">
        <f t="shared" si="241"/>
        <v>26502.788920143375</v>
      </c>
      <c r="UMJ25" s="230">
        <f t="shared" si="241"/>
        <v>26502.788920143375</v>
      </c>
      <c r="UMK25" s="230">
        <f t="shared" si="241"/>
        <v>26502.788920143375</v>
      </c>
      <c r="UML25" s="230">
        <f t="shared" si="241"/>
        <v>26502.788920143375</v>
      </c>
      <c r="UMM25" s="230">
        <f t="shared" si="241"/>
        <v>26502.788920143375</v>
      </c>
      <c r="UMN25" s="230">
        <f t="shared" si="241"/>
        <v>26502.788920143375</v>
      </c>
      <c r="UMO25" s="230">
        <f t="shared" si="241"/>
        <v>26502.788920143375</v>
      </c>
      <c r="UMP25" s="230">
        <f t="shared" si="241"/>
        <v>26502.788920143375</v>
      </c>
      <c r="UMQ25" s="230">
        <f t="shared" si="241"/>
        <v>26502.788920143375</v>
      </c>
      <c r="UMR25" s="230">
        <f t="shared" si="241"/>
        <v>26502.788920143375</v>
      </c>
      <c r="UMS25" s="230">
        <f t="shared" si="241"/>
        <v>26502.788920143375</v>
      </c>
      <c r="UMT25" s="230">
        <f t="shared" si="241"/>
        <v>26502.788920143375</v>
      </c>
      <c r="UMU25" s="230">
        <f t="shared" si="241"/>
        <v>26502.788920143375</v>
      </c>
      <c r="UMV25" s="230">
        <f t="shared" si="241"/>
        <v>26502.788920143375</v>
      </c>
      <c r="UMW25" s="230">
        <f t="shared" si="241"/>
        <v>26502.788920143375</v>
      </c>
      <c r="UMX25" s="230">
        <f t="shared" si="241"/>
        <v>26502.788920143375</v>
      </c>
      <c r="UMY25" s="230">
        <f t="shared" si="241"/>
        <v>26502.788920143375</v>
      </c>
      <c r="UMZ25" s="230">
        <f t="shared" si="241"/>
        <v>26502.788920143375</v>
      </c>
      <c r="UNA25" s="230">
        <f t="shared" si="241"/>
        <v>26502.788920143375</v>
      </c>
      <c r="UNB25" s="230">
        <f t="shared" si="241"/>
        <v>26502.788920143375</v>
      </c>
      <c r="UNC25" s="230">
        <f t="shared" si="241"/>
        <v>26502.788920143375</v>
      </c>
      <c r="UND25" s="230">
        <f t="shared" si="241"/>
        <v>26502.788920143375</v>
      </c>
      <c r="UNE25" s="230">
        <f t="shared" si="241"/>
        <v>26502.788920143375</v>
      </c>
      <c r="UNF25" s="230">
        <f t="shared" si="241"/>
        <v>26502.788920143375</v>
      </c>
      <c r="UNG25" s="230">
        <f t="shared" si="241"/>
        <v>26502.788920143375</v>
      </c>
      <c r="UNH25" s="230">
        <f t="shared" si="241"/>
        <v>26502.788920143375</v>
      </c>
      <c r="UNI25" s="230">
        <f t="shared" si="241"/>
        <v>26502.788920143375</v>
      </c>
      <c r="UNJ25" s="230">
        <f t="shared" si="241"/>
        <v>26502.788920143375</v>
      </c>
      <c r="UNK25" s="230">
        <f t="shared" si="241"/>
        <v>26502.788920143375</v>
      </c>
      <c r="UNL25" s="230">
        <f t="shared" si="241"/>
        <v>26502.788920143375</v>
      </c>
      <c r="UNM25" s="230">
        <f t="shared" si="241"/>
        <v>26502.788920143375</v>
      </c>
      <c r="UNN25" s="230">
        <f t="shared" si="241"/>
        <v>26502.788920143375</v>
      </c>
      <c r="UNO25" s="230">
        <f t="shared" si="241"/>
        <v>26502.788920143375</v>
      </c>
      <c r="UNP25" s="230">
        <f t="shared" si="241"/>
        <v>26502.788920143375</v>
      </c>
      <c r="UNQ25" s="230">
        <f t="shared" si="241"/>
        <v>26502.788920143375</v>
      </c>
      <c r="UNR25" s="230">
        <f t="shared" si="241"/>
        <v>26502.788920143375</v>
      </c>
      <c r="UNS25" s="230">
        <f t="shared" si="241"/>
        <v>26502.788920143375</v>
      </c>
      <c r="UNT25" s="230">
        <f t="shared" si="241"/>
        <v>26502.788920143375</v>
      </c>
      <c r="UNU25" s="230">
        <f t="shared" si="241"/>
        <v>26502.788920143375</v>
      </c>
      <c r="UNV25" s="230">
        <f t="shared" si="241"/>
        <v>26502.788920143375</v>
      </c>
      <c r="UNW25" s="230">
        <f t="shared" si="241"/>
        <v>26502.788920143375</v>
      </c>
      <c r="UNX25" s="230">
        <f t="shared" si="241"/>
        <v>26502.788920143375</v>
      </c>
      <c r="UNY25" s="230">
        <f t="shared" si="241"/>
        <v>26502.788920143375</v>
      </c>
      <c r="UNZ25" s="230">
        <f t="shared" si="241"/>
        <v>26502.788920143375</v>
      </c>
      <c r="UOA25" s="230">
        <f t="shared" si="241"/>
        <v>26502.788920143375</v>
      </c>
      <c r="UOB25" s="230">
        <f t="shared" si="241"/>
        <v>26502.788920143375</v>
      </c>
      <c r="UOC25" s="230">
        <f t="shared" si="241"/>
        <v>26502.788920143375</v>
      </c>
      <c r="UOD25" s="230">
        <f t="shared" si="241"/>
        <v>26502.788920143375</v>
      </c>
      <c r="UOE25" s="230">
        <f t="shared" si="241"/>
        <v>26502.788920143375</v>
      </c>
      <c r="UOF25" s="230">
        <f t="shared" si="241"/>
        <v>26502.788920143375</v>
      </c>
      <c r="UOG25" s="230">
        <f t="shared" si="241"/>
        <v>26502.788920143375</v>
      </c>
      <c r="UOH25" s="230">
        <f t="shared" si="241"/>
        <v>26502.788920143375</v>
      </c>
      <c r="UOI25" s="230">
        <f t="shared" si="241"/>
        <v>26502.788920143375</v>
      </c>
      <c r="UOJ25" s="230">
        <f t="shared" si="241"/>
        <v>26502.788920143375</v>
      </c>
      <c r="UOK25" s="230">
        <f t="shared" si="241"/>
        <v>26502.788920143375</v>
      </c>
      <c r="UOL25" s="230">
        <f t="shared" si="241"/>
        <v>26502.788920143375</v>
      </c>
      <c r="UOM25" s="230">
        <f t="shared" si="241"/>
        <v>26502.788920143375</v>
      </c>
      <c r="UON25" s="230">
        <f t="shared" si="241"/>
        <v>26502.788920143375</v>
      </c>
      <c r="UOO25" s="230">
        <f t="shared" si="241"/>
        <v>26502.788920143375</v>
      </c>
      <c r="UOP25" s="230">
        <f t="shared" si="241"/>
        <v>26502.788920143375</v>
      </c>
      <c r="UOQ25" s="230">
        <f t="shared" ref="UOQ25:URB25" si="242">MIN(_xlfn.IFS(UOQ21=0,UOP25,UOQ21&gt;0,UOP25+(UOQ21/5)),UOQ22)</f>
        <v>26502.788920143375</v>
      </c>
      <c r="UOR25" s="230">
        <f t="shared" si="242"/>
        <v>26502.788920143375</v>
      </c>
      <c r="UOS25" s="230">
        <f t="shared" si="242"/>
        <v>26502.788920143375</v>
      </c>
      <c r="UOT25" s="230">
        <f t="shared" si="242"/>
        <v>26502.788920143375</v>
      </c>
      <c r="UOU25" s="230">
        <f t="shared" si="242"/>
        <v>26502.788920143375</v>
      </c>
      <c r="UOV25" s="230">
        <f t="shared" si="242"/>
        <v>26502.788920143375</v>
      </c>
      <c r="UOW25" s="230">
        <f t="shared" si="242"/>
        <v>26502.788920143375</v>
      </c>
      <c r="UOX25" s="230">
        <f t="shared" si="242"/>
        <v>26502.788920143375</v>
      </c>
      <c r="UOY25" s="230">
        <f t="shared" si="242"/>
        <v>26502.788920143375</v>
      </c>
      <c r="UOZ25" s="230">
        <f t="shared" si="242"/>
        <v>26502.788920143375</v>
      </c>
      <c r="UPA25" s="230">
        <f t="shared" si="242"/>
        <v>26502.788920143375</v>
      </c>
      <c r="UPB25" s="230">
        <f t="shared" si="242"/>
        <v>26502.788920143375</v>
      </c>
      <c r="UPC25" s="230">
        <f t="shared" si="242"/>
        <v>26502.788920143375</v>
      </c>
      <c r="UPD25" s="230">
        <f t="shared" si="242"/>
        <v>26502.788920143375</v>
      </c>
      <c r="UPE25" s="230">
        <f t="shared" si="242"/>
        <v>26502.788920143375</v>
      </c>
      <c r="UPF25" s="230">
        <f t="shared" si="242"/>
        <v>26502.788920143375</v>
      </c>
      <c r="UPG25" s="230">
        <f t="shared" si="242"/>
        <v>26502.788920143375</v>
      </c>
      <c r="UPH25" s="230">
        <f t="shared" si="242"/>
        <v>26502.788920143375</v>
      </c>
      <c r="UPI25" s="230">
        <f t="shared" si="242"/>
        <v>26502.788920143375</v>
      </c>
      <c r="UPJ25" s="230">
        <f t="shared" si="242"/>
        <v>26502.788920143375</v>
      </c>
      <c r="UPK25" s="230">
        <f t="shared" si="242"/>
        <v>26502.788920143375</v>
      </c>
      <c r="UPL25" s="230">
        <f t="shared" si="242"/>
        <v>26502.788920143375</v>
      </c>
      <c r="UPM25" s="230">
        <f t="shared" si="242"/>
        <v>26502.788920143375</v>
      </c>
      <c r="UPN25" s="230">
        <f t="shared" si="242"/>
        <v>26502.788920143375</v>
      </c>
      <c r="UPO25" s="230">
        <f t="shared" si="242"/>
        <v>26502.788920143375</v>
      </c>
      <c r="UPP25" s="230">
        <f t="shared" si="242"/>
        <v>26502.788920143375</v>
      </c>
      <c r="UPQ25" s="230">
        <f t="shared" si="242"/>
        <v>26502.788920143375</v>
      </c>
      <c r="UPR25" s="230">
        <f t="shared" si="242"/>
        <v>26502.788920143375</v>
      </c>
      <c r="UPS25" s="230">
        <f t="shared" si="242"/>
        <v>26502.788920143375</v>
      </c>
      <c r="UPT25" s="230">
        <f t="shared" si="242"/>
        <v>26502.788920143375</v>
      </c>
      <c r="UPU25" s="230">
        <f t="shared" si="242"/>
        <v>26502.788920143375</v>
      </c>
      <c r="UPV25" s="230">
        <f t="shared" si="242"/>
        <v>26502.788920143375</v>
      </c>
      <c r="UPW25" s="230">
        <f t="shared" si="242"/>
        <v>26502.788920143375</v>
      </c>
      <c r="UPX25" s="230">
        <f t="shared" si="242"/>
        <v>26502.788920143375</v>
      </c>
      <c r="UPY25" s="230">
        <f t="shared" si="242"/>
        <v>26502.788920143375</v>
      </c>
      <c r="UPZ25" s="230">
        <f t="shared" si="242"/>
        <v>26502.788920143375</v>
      </c>
      <c r="UQA25" s="230">
        <f t="shared" si="242"/>
        <v>26502.788920143375</v>
      </c>
      <c r="UQB25" s="230">
        <f t="shared" si="242"/>
        <v>26502.788920143375</v>
      </c>
      <c r="UQC25" s="230">
        <f t="shared" si="242"/>
        <v>26502.788920143375</v>
      </c>
      <c r="UQD25" s="230">
        <f t="shared" si="242"/>
        <v>26502.788920143375</v>
      </c>
      <c r="UQE25" s="230">
        <f t="shared" si="242"/>
        <v>26502.788920143375</v>
      </c>
      <c r="UQF25" s="230">
        <f t="shared" si="242"/>
        <v>26502.788920143375</v>
      </c>
      <c r="UQG25" s="230">
        <f t="shared" si="242"/>
        <v>26502.788920143375</v>
      </c>
      <c r="UQH25" s="230">
        <f t="shared" si="242"/>
        <v>26502.788920143375</v>
      </c>
      <c r="UQI25" s="230">
        <f t="shared" si="242"/>
        <v>26502.788920143375</v>
      </c>
      <c r="UQJ25" s="230">
        <f t="shared" si="242"/>
        <v>26502.788920143375</v>
      </c>
      <c r="UQK25" s="230">
        <f t="shared" si="242"/>
        <v>26502.788920143375</v>
      </c>
      <c r="UQL25" s="230">
        <f t="shared" si="242"/>
        <v>26502.788920143375</v>
      </c>
      <c r="UQM25" s="230">
        <f t="shared" si="242"/>
        <v>26502.788920143375</v>
      </c>
      <c r="UQN25" s="230">
        <f t="shared" si="242"/>
        <v>26502.788920143375</v>
      </c>
      <c r="UQO25" s="230">
        <f t="shared" si="242"/>
        <v>26502.788920143375</v>
      </c>
      <c r="UQP25" s="230">
        <f t="shared" si="242"/>
        <v>26502.788920143375</v>
      </c>
      <c r="UQQ25" s="230">
        <f t="shared" si="242"/>
        <v>26502.788920143375</v>
      </c>
      <c r="UQR25" s="230">
        <f t="shared" si="242"/>
        <v>26502.788920143375</v>
      </c>
      <c r="UQS25" s="230">
        <f t="shared" si="242"/>
        <v>26502.788920143375</v>
      </c>
      <c r="UQT25" s="230">
        <f t="shared" si="242"/>
        <v>26502.788920143375</v>
      </c>
      <c r="UQU25" s="230">
        <f t="shared" si="242"/>
        <v>26502.788920143375</v>
      </c>
      <c r="UQV25" s="230">
        <f t="shared" si="242"/>
        <v>26502.788920143375</v>
      </c>
      <c r="UQW25" s="230">
        <f t="shared" si="242"/>
        <v>26502.788920143375</v>
      </c>
      <c r="UQX25" s="230">
        <f t="shared" si="242"/>
        <v>26502.788920143375</v>
      </c>
      <c r="UQY25" s="230">
        <f t="shared" si="242"/>
        <v>26502.788920143375</v>
      </c>
      <c r="UQZ25" s="230">
        <f t="shared" si="242"/>
        <v>26502.788920143375</v>
      </c>
      <c r="URA25" s="230">
        <f t="shared" si="242"/>
        <v>26502.788920143375</v>
      </c>
      <c r="URB25" s="230">
        <f t="shared" si="242"/>
        <v>26502.788920143375</v>
      </c>
      <c r="URC25" s="230">
        <f t="shared" ref="URC25:UTN25" si="243">MIN(_xlfn.IFS(URC21=0,URB25,URC21&gt;0,URB25+(URC21/5)),URC22)</f>
        <v>26502.788920143375</v>
      </c>
      <c r="URD25" s="230">
        <f t="shared" si="243"/>
        <v>26502.788920143375</v>
      </c>
      <c r="URE25" s="230">
        <f t="shared" si="243"/>
        <v>26502.788920143375</v>
      </c>
      <c r="URF25" s="230">
        <f t="shared" si="243"/>
        <v>26502.788920143375</v>
      </c>
      <c r="URG25" s="230">
        <f t="shared" si="243"/>
        <v>26502.788920143375</v>
      </c>
      <c r="URH25" s="230">
        <f t="shared" si="243"/>
        <v>26502.788920143375</v>
      </c>
      <c r="URI25" s="230">
        <f t="shared" si="243"/>
        <v>26502.788920143375</v>
      </c>
      <c r="URJ25" s="230">
        <f t="shared" si="243"/>
        <v>26502.788920143375</v>
      </c>
      <c r="URK25" s="230">
        <f t="shared" si="243"/>
        <v>26502.788920143375</v>
      </c>
      <c r="URL25" s="230">
        <f t="shared" si="243"/>
        <v>26502.788920143375</v>
      </c>
      <c r="URM25" s="230">
        <f t="shared" si="243"/>
        <v>26502.788920143375</v>
      </c>
      <c r="URN25" s="230">
        <f t="shared" si="243"/>
        <v>26502.788920143375</v>
      </c>
      <c r="URO25" s="230">
        <f t="shared" si="243"/>
        <v>26502.788920143375</v>
      </c>
      <c r="URP25" s="230">
        <f t="shared" si="243"/>
        <v>26502.788920143375</v>
      </c>
      <c r="URQ25" s="230">
        <f t="shared" si="243"/>
        <v>26502.788920143375</v>
      </c>
      <c r="URR25" s="230">
        <f t="shared" si="243"/>
        <v>26502.788920143375</v>
      </c>
      <c r="URS25" s="230">
        <f t="shared" si="243"/>
        <v>26502.788920143375</v>
      </c>
      <c r="URT25" s="230">
        <f t="shared" si="243"/>
        <v>26502.788920143375</v>
      </c>
      <c r="URU25" s="230">
        <f t="shared" si="243"/>
        <v>26502.788920143375</v>
      </c>
      <c r="URV25" s="230">
        <f t="shared" si="243"/>
        <v>26502.788920143375</v>
      </c>
      <c r="URW25" s="230">
        <f t="shared" si="243"/>
        <v>26502.788920143375</v>
      </c>
      <c r="URX25" s="230">
        <f t="shared" si="243"/>
        <v>26502.788920143375</v>
      </c>
      <c r="URY25" s="230">
        <f t="shared" si="243"/>
        <v>26502.788920143375</v>
      </c>
      <c r="URZ25" s="230">
        <f t="shared" si="243"/>
        <v>26502.788920143375</v>
      </c>
      <c r="USA25" s="230">
        <f t="shared" si="243"/>
        <v>26502.788920143375</v>
      </c>
      <c r="USB25" s="230">
        <f t="shared" si="243"/>
        <v>26502.788920143375</v>
      </c>
      <c r="USC25" s="230">
        <f t="shared" si="243"/>
        <v>26502.788920143375</v>
      </c>
      <c r="USD25" s="230">
        <f t="shared" si="243"/>
        <v>26502.788920143375</v>
      </c>
      <c r="USE25" s="230">
        <f t="shared" si="243"/>
        <v>26502.788920143375</v>
      </c>
      <c r="USF25" s="230">
        <f t="shared" si="243"/>
        <v>26502.788920143375</v>
      </c>
      <c r="USG25" s="230">
        <f t="shared" si="243"/>
        <v>26502.788920143375</v>
      </c>
      <c r="USH25" s="230">
        <f t="shared" si="243"/>
        <v>26502.788920143375</v>
      </c>
      <c r="USI25" s="230">
        <f t="shared" si="243"/>
        <v>26502.788920143375</v>
      </c>
      <c r="USJ25" s="230">
        <f t="shared" si="243"/>
        <v>26502.788920143375</v>
      </c>
      <c r="USK25" s="230">
        <f t="shared" si="243"/>
        <v>26502.788920143375</v>
      </c>
      <c r="USL25" s="230">
        <f t="shared" si="243"/>
        <v>26502.788920143375</v>
      </c>
      <c r="USM25" s="230">
        <f t="shared" si="243"/>
        <v>26502.788920143375</v>
      </c>
      <c r="USN25" s="230">
        <f t="shared" si="243"/>
        <v>26502.788920143375</v>
      </c>
      <c r="USO25" s="230">
        <f t="shared" si="243"/>
        <v>26502.788920143375</v>
      </c>
      <c r="USP25" s="230">
        <f t="shared" si="243"/>
        <v>26502.788920143375</v>
      </c>
      <c r="USQ25" s="230">
        <f t="shared" si="243"/>
        <v>26502.788920143375</v>
      </c>
      <c r="USR25" s="230">
        <f t="shared" si="243"/>
        <v>26502.788920143375</v>
      </c>
      <c r="USS25" s="230">
        <f t="shared" si="243"/>
        <v>26502.788920143375</v>
      </c>
      <c r="UST25" s="230">
        <f t="shared" si="243"/>
        <v>26502.788920143375</v>
      </c>
      <c r="USU25" s="230">
        <f t="shared" si="243"/>
        <v>26502.788920143375</v>
      </c>
      <c r="USV25" s="230">
        <f t="shared" si="243"/>
        <v>26502.788920143375</v>
      </c>
      <c r="USW25" s="230">
        <f t="shared" si="243"/>
        <v>26502.788920143375</v>
      </c>
      <c r="USX25" s="230">
        <f t="shared" si="243"/>
        <v>26502.788920143375</v>
      </c>
      <c r="USY25" s="230">
        <f t="shared" si="243"/>
        <v>26502.788920143375</v>
      </c>
      <c r="USZ25" s="230">
        <f t="shared" si="243"/>
        <v>26502.788920143375</v>
      </c>
      <c r="UTA25" s="230">
        <f t="shared" si="243"/>
        <v>26502.788920143375</v>
      </c>
      <c r="UTB25" s="230">
        <f t="shared" si="243"/>
        <v>26502.788920143375</v>
      </c>
      <c r="UTC25" s="230">
        <f t="shared" si="243"/>
        <v>26502.788920143375</v>
      </c>
      <c r="UTD25" s="230">
        <f t="shared" si="243"/>
        <v>26502.788920143375</v>
      </c>
      <c r="UTE25" s="230">
        <f t="shared" si="243"/>
        <v>26502.788920143375</v>
      </c>
      <c r="UTF25" s="230">
        <f t="shared" si="243"/>
        <v>26502.788920143375</v>
      </c>
      <c r="UTG25" s="230">
        <f t="shared" si="243"/>
        <v>26502.788920143375</v>
      </c>
      <c r="UTH25" s="230">
        <f t="shared" si="243"/>
        <v>26502.788920143375</v>
      </c>
      <c r="UTI25" s="230">
        <f t="shared" si="243"/>
        <v>26502.788920143375</v>
      </c>
      <c r="UTJ25" s="230">
        <f t="shared" si="243"/>
        <v>26502.788920143375</v>
      </c>
      <c r="UTK25" s="230">
        <f t="shared" si="243"/>
        <v>26502.788920143375</v>
      </c>
      <c r="UTL25" s="230">
        <f t="shared" si="243"/>
        <v>26502.788920143375</v>
      </c>
      <c r="UTM25" s="230">
        <f t="shared" si="243"/>
        <v>26502.788920143375</v>
      </c>
      <c r="UTN25" s="230">
        <f t="shared" si="243"/>
        <v>26502.788920143375</v>
      </c>
      <c r="UTO25" s="230">
        <f t="shared" ref="UTO25:UVZ25" si="244">MIN(_xlfn.IFS(UTO21=0,UTN25,UTO21&gt;0,UTN25+(UTO21/5)),UTO22)</f>
        <v>26502.788920143375</v>
      </c>
      <c r="UTP25" s="230">
        <f t="shared" si="244"/>
        <v>26502.788920143375</v>
      </c>
      <c r="UTQ25" s="230">
        <f t="shared" si="244"/>
        <v>26502.788920143375</v>
      </c>
      <c r="UTR25" s="230">
        <f t="shared" si="244"/>
        <v>26502.788920143375</v>
      </c>
      <c r="UTS25" s="230">
        <f t="shared" si="244"/>
        <v>26502.788920143375</v>
      </c>
      <c r="UTT25" s="230">
        <f t="shared" si="244"/>
        <v>26502.788920143375</v>
      </c>
      <c r="UTU25" s="230">
        <f t="shared" si="244"/>
        <v>26502.788920143375</v>
      </c>
      <c r="UTV25" s="230">
        <f t="shared" si="244"/>
        <v>26502.788920143375</v>
      </c>
      <c r="UTW25" s="230">
        <f t="shared" si="244"/>
        <v>26502.788920143375</v>
      </c>
      <c r="UTX25" s="230">
        <f t="shared" si="244"/>
        <v>26502.788920143375</v>
      </c>
      <c r="UTY25" s="230">
        <f t="shared" si="244"/>
        <v>26502.788920143375</v>
      </c>
      <c r="UTZ25" s="230">
        <f t="shared" si="244"/>
        <v>26502.788920143375</v>
      </c>
      <c r="UUA25" s="230">
        <f t="shared" si="244"/>
        <v>26502.788920143375</v>
      </c>
      <c r="UUB25" s="230">
        <f t="shared" si="244"/>
        <v>26502.788920143375</v>
      </c>
      <c r="UUC25" s="230">
        <f t="shared" si="244"/>
        <v>26502.788920143375</v>
      </c>
      <c r="UUD25" s="230">
        <f t="shared" si="244"/>
        <v>26502.788920143375</v>
      </c>
      <c r="UUE25" s="230">
        <f t="shared" si="244"/>
        <v>26502.788920143375</v>
      </c>
      <c r="UUF25" s="230">
        <f t="shared" si="244"/>
        <v>26502.788920143375</v>
      </c>
      <c r="UUG25" s="230">
        <f t="shared" si="244"/>
        <v>26502.788920143375</v>
      </c>
      <c r="UUH25" s="230">
        <f t="shared" si="244"/>
        <v>26502.788920143375</v>
      </c>
      <c r="UUI25" s="230">
        <f t="shared" si="244"/>
        <v>26502.788920143375</v>
      </c>
      <c r="UUJ25" s="230">
        <f t="shared" si="244"/>
        <v>26502.788920143375</v>
      </c>
      <c r="UUK25" s="230">
        <f t="shared" si="244"/>
        <v>26502.788920143375</v>
      </c>
      <c r="UUL25" s="230">
        <f t="shared" si="244"/>
        <v>26502.788920143375</v>
      </c>
      <c r="UUM25" s="230">
        <f t="shared" si="244"/>
        <v>26502.788920143375</v>
      </c>
      <c r="UUN25" s="230">
        <f t="shared" si="244"/>
        <v>26502.788920143375</v>
      </c>
      <c r="UUO25" s="230">
        <f t="shared" si="244"/>
        <v>26502.788920143375</v>
      </c>
      <c r="UUP25" s="230">
        <f t="shared" si="244"/>
        <v>26502.788920143375</v>
      </c>
      <c r="UUQ25" s="230">
        <f t="shared" si="244"/>
        <v>26502.788920143375</v>
      </c>
      <c r="UUR25" s="230">
        <f t="shared" si="244"/>
        <v>26502.788920143375</v>
      </c>
      <c r="UUS25" s="230">
        <f t="shared" si="244"/>
        <v>26502.788920143375</v>
      </c>
      <c r="UUT25" s="230">
        <f t="shared" si="244"/>
        <v>26502.788920143375</v>
      </c>
      <c r="UUU25" s="230">
        <f t="shared" si="244"/>
        <v>26502.788920143375</v>
      </c>
      <c r="UUV25" s="230">
        <f t="shared" si="244"/>
        <v>26502.788920143375</v>
      </c>
      <c r="UUW25" s="230">
        <f t="shared" si="244"/>
        <v>26502.788920143375</v>
      </c>
      <c r="UUX25" s="230">
        <f t="shared" si="244"/>
        <v>26502.788920143375</v>
      </c>
      <c r="UUY25" s="230">
        <f t="shared" si="244"/>
        <v>26502.788920143375</v>
      </c>
      <c r="UUZ25" s="230">
        <f t="shared" si="244"/>
        <v>26502.788920143375</v>
      </c>
      <c r="UVA25" s="230">
        <f t="shared" si="244"/>
        <v>26502.788920143375</v>
      </c>
      <c r="UVB25" s="230">
        <f t="shared" si="244"/>
        <v>26502.788920143375</v>
      </c>
      <c r="UVC25" s="230">
        <f t="shared" si="244"/>
        <v>26502.788920143375</v>
      </c>
      <c r="UVD25" s="230">
        <f t="shared" si="244"/>
        <v>26502.788920143375</v>
      </c>
      <c r="UVE25" s="230">
        <f t="shared" si="244"/>
        <v>26502.788920143375</v>
      </c>
      <c r="UVF25" s="230">
        <f t="shared" si="244"/>
        <v>26502.788920143375</v>
      </c>
      <c r="UVG25" s="230">
        <f t="shared" si="244"/>
        <v>26502.788920143375</v>
      </c>
      <c r="UVH25" s="230">
        <f t="shared" si="244"/>
        <v>26502.788920143375</v>
      </c>
      <c r="UVI25" s="230">
        <f t="shared" si="244"/>
        <v>26502.788920143375</v>
      </c>
      <c r="UVJ25" s="230">
        <f t="shared" si="244"/>
        <v>26502.788920143375</v>
      </c>
      <c r="UVK25" s="230">
        <f t="shared" si="244"/>
        <v>26502.788920143375</v>
      </c>
      <c r="UVL25" s="230">
        <f t="shared" si="244"/>
        <v>26502.788920143375</v>
      </c>
      <c r="UVM25" s="230">
        <f t="shared" si="244"/>
        <v>26502.788920143375</v>
      </c>
      <c r="UVN25" s="230">
        <f t="shared" si="244"/>
        <v>26502.788920143375</v>
      </c>
      <c r="UVO25" s="230">
        <f t="shared" si="244"/>
        <v>26502.788920143375</v>
      </c>
      <c r="UVP25" s="230">
        <f t="shared" si="244"/>
        <v>26502.788920143375</v>
      </c>
      <c r="UVQ25" s="230">
        <f t="shared" si="244"/>
        <v>26502.788920143375</v>
      </c>
      <c r="UVR25" s="230">
        <f t="shared" si="244"/>
        <v>26502.788920143375</v>
      </c>
      <c r="UVS25" s="230">
        <f t="shared" si="244"/>
        <v>26502.788920143375</v>
      </c>
      <c r="UVT25" s="230">
        <f t="shared" si="244"/>
        <v>26502.788920143375</v>
      </c>
      <c r="UVU25" s="230">
        <f t="shared" si="244"/>
        <v>26502.788920143375</v>
      </c>
      <c r="UVV25" s="230">
        <f t="shared" si="244"/>
        <v>26502.788920143375</v>
      </c>
      <c r="UVW25" s="230">
        <f t="shared" si="244"/>
        <v>26502.788920143375</v>
      </c>
      <c r="UVX25" s="230">
        <f t="shared" si="244"/>
        <v>26502.788920143375</v>
      </c>
      <c r="UVY25" s="230">
        <f t="shared" si="244"/>
        <v>26502.788920143375</v>
      </c>
      <c r="UVZ25" s="230">
        <f t="shared" si="244"/>
        <v>26502.788920143375</v>
      </c>
      <c r="UWA25" s="230">
        <f t="shared" ref="UWA25:UYL25" si="245">MIN(_xlfn.IFS(UWA21=0,UVZ25,UWA21&gt;0,UVZ25+(UWA21/5)),UWA22)</f>
        <v>26502.788920143375</v>
      </c>
      <c r="UWB25" s="230">
        <f t="shared" si="245"/>
        <v>26502.788920143375</v>
      </c>
      <c r="UWC25" s="230">
        <f t="shared" si="245"/>
        <v>26502.788920143375</v>
      </c>
      <c r="UWD25" s="230">
        <f t="shared" si="245"/>
        <v>26502.788920143375</v>
      </c>
      <c r="UWE25" s="230">
        <f t="shared" si="245"/>
        <v>26502.788920143375</v>
      </c>
      <c r="UWF25" s="230">
        <f t="shared" si="245"/>
        <v>26502.788920143375</v>
      </c>
      <c r="UWG25" s="230">
        <f t="shared" si="245"/>
        <v>26502.788920143375</v>
      </c>
      <c r="UWH25" s="230">
        <f t="shared" si="245"/>
        <v>26502.788920143375</v>
      </c>
      <c r="UWI25" s="230">
        <f t="shared" si="245"/>
        <v>26502.788920143375</v>
      </c>
      <c r="UWJ25" s="230">
        <f t="shared" si="245"/>
        <v>26502.788920143375</v>
      </c>
      <c r="UWK25" s="230">
        <f t="shared" si="245"/>
        <v>26502.788920143375</v>
      </c>
      <c r="UWL25" s="230">
        <f t="shared" si="245"/>
        <v>26502.788920143375</v>
      </c>
      <c r="UWM25" s="230">
        <f t="shared" si="245"/>
        <v>26502.788920143375</v>
      </c>
      <c r="UWN25" s="230">
        <f t="shared" si="245"/>
        <v>26502.788920143375</v>
      </c>
      <c r="UWO25" s="230">
        <f t="shared" si="245"/>
        <v>26502.788920143375</v>
      </c>
      <c r="UWP25" s="230">
        <f t="shared" si="245"/>
        <v>26502.788920143375</v>
      </c>
      <c r="UWQ25" s="230">
        <f t="shared" si="245"/>
        <v>26502.788920143375</v>
      </c>
      <c r="UWR25" s="230">
        <f t="shared" si="245"/>
        <v>26502.788920143375</v>
      </c>
      <c r="UWS25" s="230">
        <f t="shared" si="245"/>
        <v>26502.788920143375</v>
      </c>
      <c r="UWT25" s="230">
        <f t="shared" si="245"/>
        <v>26502.788920143375</v>
      </c>
      <c r="UWU25" s="230">
        <f t="shared" si="245"/>
        <v>26502.788920143375</v>
      </c>
      <c r="UWV25" s="230">
        <f t="shared" si="245"/>
        <v>26502.788920143375</v>
      </c>
      <c r="UWW25" s="230">
        <f t="shared" si="245"/>
        <v>26502.788920143375</v>
      </c>
      <c r="UWX25" s="230">
        <f t="shared" si="245"/>
        <v>26502.788920143375</v>
      </c>
      <c r="UWY25" s="230">
        <f t="shared" si="245"/>
        <v>26502.788920143375</v>
      </c>
      <c r="UWZ25" s="230">
        <f t="shared" si="245"/>
        <v>26502.788920143375</v>
      </c>
      <c r="UXA25" s="230">
        <f t="shared" si="245"/>
        <v>26502.788920143375</v>
      </c>
      <c r="UXB25" s="230">
        <f t="shared" si="245"/>
        <v>26502.788920143375</v>
      </c>
      <c r="UXC25" s="230">
        <f t="shared" si="245"/>
        <v>26502.788920143375</v>
      </c>
      <c r="UXD25" s="230">
        <f t="shared" si="245"/>
        <v>26502.788920143375</v>
      </c>
      <c r="UXE25" s="230">
        <f t="shared" si="245"/>
        <v>26502.788920143375</v>
      </c>
      <c r="UXF25" s="230">
        <f t="shared" si="245"/>
        <v>26502.788920143375</v>
      </c>
      <c r="UXG25" s="230">
        <f t="shared" si="245"/>
        <v>26502.788920143375</v>
      </c>
      <c r="UXH25" s="230">
        <f t="shared" si="245"/>
        <v>26502.788920143375</v>
      </c>
      <c r="UXI25" s="230">
        <f t="shared" si="245"/>
        <v>26502.788920143375</v>
      </c>
      <c r="UXJ25" s="230">
        <f t="shared" si="245"/>
        <v>26502.788920143375</v>
      </c>
      <c r="UXK25" s="230">
        <f t="shared" si="245"/>
        <v>26502.788920143375</v>
      </c>
      <c r="UXL25" s="230">
        <f t="shared" si="245"/>
        <v>26502.788920143375</v>
      </c>
      <c r="UXM25" s="230">
        <f t="shared" si="245"/>
        <v>26502.788920143375</v>
      </c>
      <c r="UXN25" s="230">
        <f t="shared" si="245"/>
        <v>26502.788920143375</v>
      </c>
      <c r="UXO25" s="230">
        <f t="shared" si="245"/>
        <v>26502.788920143375</v>
      </c>
      <c r="UXP25" s="230">
        <f t="shared" si="245"/>
        <v>26502.788920143375</v>
      </c>
      <c r="UXQ25" s="230">
        <f t="shared" si="245"/>
        <v>26502.788920143375</v>
      </c>
      <c r="UXR25" s="230">
        <f t="shared" si="245"/>
        <v>26502.788920143375</v>
      </c>
      <c r="UXS25" s="230">
        <f t="shared" si="245"/>
        <v>26502.788920143375</v>
      </c>
      <c r="UXT25" s="230">
        <f t="shared" si="245"/>
        <v>26502.788920143375</v>
      </c>
      <c r="UXU25" s="230">
        <f t="shared" si="245"/>
        <v>26502.788920143375</v>
      </c>
      <c r="UXV25" s="230">
        <f t="shared" si="245"/>
        <v>26502.788920143375</v>
      </c>
      <c r="UXW25" s="230">
        <f t="shared" si="245"/>
        <v>26502.788920143375</v>
      </c>
      <c r="UXX25" s="230">
        <f t="shared" si="245"/>
        <v>26502.788920143375</v>
      </c>
      <c r="UXY25" s="230">
        <f t="shared" si="245"/>
        <v>26502.788920143375</v>
      </c>
      <c r="UXZ25" s="230">
        <f t="shared" si="245"/>
        <v>26502.788920143375</v>
      </c>
      <c r="UYA25" s="230">
        <f t="shared" si="245"/>
        <v>26502.788920143375</v>
      </c>
      <c r="UYB25" s="230">
        <f t="shared" si="245"/>
        <v>26502.788920143375</v>
      </c>
      <c r="UYC25" s="230">
        <f t="shared" si="245"/>
        <v>26502.788920143375</v>
      </c>
      <c r="UYD25" s="230">
        <f t="shared" si="245"/>
        <v>26502.788920143375</v>
      </c>
      <c r="UYE25" s="230">
        <f t="shared" si="245"/>
        <v>26502.788920143375</v>
      </c>
      <c r="UYF25" s="230">
        <f t="shared" si="245"/>
        <v>26502.788920143375</v>
      </c>
      <c r="UYG25" s="230">
        <f t="shared" si="245"/>
        <v>26502.788920143375</v>
      </c>
      <c r="UYH25" s="230">
        <f t="shared" si="245"/>
        <v>26502.788920143375</v>
      </c>
      <c r="UYI25" s="230">
        <f t="shared" si="245"/>
        <v>26502.788920143375</v>
      </c>
      <c r="UYJ25" s="230">
        <f t="shared" si="245"/>
        <v>26502.788920143375</v>
      </c>
      <c r="UYK25" s="230">
        <f t="shared" si="245"/>
        <v>26502.788920143375</v>
      </c>
      <c r="UYL25" s="230">
        <f t="shared" si="245"/>
        <v>26502.788920143375</v>
      </c>
      <c r="UYM25" s="230">
        <f t="shared" ref="UYM25:VAX25" si="246">MIN(_xlfn.IFS(UYM21=0,UYL25,UYM21&gt;0,UYL25+(UYM21/5)),UYM22)</f>
        <v>26502.788920143375</v>
      </c>
      <c r="UYN25" s="230">
        <f t="shared" si="246"/>
        <v>26502.788920143375</v>
      </c>
      <c r="UYO25" s="230">
        <f t="shared" si="246"/>
        <v>26502.788920143375</v>
      </c>
      <c r="UYP25" s="230">
        <f t="shared" si="246"/>
        <v>26502.788920143375</v>
      </c>
      <c r="UYQ25" s="230">
        <f t="shared" si="246"/>
        <v>26502.788920143375</v>
      </c>
      <c r="UYR25" s="230">
        <f t="shared" si="246"/>
        <v>26502.788920143375</v>
      </c>
      <c r="UYS25" s="230">
        <f t="shared" si="246"/>
        <v>26502.788920143375</v>
      </c>
      <c r="UYT25" s="230">
        <f t="shared" si="246"/>
        <v>26502.788920143375</v>
      </c>
      <c r="UYU25" s="230">
        <f t="shared" si="246"/>
        <v>26502.788920143375</v>
      </c>
      <c r="UYV25" s="230">
        <f t="shared" si="246"/>
        <v>26502.788920143375</v>
      </c>
      <c r="UYW25" s="230">
        <f t="shared" si="246"/>
        <v>26502.788920143375</v>
      </c>
      <c r="UYX25" s="230">
        <f t="shared" si="246"/>
        <v>26502.788920143375</v>
      </c>
      <c r="UYY25" s="230">
        <f t="shared" si="246"/>
        <v>26502.788920143375</v>
      </c>
      <c r="UYZ25" s="230">
        <f t="shared" si="246"/>
        <v>26502.788920143375</v>
      </c>
      <c r="UZA25" s="230">
        <f t="shared" si="246"/>
        <v>26502.788920143375</v>
      </c>
      <c r="UZB25" s="230">
        <f t="shared" si="246"/>
        <v>26502.788920143375</v>
      </c>
      <c r="UZC25" s="230">
        <f t="shared" si="246"/>
        <v>26502.788920143375</v>
      </c>
      <c r="UZD25" s="230">
        <f t="shared" si="246"/>
        <v>26502.788920143375</v>
      </c>
      <c r="UZE25" s="230">
        <f t="shared" si="246"/>
        <v>26502.788920143375</v>
      </c>
      <c r="UZF25" s="230">
        <f t="shared" si="246"/>
        <v>26502.788920143375</v>
      </c>
      <c r="UZG25" s="230">
        <f t="shared" si="246"/>
        <v>26502.788920143375</v>
      </c>
      <c r="UZH25" s="230">
        <f t="shared" si="246"/>
        <v>26502.788920143375</v>
      </c>
      <c r="UZI25" s="230">
        <f t="shared" si="246"/>
        <v>26502.788920143375</v>
      </c>
      <c r="UZJ25" s="230">
        <f t="shared" si="246"/>
        <v>26502.788920143375</v>
      </c>
      <c r="UZK25" s="230">
        <f t="shared" si="246"/>
        <v>26502.788920143375</v>
      </c>
      <c r="UZL25" s="230">
        <f t="shared" si="246"/>
        <v>26502.788920143375</v>
      </c>
      <c r="UZM25" s="230">
        <f t="shared" si="246"/>
        <v>26502.788920143375</v>
      </c>
      <c r="UZN25" s="230">
        <f t="shared" si="246"/>
        <v>26502.788920143375</v>
      </c>
      <c r="UZO25" s="230">
        <f t="shared" si="246"/>
        <v>26502.788920143375</v>
      </c>
      <c r="UZP25" s="230">
        <f t="shared" si="246"/>
        <v>26502.788920143375</v>
      </c>
      <c r="UZQ25" s="230">
        <f t="shared" si="246"/>
        <v>26502.788920143375</v>
      </c>
      <c r="UZR25" s="230">
        <f t="shared" si="246"/>
        <v>26502.788920143375</v>
      </c>
      <c r="UZS25" s="230">
        <f t="shared" si="246"/>
        <v>26502.788920143375</v>
      </c>
      <c r="UZT25" s="230">
        <f t="shared" si="246"/>
        <v>26502.788920143375</v>
      </c>
      <c r="UZU25" s="230">
        <f t="shared" si="246"/>
        <v>26502.788920143375</v>
      </c>
      <c r="UZV25" s="230">
        <f t="shared" si="246"/>
        <v>26502.788920143375</v>
      </c>
      <c r="UZW25" s="230">
        <f t="shared" si="246"/>
        <v>26502.788920143375</v>
      </c>
      <c r="UZX25" s="230">
        <f t="shared" si="246"/>
        <v>26502.788920143375</v>
      </c>
      <c r="UZY25" s="230">
        <f t="shared" si="246"/>
        <v>26502.788920143375</v>
      </c>
      <c r="UZZ25" s="230">
        <f t="shared" si="246"/>
        <v>26502.788920143375</v>
      </c>
      <c r="VAA25" s="230">
        <f t="shared" si="246"/>
        <v>26502.788920143375</v>
      </c>
      <c r="VAB25" s="230">
        <f t="shared" si="246"/>
        <v>26502.788920143375</v>
      </c>
      <c r="VAC25" s="230">
        <f t="shared" si="246"/>
        <v>26502.788920143375</v>
      </c>
      <c r="VAD25" s="230">
        <f t="shared" si="246"/>
        <v>26502.788920143375</v>
      </c>
      <c r="VAE25" s="230">
        <f t="shared" si="246"/>
        <v>26502.788920143375</v>
      </c>
      <c r="VAF25" s="230">
        <f t="shared" si="246"/>
        <v>26502.788920143375</v>
      </c>
      <c r="VAG25" s="230">
        <f t="shared" si="246"/>
        <v>26502.788920143375</v>
      </c>
      <c r="VAH25" s="230">
        <f t="shared" si="246"/>
        <v>26502.788920143375</v>
      </c>
      <c r="VAI25" s="230">
        <f t="shared" si="246"/>
        <v>26502.788920143375</v>
      </c>
      <c r="VAJ25" s="230">
        <f t="shared" si="246"/>
        <v>26502.788920143375</v>
      </c>
      <c r="VAK25" s="230">
        <f t="shared" si="246"/>
        <v>26502.788920143375</v>
      </c>
      <c r="VAL25" s="230">
        <f t="shared" si="246"/>
        <v>26502.788920143375</v>
      </c>
      <c r="VAM25" s="230">
        <f t="shared" si="246"/>
        <v>26502.788920143375</v>
      </c>
      <c r="VAN25" s="230">
        <f t="shared" si="246"/>
        <v>26502.788920143375</v>
      </c>
      <c r="VAO25" s="230">
        <f t="shared" si="246"/>
        <v>26502.788920143375</v>
      </c>
      <c r="VAP25" s="230">
        <f t="shared" si="246"/>
        <v>26502.788920143375</v>
      </c>
      <c r="VAQ25" s="230">
        <f t="shared" si="246"/>
        <v>26502.788920143375</v>
      </c>
      <c r="VAR25" s="230">
        <f t="shared" si="246"/>
        <v>26502.788920143375</v>
      </c>
      <c r="VAS25" s="230">
        <f t="shared" si="246"/>
        <v>26502.788920143375</v>
      </c>
      <c r="VAT25" s="230">
        <f t="shared" si="246"/>
        <v>26502.788920143375</v>
      </c>
      <c r="VAU25" s="230">
        <f t="shared" si="246"/>
        <v>26502.788920143375</v>
      </c>
      <c r="VAV25" s="230">
        <f t="shared" si="246"/>
        <v>26502.788920143375</v>
      </c>
      <c r="VAW25" s="230">
        <f t="shared" si="246"/>
        <v>26502.788920143375</v>
      </c>
      <c r="VAX25" s="230">
        <f t="shared" si="246"/>
        <v>26502.788920143375</v>
      </c>
      <c r="VAY25" s="230">
        <f t="shared" ref="VAY25:VDJ25" si="247">MIN(_xlfn.IFS(VAY21=0,VAX25,VAY21&gt;0,VAX25+(VAY21/5)),VAY22)</f>
        <v>26502.788920143375</v>
      </c>
      <c r="VAZ25" s="230">
        <f t="shared" si="247"/>
        <v>26502.788920143375</v>
      </c>
      <c r="VBA25" s="230">
        <f t="shared" si="247"/>
        <v>26502.788920143375</v>
      </c>
      <c r="VBB25" s="230">
        <f t="shared" si="247"/>
        <v>26502.788920143375</v>
      </c>
      <c r="VBC25" s="230">
        <f t="shared" si="247"/>
        <v>26502.788920143375</v>
      </c>
      <c r="VBD25" s="230">
        <f t="shared" si="247"/>
        <v>26502.788920143375</v>
      </c>
      <c r="VBE25" s="230">
        <f t="shared" si="247"/>
        <v>26502.788920143375</v>
      </c>
      <c r="VBF25" s="230">
        <f t="shared" si="247"/>
        <v>26502.788920143375</v>
      </c>
      <c r="VBG25" s="230">
        <f t="shared" si="247"/>
        <v>26502.788920143375</v>
      </c>
      <c r="VBH25" s="230">
        <f t="shared" si="247"/>
        <v>26502.788920143375</v>
      </c>
      <c r="VBI25" s="230">
        <f t="shared" si="247"/>
        <v>26502.788920143375</v>
      </c>
      <c r="VBJ25" s="230">
        <f t="shared" si="247"/>
        <v>26502.788920143375</v>
      </c>
      <c r="VBK25" s="230">
        <f t="shared" si="247"/>
        <v>26502.788920143375</v>
      </c>
      <c r="VBL25" s="230">
        <f t="shared" si="247"/>
        <v>26502.788920143375</v>
      </c>
      <c r="VBM25" s="230">
        <f t="shared" si="247"/>
        <v>26502.788920143375</v>
      </c>
      <c r="VBN25" s="230">
        <f t="shared" si="247"/>
        <v>26502.788920143375</v>
      </c>
      <c r="VBO25" s="230">
        <f t="shared" si="247"/>
        <v>26502.788920143375</v>
      </c>
      <c r="VBP25" s="230">
        <f t="shared" si="247"/>
        <v>26502.788920143375</v>
      </c>
      <c r="VBQ25" s="230">
        <f t="shared" si="247"/>
        <v>26502.788920143375</v>
      </c>
      <c r="VBR25" s="230">
        <f t="shared" si="247"/>
        <v>26502.788920143375</v>
      </c>
      <c r="VBS25" s="230">
        <f t="shared" si="247"/>
        <v>26502.788920143375</v>
      </c>
      <c r="VBT25" s="230">
        <f t="shared" si="247"/>
        <v>26502.788920143375</v>
      </c>
      <c r="VBU25" s="230">
        <f t="shared" si="247"/>
        <v>26502.788920143375</v>
      </c>
      <c r="VBV25" s="230">
        <f t="shared" si="247"/>
        <v>26502.788920143375</v>
      </c>
      <c r="VBW25" s="230">
        <f t="shared" si="247"/>
        <v>26502.788920143375</v>
      </c>
      <c r="VBX25" s="230">
        <f t="shared" si="247"/>
        <v>26502.788920143375</v>
      </c>
      <c r="VBY25" s="230">
        <f t="shared" si="247"/>
        <v>26502.788920143375</v>
      </c>
      <c r="VBZ25" s="230">
        <f t="shared" si="247"/>
        <v>26502.788920143375</v>
      </c>
      <c r="VCA25" s="230">
        <f t="shared" si="247"/>
        <v>26502.788920143375</v>
      </c>
      <c r="VCB25" s="230">
        <f t="shared" si="247"/>
        <v>26502.788920143375</v>
      </c>
      <c r="VCC25" s="230">
        <f t="shared" si="247"/>
        <v>26502.788920143375</v>
      </c>
      <c r="VCD25" s="230">
        <f t="shared" si="247"/>
        <v>26502.788920143375</v>
      </c>
      <c r="VCE25" s="230">
        <f t="shared" si="247"/>
        <v>26502.788920143375</v>
      </c>
      <c r="VCF25" s="230">
        <f t="shared" si="247"/>
        <v>26502.788920143375</v>
      </c>
      <c r="VCG25" s="230">
        <f t="shared" si="247"/>
        <v>26502.788920143375</v>
      </c>
      <c r="VCH25" s="230">
        <f t="shared" si="247"/>
        <v>26502.788920143375</v>
      </c>
      <c r="VCI25" s="230">
        <f t="shared" si="247"/>
        <v>26502.788920143375</v>
      </c>
      <c r="VCJ25" s="230">
        <f t="shared" si="247"/>
        <v>26502.788920143375</v>
      </c>
      <c r="VCK25" s="230">
        <f t="shared" si="247"/>
        <v>26502.788920143375</v>
      </c>
      <c r="VCL25" s="230">
        <f t="shared" si="247"/>
        <v>26502.788920143375</v>
      </c>
      <c r="VCM25" s="230">
        <f t="shared" si="247"/>
        <v>26502.788920143375</v>
      </c>
      <c r="VCN25" s="230">
        <f t="shared" si="247"/>
        <v>26502.788920143375</v>
      </c>
      <c r="VCO25" s="230">
        <f t="shared" si="247"/>
        <v>26502.788920143375</v>
      </c>
      <c r="VCP25" s="230">
        <f t="shared" si="247"/>
        <v>26502.788920143375</v>
      </c>
      <c r="VCQ25" s="230">
        <f t="shared" si="247"/>
        <v>26502.788920143375</v>
      </c>
      <c r="VCR25" s="230">
        <f t="shared" si="247"/>
        <v>26502.788920143375</v>
      </c>
      <c r="VCS25" s="230">
        <f t="shared" si="247"/>
        <v>26502.788920143375</v>
      </c>
      <c r="VCT25" s="230">
        <f t="shared" si="247"/>
        <v>26502.788920143375</v>
      </c>
      <c r="VCU25" s="230">
        <f t="shared" si="247"/>
        <v>26502.788920143375</v>
      </c>
      <c r="VCV25" s="230">
        <f t="shared" si="247"/>
        <v>26502.788920143375</v>
      </c>
      <c r="VCW25" s="230">
        <f t="shared" si="247"/>
        <v>26502.788920143375</v>
      </c>
      <c r="VCX25" s="230">
        <f t="shared" si="247"/>
        <v>26502.788920143375</v>
      </c>
      <c r="VCY25" s="230">
        <f t="shared" si="247"/>
        <v>26502.788920143375</v>
      </c>
      <c r="VCZ25" s="230">
        <f t="shared" si="247"/>
        <v>26502.788920143375</v>
      </c>
      <c r="VDA25" s="230">
        <f t="shared" si="247"/>
        <v>26502.788920143375</v>
      </c>
      <c r="VDB25" s="230">
        <f t="shared" si="247"/>
        <v>26502.788920143375</v>
      </c>
      <c r="VDC25" s="230">
        <f t="shared" si="247"/>
        <v>26502.788920143375</v>
      </c>
      <c r="VDD25" s="230">
        <f t="shared" si="247"/>
        <v>26502.788920143375</v>
      </c>
      <c r="VDE25" s="230">
        <f t="shared" si="247"/>
        <v>26502.788920143375</v>
      </c>
      <c r="VDF25" s="230">
        <f t="shared" si="247"/>
        <v>26502.788920143375</v>
      </c>
      <c r="VDG25" s="230">
        <f t="shared" si="247"/>
        <v>26502.788920143375</v>
      </c>
      <c r="VDH25" s="230">
        <f t="shared" si="247"/>
        <v>26502.788920143375</v>
      </c>
      <c r="VDI25" s="230">
        <f t="shared" si="247"/>
        <v>26502.788920143375</v>
      </c>
      <c r="VDJ25" s="230">
        <f t="shared" si="247"/>
        <v>26502.788920143375</v>
      </c>
      <c r="VDK25" s="230">
        <f t="shared" ref="VDK25:VFV25" si="248">MIN(_xlfn.IFS(VDK21=0,VDJ25,VDK21&gt;0,VDJ25+(VDK21/5)),VDK22)</f>
        <v>26502.788920143375</v>
      </c>
      <c r="VDL25" s="230">
        <f t="shared" si="248"/>
        <v>26502.788920143375</v>
      </c>
      <c r="VDM25" s="230">
        <f t="shared" si="248"/>
        <v>26502.788920143375</v>
      </c>
      <c r="VDN25" s="230">
        <f t="shared" si="248"/>
        <v>26502.788920143375</v>
      </c>
      <c r="VDO25" s="230">
        <f t="shared" si="248"/>
        <v>26502.788920143375</v>
      </c>
      <c r="VDP25" s="230">
        <f t="shared" si="248"/>
        <v>26502.788920143375</v>
      </c>
      <c r="VDQ25" s="230">
        <f t="shared" si="248"/>
        <v>26502.788920143375</v>
      </c>
      <c r="VDR25" s="230">
        <f t="shared" si="248"/>
        <v>26502.788920143375</v>
      </c>
      <c r="VDS25" s="230">
        <f t="shared" si="248"/>
        <v>26502.788920143375</v>
      </c>
      <c r="VDT25" s="230">
        <f t="shared" si="248"/>
        <v>26502.788920143375</v>
      </c>
      <c r="VDU25" s="230">
        <f t="shared" si="248"/>
        <v>26502.788920143375</v>
      </c>
      <c r="VDV25" s="230">
        <f t="shared" si="248"/>
        <v>26502.788920143375</v>
      </c>
      <c r="VDW25" s="230">
        <f t="shared" si="248"/>
        <v>26502.788920143375</v>
      </c>
      <c r="VDX25" s="230">
        <f t="shared" si="248"/>
        <v>26502.788920143375</v>
      </c>
      <c r="VDY25" s="230">
        <f t="shared" si="248"/>
        <v>26502.788920143375</v>
      </c>
      <c r="VDZ25" s="230">
        <f t="shared" si="248"/>
        <v>26502.788920143375</v>
      </c>
      <c r="VEA25" s="230">
        <f t="shared" si="248"/>
        <v>26502.788920143375</v>
      </c>
      <c r="VEB25" s="230">
        <f t="shared" si="248"/>
        <v>26502.788920143375</v>
      </c>
      <c r="VEC25" s="230">
        <f t="shared" si="248"/>
        <v>26502.788920143375</v>
      </c>
      <c r="VED25" s="230">
        <f t="shared" si="248"/>
        <v>26502.788920143375</v>
      </c>
      <c r="VEE25" s="230">
        <f t="shared" si="248"/>
        <v>26502.788920143375</v>
      </c>
      <c r="VEF25" s="230">
        <f t="shared" si="248"/>
        <v>26502.788920143375</v>
      </c>
      <c r="VEG25" s="230">
        <f t="shared" si="248"/>
        <v>26502.788920143375</v>
      </c>
      <c r="VEH25" s="230">
        <f t="shared" si="248"/>
        <v>26502.788920143375</v>
      </c>
      <c r="VEI25" s="230">
        <f t="shared" si="248"/>
        <v>26502.788920143375</v>
      </c>
      <c r="VEJ25" s="230">
        <f t="shared" si="248"/>
        <v>26502.788920143375</v>
      </c>
      <c r="VEK25" s="230">
        <f t="shared" si="248"/>
        <v>26502.788920143375</v>
      </c>
      <c r="VEL25" s="230">
        <f t="shared" si="248"/>
        <v>26502.788920143375</v>
      </c>
      <c r="VEM25" s="230">
        <f t="shared" si="248"/>
        <v>26502.788920143375</v>
      </c>
      <c r="VEN25" s="230">
        <f t="shared" si="248"/>
        <v>26502.788920143375</v>
      </c>
      <c r="VEO25" s="230">
        <f t="shared" si="248"/>
        <v>26502.788920143375</v>
      </c>
      <c r="VEP25" s="230">
        <f t="shared" si="248"/>
        <v>26502.788920143375</v>
      </c>
      <c r="VEQ25" s="230">
        <f t="shared" si="248"/>
        <v>26502.788920143375</v>
      </c>
      <c r="VER25" s="230">
        <f t="shared" si="248"/>
        <v>26502.788920143375</v>
      </c>
      <c r="VES25" s="230">
        <f t="shared" si="248"/>
        <v>26502.788920143375</v>
      </c>
      <c r="VET25" s="230">
        <f t="shared" si="248"/>
        <v>26502.788920143375</v>
      </c>
      <c r="VEU25" s="230">
        <f t="shared" si="248"/>
        <v>26502.788920143375</v>
      </c>
      <c r="VEV25" s="230">
        <f t="shared" si="248"/>
        <v>26502.788920143375</v>
      </c>
      <c r="VEW25" s="230">
        <f t="shared" si="248"/>
        <v>26502.788920143375</v>
      </c>
      <c r="VEX25" s="230">
        <f t="shared" si="248"/>
        <v>26502.788920143375</v>
      </c>
      <c r="VEY25" s="230">
        <f t="shared" si="248"/>
        <v>26502.788920143375</v>
      </c>
      <c r="VEZ25" s="230">
        <f t="shared" si="248"/>
        <v>26502.788920143375</v>
      </c>
      <c r="VFA25" s="230">
        <f t="shared" si="248"/>
        <v>26502.788920143375</v>
      </c>
      <c r="VFB25" s="230">
        <f t="shared" si="248"/>
        <v>26502.788920143375</v>
      </c>
      <c r="VFC25" s="230">
        <f t="shared" si="248"/>
        <v>26502.788920143375</v>
      </c>
      <c r="VFD25" s="230">
        <f t="shared" si="248"/>
        <v>26502.788920143375</v>
      </c>
      <c r="VFE25" s="230">
        <f t="shared" si="248"/>
        <v>26502.788920143375</v>
      </c>
      <c r="VFF25" s="230">
        <f t="shared" si="248"/>
        <v>26502.788920143375</v>
      </c>
      <c r="VFG25" s="230">
        <f t="shared" si="248"/>
        <v>26502.788920143375</v>
      </c>
      <c r="VFH25" s="230">
        <f t="shared" si="248"/>
        <v>26502.788920143375</v>
      </c>
      <c r="VFI25" s="230">
        <f t="shared" si="248"/>
        <v>26502.788920143375</v>
      </c>
      <c r="VFJ25" s="230">
        <f t="shared" si="248"/>
        <v>26502.788920143375</v>
      </c>
      <c r="VFK25" s="230">
        <f t="shared" si="248"/>
        <v>26502.788920143375</v>
      </c>
      <c r="VFL25" s="230">
        <f t="shared" si="248"/>
        <v>26502.788920143375</v>
      </c>
      <c r="VFM25" s="230">
        <f t="shared" si="248"/>
        <v>26502.788920143375</v>
      </c>
      <c r="VFN25" s="230">
        <f t="shared" si="248"/>
        <v>26502.788920143375</v>
      </c>
      <c r="VFO25" s="230">
        <f t="shared" si="248"/>
        <v>26502.788920143375</v>
      </c>
      <c r="VFP25" s="230">
        <f t="shared" si="248"/>
        <v>26502.788920143375</v>
      </c>
      <c r="VFQ25" s="230">
        <f t="shared" si="248"/>
        <v>26502.788920143375</v>
      </c>
      <c r="VFR25" s="230">
        <f t="shared" si="248"/>
        <v>26502.788920143375</v>
      </c>
      <c r="VFS25" s="230">
        <f t="shared" si="248"/>
        <v>26502.788920143375</v>
      </c>
      <c r="VFT25" s="230">
        <f t="shared" si="248"/>
        <v>26502.788920143375</v>
      </c>
      <c r="VFU25" s="230">
        <f t="shared" si="248"/>
        <v>26502.788920143375</v>
      </c>
      <c r="VFV25" s="230">
        <f t="shared" si="248"/>
        <v>26502.788920143375</v>
      </c>
      <c r="VFW25" s="230">
        <f t="shared" ref="VFW25:VIH25" si="249">MIN(_xlfn.IFS(VFW21=0,VFV25,VFW21&gt;0,VFV25+(VFW21/5)),VFW22)</f>
        <v>26502.788920143375</v>
      </c>
      <c r="VFX25" s="230">
        <f t="shared" si="249"/>
        <v>26502.788920143375</v>
      </c>
      <c r="VFY25" s="230">
        <f t="shared" si="249"/>
        <v>26502.788920143375</v>
      </c>
      <c r="VFZ25" s="230">
        <f t="shared" si="249"/>
        <v>26502.788920143375</v>
      </c>
      <c r="VGA25" s="230">
        <f t="shared" si="249"/>
        <v>26502.788920143375</v>
      </c>
      <c r="VGB25" s="230">
        <f t="shared" si="249"/>
        <v>26502.788920143375</v>
      </c>
      <c r="VGC25" s="230">
        <f t="shared" si="249"/>
        <v>26502.788920143375</v>
      </c>
      <c r="VGD25" s="230">
        <f t="shared" si="249"/>
        <v>26502.788920143375</v>
      </c>
      <c r="VGE25" s="230">
        <f t="shared" si="249"/>
        <v>26502.788920143375</v>
      </c>
      <c r="VGF25" s="230">
        <f t="shared" si="249"/>
        <v>26502.788920143375</v>
      </c>
      <c r="VGG25" s="230">
        <f t="shared" si="249"/>
        <v>26502.788920143375</v>
      </c>
      <c r="VGH25" s="230">
        <f t="shared" si="249"/>
        <v>26502.788920143375</v>
      </c>
      <c r="VGI25" s="230">
        <f t="shared" si="249"/>
        <v>26502.788920143375</v>
      </c>
      <c r="VGJ25" s="230">
        <f t="shared" si="249"/>
        <v>26502.788920143375</v>
      </c>
      <c r="VGK25" s="230">
        <f t="shared" si="249"/>
        <v>26502.788920143375</v>
      </c>
      <c r="VGL25" s="230">
        <f t="shared" si="249"/>
        <v>26502.788920143375</v>
      </c>
      <c r="VGM25" s="230">
        <f t="shared" si="249"/>
        <v>26502.788920143375</v>
      </c>
      <c r="VGN25" s="230">
        <f t="shared" si="249"/>
        <v>26502.788920143375</v>
      </c>
      <c r="VGO25" s="230">
        <f t="shared" si="249"/>
        <v>26502.788920143375</v>
      </c>
      <c r="VGP25" s="230">
        <f t="shared" si="249"/>
        <v>26502.788920143375</v>
      </c>
      <c r="VGQ25" s="230">
        <f t="shared" si="249"/>
        <v>26502.788920143375</v>
      </c>
      <c r="VGR25" s="230">
        <f t="shared" si="249"/>
        <v>26502.788920143375</v>
      </c>
      <c r="VGS25" s="230">
        <f t="shared" si="249"/>
        <v>26502.788920143375</v>
      </c>
      <c r="VGT25" s="230">
        <f t="shared" si="249"/>
        <v>26502.788920143375</v>
      </c>
      <c r="VGU25" s="230">
        <f t="shared" si="249"/>
        <v>26502.788920143375</v>
      </c>
      <c r="VGV25" s="230">
        <f t="shared" si="249"/>
        <v>26502.788920143375</v>
      </c>
      <c r="VGW25" s="230">
        <f t="shared" si="249"/>
        <v>26502.788920143375</v>
      </c>
      <c r="VGX25" s="230">
        <f t="shared" si="249"/>
        <v>26502.788920143375</v>
      </c>
      <c r="VGY25" s="230">
        <f t="shared" si="249"/>
        <v>26502.788920143375</v>
      </c>
      <c r="VGZ25" s="230">
        <f t="shared" si="249"/>
        <v>26502.788920143375</v>
      </c>
      <c r="VHA25" s="230">
        <f t="shared" si="249"/>
        <v>26502.788920143375</v>
      </c>
      <c r="VHB25" s="230">
        <f t="shared" si="249"/>
        <v>26502.788920143375</v>
      </c>
      <c r="VHC25" s="230">
        <f t="shared" si="249"/>
        <v>26502.788920143375</v>
      </c>
      <c r="VHD25" s="230">
        <f t="shared" si="249"/>
        <v>26502.788920143375</v>
      </c>
      <c r="VHE25" s="230">
        <f t="shared" si="249"/>
        <v>26502.788920143375</v>
      </c>
      <c r="VHF25" s="230">
        <f t="shared" si="249"/>
        <v>26502.788920143375</v>
      </c>
      <c r="VHG25" s="230">
        <f t="shared" si="249"/>
        <v>26502.788920143375</v>
      </c>
      <c r="VHH25" s="230">
        <f t="shared" si="249"/>
        <v>26502.788920143375</v>
      </c>
      <c r="VHI25" s="230">
        <f t="shared" si="249"/>
        <v>26502.788920143375</v>
      </c>
      <c r="VHJ25" s="230">
        <f t="shared" si="249"/>
        <v>26502.788920143375</v>
      </c>
      <c r="VHK25" s="230">
        <f t="shared" si="249"/>
        <v>26502.788920143375</v>
      </c>
      <c r="VHL25" s="230">
        <f t="shared" si="249"/>
        <v>26502.788920143375</v>
      </c>
      <c r="VHM25" s="230">
        <f t="shared" si="249"/>
        <v>26502.788920143375</v>
      </c>
      <c r="VHN25" s="230">
        <f t="shared" si="249"/>
        <v>26502.788920143375</v>
      </c>
      <c r="VHO25" s="230">
        <f t="shared" si="249"/>
        <v>26502.788920143375</v>
      </c>
      <c r="VHP25" s="230">
        <f t="shared" si="249"/>
        <v>26502.788920143375</v>
      </c>
      <c r="VHQ25" s="230">
        <f t="shared" si="249"/>
        <v>26502.788920143375</v>
      </c>
      <c r="VHR25" s="230">
        <f t="shared" si="249"/>
        <v>26502.788920143375</v>
      </c>
      <c r="VHS25" s="230">
        <f t="shared" si="249"/>
        <v>26502.788920143375</v>
      </c>
      <c r="VHT25" s="230">
        <f t="shared" si="249"/>
        <v>26502.788920143375</v>
      </c>
      <c r="VHU25" s="230">
        <f t="shared" si="249"/>
        <v>26502.788920143375</v>
      </c>
      <c r="VHV25" s="230">
        <f t="shared" si="249"/>
        <v>26502.788920143375</v>
      </c>
      <c r="VHW25" s="230">
        <f t="shared" si="249"/>
        <v>26502.788920143375</v>
      </c>
      <c r="VHX25" s="230">
        <f t="shared" si="249"/>
        <v>26502.788920143375</v>
      </c>
      <c r="VHY25" s="230">
        <f t="shared" si="249"/>
        <v>26502.788920143375</v>
      </c>
      <c r="VHZ25" s="230">
        <f t="shared" si="249"/>
        <v>26502.788920143375</v>
      </c>
      <c r="VIA25" s="230">
        <f t="shared" si="249"/>
        <v>26502.788920143375</v>
      </c>
      <c r="VIB25" s="230">
        <f t="shared" si="249"/>
        <v>26502.788920143375</v>
      </c>
      <c r="VIC25" s="230">
        <f t="shared" si="249"/>
        <v>26502.788920143375</v>
      </c>
      <c r="VID25" s="230">
        <f t="shared" si="249"/>
        <v>26502.788920143375</v>
      </c>
      <c r="VIE25" s="230">
        <f t="shared" si="249"/>
        <v>26502.788920143375</v>
      </c>
      <c r="VIF25" s="230">
        <f t="shared" si="249"/>
        <v>26502.788920143375</v>
      </c>
      <c r="VIG25" s="230">
        <f t="shared" si="249"/>
        <v>26502.788920143375</v>
      </c>
      <c r="VIH25" s="230">
        <f t="shared" si="249"/>
        <v>26502.788920143375</v>
      </c>
      <c r="VII25" s="230">
        <f t="shared" ref="VII25:VKT25" si="250">MIN(_xlfn.IFS(VII21=0,VIH25,VII21&gt;0,VIH25+(VII21/5)),VII22)</f>
        <v>26502.788920143375</v>
      </c>
      <c r="VIJ25" s="230">
        <f t="shared" si="250"/>
        <v>26502.788920143375</v>
      </c>
      <c r="VIK25" s="230">
        <f t="shared" si="250"/>
        <v>26502.788920143375</v>
      </c>
      <c r="VIL25" s="230">
        <f t="shared" si="250"/>
        <v>26502.788920143375</v>
      </c>
      <c r="VIM25" s="230">
        <f t="shared" si="250"/>
        <v>26502.788920143375</v>
      </c>
      <c r="VIN25" s="230">
        <f t="shared" si="250"/>
        <v>26502.788920143375</v>
      </c>
      <c r="VIO25" s="230">
        <f t="shared" si="250"/>
        <v>26502.788920143375</v>
      </c>
      <c r="VIP25" s="230">
        <f t="shared" si="250"/>
        <v>26502.788920143375</v>
      </c>
      <c r="VIQ25" s="230">
        <f t="shared" si="250"/>
        <v>26502.788920143375</v>
      </c>
      <c r="VIR25" s="230">
        <f t="shared" si="250"/>
        <v>26502.788920143375</v>
      </c>
      <c r="VIS25" s="230">
        <f t="shared" si="250"/>
        <v>26502.788920143375</v>
      </c>
      <c r="VIT25" s="230">
        <f t="shared" si="250"/>
        <v>26502.788920143375</v>
      </c>
      <c r="VIU25" s="230">
        <f t="shared" si="250"/>
        <v>26502.788920143375</v>
      </c>
      <c r="VIV25" s="230">
        <f t="shared" si="250"/>
        <v>26502.788920143375</v>
      </c>
      <c r="VIW25" s="230">
        <f t="shared" si="250"/>
        <v>26502.788920143375</v>
      </c>
      <c r="VIX25" s="230">
        <f t="shared" si="250"/>
        <v>26502.788920143375</v>
      </c>
      <c r="VIY25" s="230">
        <f t="shared" si="250"/>
        <v>26502.788920143375</v>
      </c>
      <c r="VIZ25" s="230">
        <f t="shared" si="250"/>
        <v>26502.788920143375</v>
      </c>
      <c r="VJA25" s="230">
        <f t="shared" si="250"/>
        <v>26502.788920143375</v>
      </c>
      <c r="VJB25" s="230">
        <f t="shared" si="250"/>
        <v>26502.788920143375</v>
      </c>
      <c r="VJC25" s="230">
        <f t="shared" si="250"/>
        <v>26502.788920143375</v>
      </c>
      <c r="VJD25" s="230">
        <f t="shared" si="250"/>
        <v>26502.788920143375</v>
      </c>
      <c r="VJE25" s="230">
        <f t="shared" si="250"/>
        <v>26502.788920143375</v>
      </c>
      <c r="VJF25" s="230">
        <f t="shared" si="250"/>
        <v>26502.788920143375</v>
      </c>
      <c r="VJG25" s="230">
        <f t="shared" si="250"/>
        <v>26502.788920143375</v>
      </c>
      <c r="VJH25" s="230">
        <f t="shared" si="250"/>
        <v>26502.788920143375</v>
      </c>
      <c r="VJI25" s="230">
        <f t="shared" si="250"/>
        <v>26502.788920143375</v>
      </c>
      <c r="VJJ25" s="230">
        <f t="shared" si="250"/>
        <v>26502.788920143375</v>
      </c>
      <c r="VJK25" s="230">
        <f t="shared" si="250"/>
        <v>26502.788920143375</v>
      </c>
      <c r="VJL25" s="230">
        <f t="shared" si="250"/>
        <v>26502.788920143375</v>
      </c>
      <c r="VJM25" s="230">
        <f t="shared" si="250"/>
        <v>26502.788920143375</v>
      </c>
      <c r="VJN25" s="230">
        <f t="shared" si="250"/>
        <v>26502.788920143375</v>
      </c>
      <c r="VJO25" s="230">
        <f t="shared" si="250"/>
        <v>26502.788920143375</v>
      </c>
      <c r="VJP25" s="230">
        <f t="shared" si="250"/>
        <v>26502.788920143375</v>
      </c>
      <c r="VJQ25" s="230">
        <f t="shared" si="250"/>
        <v>26502.788920143375</v>
      </c>
      <c r="VJR25" s="230">
        <f t="shared" si="250"/>
        <v>26502.788920143375</v>
      </c>
      <c r="VJS25" s="230">
        <f t="shared" si="250"/>
        <v>26502.788920143375</v>
      </c>
      <c r="VJT25" s="230">
        <f t="shared" si="250"/>
        <v>26502.788920143375</v>
      </c>
      <c r="VJU25" s="230">
        <f t="shared" si="250"/>
        <v>26502.788920143375</v>
      </c>
      <c r="VJV25" s="230">
        <f t="shared" si="250"/>
        <v>26502.788920143375</v>
      </c>
      <c r="VJW25" s="230">
        <f t="shared" si="250"/>
        <v>26502.788920143375</v>
      </c>
      <c r="VJX25" s="230">
        <f t="shared" si="250"/>
        <v>26502.788920143375</v>
      </c>
      <c r="VJY25" s="230">
        <f t="shared" si="250"/>
        <v>26502.788920143375</v>
      </c>
      <c r="VJZ25" s="230">
        <f t="shared" si="250"/>
        <v>26502.788920143375</v>
      </c>
      <c r="VKA25" s="230">
        <f t="shared" si="250"/>
        <v>26502.788920143375</v>
      </c>
      <c r="VKB25" s="230">
        <f t="shared" si="250"/>
        <v>26502.788920143375</v>
      </c>
      <c r="VKC25" s="230">
        <f t="shared" si="250"/>
        <v>26502.788920143375</v>
      </c>
      <c r="VKD25" s="230">
        <f t="shared" si="250"/>
        <v>26502.788920143375</v>
      </c>
      <c r="VKE25" s="230">
        <f t="shared" si="250"/>
        <v>26502.788920143375</v>
      </c>
      <c r="VKF25" s="230">
        <f t="shared" si="250"/>
        <v>26502.788920143375</v>
      </c>
      <c r="VKG25" s="230">
        <f t="shared" si="250"/>
        <v>26502.788920143375</v>
      </c>
      <c r="VKH25" s="230">
        <f t="shared" si="250"/>
        <v>26502.788920143375</v>
      </c>
      <c r="VKI25" s="230">
        <f t="shared" si="250"/>
        <v>26502.788920143375</v>
      </c>
      <c r="VKJ25" s="230">
        <f t="shared" si="250"/>
        <v>26502.788920143375</v>
      </c>
      <c r="VKK25" s="230">
        <f t="shared" si="250"/>
        <v>26502.788920143375</v>
      </c>
      <c r="VKL25" s="230">
        <f t="shared" si="250"/>
        <v>26502.788920143375</v>
      </c>
      <c r="VKM25" s="230">
        <f t="shared" si="250"/>
        <v>26502.788920143375</v>
      </c>
      <c r="VKN25" s="230">
        <f t="shared" si="250"/>
        <v>26502.788920143375</v>
      </c>
      <c r="VKO25" s="230">
        <f t="shared" si="250"/>
        <v>26502.788920143375</v>
      </c>
      <c r="VKP25" s="230">
        <f t="shared" si="250"/>
        <v>26502.788920143375</v>
      </c>
      <c r="VKQ25" s="230">
        <f t="shared" si="250"/>
        <v>26502.788920143375</v>
      </c>
      <c r="VKR25" s="230">
        <f t="shared" si="250"/>
        <v>26502.788920143375</v>
      </c>
      <c r="VKS25" s="230">
        <f t="shared" si="250"/>
        <v>26502.788920143375</v>
      </c>
      <c r="VKT25" s="230">
        <f t="shared" si="250"/>
        <v>26502.788920143375</v>
      </c>
      <c r="VKU25" s="230">
        <f t="shared" ref="VKU25:VNF25" si="251">MIN(_xlfn.IFS(VKU21=0,VKT25,VKU21&gt;0,VKT25+(VKU21/5)),VKU22)</f>
        <v>26502.788920143375</v>
      </c>
      <c r="VKV25" s="230">
        <f t="shared" si="251"/>
        <v>26502.788920143375</v>
      </c>
      <c r="VKW25" s="230">
        <f t="shared" si="251"/>
        <v>26502.788920143375</v>
      </c>
      <c r="VKX25" s="230">
        <f t="shared" si="251"/>
        <v>26502.788920143375</v>
      </c>
      <c r="VKY25" s="230">
        <f t="shared" si="251"/>
        <v>26502.788920143375</v>
      </c>
      <c r="VKZ25" s="230">
        <f t="shared" si="251"/>
        <v>26502.788920143375</v>
      </c>
      <c r="VLA25" s="230">
        <f t="shared" si="251"/>
        <v>26502.788920143375</v>
      </c>
      <c r="VLB25" s="230">
        <f t="shared" si="251"/>
        <v>26502.788920143375</v>
      </c>
      <c r="VLC25" s="230">
        <f t="shared" si="251"/>
        <v>26502.788920143375</v>
      </c>
      <c r="VLD25" s="230">
        <f t="shared" si="251"/>
        <v>26502.788920143375</v>
      </c>
      <c r="VLE25" s="230">
        <f t="shared" si="251"/>
        <v>26502.788920143375</v>
      </c>
      <c r="VLF25" s="230">
        <f t="shared" si="251"/>
        <v>26502.788920143375</v>
      </c>
      <c r="VLG25" s="230">
        <f t="shared" si="251"/>
        <v>26502.788920143375</v>
      </c>
      <c r="VLH25" s="230">
        <f t="shared" si="251"/>
        <v>26502.788920143375</v>
      </c>
      <c r="VLI25" s="230">
        <f t="shared" si="251"/>
        <v>26502.788920143375</v>
      </c>
      <c r="VLJ25" s="230">
        <f t="shared" si="251"/>
        <v>26502.788920143375</v>
      </c>
      <c r="VLK25" s="230">
        <f t="shared" si="251"/>
        <v>26502.788920143375</v>
      </c>
      <c r="VLL25" s="230">
        <f t="shared" si="251"/>
        <v>26502.788920143375</v>
      </c>
      <c r="VLM25" s="230">
        <f t="shared" si="251"/>
        <v>26502.788920143375</v>
      </c>
      <c r="VLN25" s="230">
        <f t="shared" si="251"/>
        <v>26502.788920143375</v>
      </c>
      <c r="VLO25" s="230">
        <f t="shared" si="251"/>
        <v>26502.788920143375</v>
      </c>
      <c r="VLP25" s="230">
        <f t="shared" si="251"/>
        <v>26502.788920143375</v>
      </c>
      <c r="VLQ25" s="230">
        <f t="shared" si="251"/>
        <v>26502.788920143375</v>
      </c>
      <c r="VLR25" s="230">
        <f t="shared" si="251"/>
        <v>26502.788920143375</v>
      </c>
      <c r="VLS25" s="230">
        <f t="shared" si="251"/>
        <v>26502.788920143375</v>
      </c>
      <c r="VLT25" s="230">
        <f t="shared" si="251"/>
        <v>26502.788920143375</v>
      </c>
      <c r="VLU25" s="230">
        <f t="shared" si="251"/>
        <v>26502.788920143375</v>
      </c>
      <c r="VLV25" s="230">
        <f t="shared" si="251"/>
        <v>26502.788920143375</v>
      </c>
      <c r="VLW25" s="230">
        <f t="shared" si="251"/>
        <v>26502.788920143375</v>
      </c>
      <c r="VLX25" s="230">
        <f t="shared" si="251"/>
        <v>26502.788920143375</v>
      </c>
      <c r="VLY25" s="230">
        <f t="shared" si="251"/>
        <v>26502.788920143375</v>
      </c>
      <c r="VLZ25" s="230">
        <f t="shared" si="251"/>
        <v>26502.788920143375</v>
      </c>
      <c r="VMA25" s="230">
        <f t="shared" si="251"/>
        <v>26502.788920143375</v>
      </c>
      <c r="VMB25" s="230">
        <f t="shared" si="251"/>
        <v>26502.788920143375</v>
      </c>
      <c r="VMC25" s="230">
        <f t="shared" si="251"/>
        <v>26502.788920143375</v>
      </c>
      <c r="VMD25" s="230">
        <f t="shared" si="251"/>
        <v>26502.788920143375</v>
      </c>
      <c r="VME25" s="230">
        <f t="shared" si="251"/>
        <v>26502.788920143375</v>
      </c>
      <c r="VMF25" s="230">
        <f t="shared" si="251"/>
        <v>26502.788920143375</v>
      </c>
      <c r="VMG25" s="230">
        <f t="shared" si="251"/>
        <v>26502.788920143375</v>
      </c>
      <c r="VMH25" s="230">
        <f t="shared" si="251"/>
        <v>26502.788920143375</v>
      </c>
      <c r="VMI25" s="230">
        <f t="shared" si="251"/>
        <v>26502.788920143375</v>
      </c>
      <c r="VMJ25" s="230">
        <f t="shared" si="251"/>
        <v>26502.788920143375</v>
      </c>
      <c r="VMK25" s="230">
        <f t="shared" si="251"/>
        <v>26502.788920143375</v>
      </c>
      <c r="VML25" s="230">
        <f t="shared" si="251"/>
        <v>26502.788920143375</v>
      </c>
      <c r="VMM25" s="230">
        <f t="shared" si="251"/>
        <v>26502.788920143375</v>
      </c>
      <c r="VMN25" s="230">
        <f t="shared" si="251"/>
        <v>26502.788920143375</v>
      </c>
      <c r="VMO25" s="230">
        <f t="shared" si="251"/>
        <v>26502.788920143375</v>
      </c>
      <c r="VMP25" s="230">
        <f t="shared" si="251"/>
        <v>26502.788920143375</v>
      </c>
      <c r="VMQ25" s="230">
        <f t="shared" si="251"/>
        <v>26502.788920143375</v>
      </c>
      <c r="VMR25" s="230">
        <f t="shared" si="251"/>
        <v>26502.788920143375</v>
      </c>
      <c r="VMS25" s="230">
        <f t="shared" si="251"/>
        <v>26502.788920143375</v>
      </c>
      <c r="VMT25" s="230">
        <f t="shared" si="251"/>
        <v>26502.788920143375</v>
      </c>
      <c r="VMU25" s="230">
        <f t="shared" si="251"/>
        <v>26502.788920143375</v>
      </c>
      <c r="VMV25" s="230">
        <f t="shared" si="251"/>
        <v>26502.788920143375</v>
      </c>
      <c r="VMW25" s="230">
        <f t="shared" si="251"/>
        <v>26502.788920143375</v>
      </c>
      <c r="VMX25" s="230">
        <f t="shared" si="251"/>
        <v>26502.788920143375</v>
      </c>
      <c r="VMY25" s="230">
        <f t="shared" si="251"/>
        <v>26502.788920143375</v>
      </c>
      <c r="VMZ25" s="230">
        <f t="shared" si="251"/>
        <v>26502.788920143375</v>
      </c>
      <c r="VNA25" s="230">
        <f t="shared" si="251"/>
        <v>26502.788920143375</v>
      </c>
      <c r="VNB25" s="230">
        <f t="shared" si="251"/>
        <v>26502.788920143375</v>
      </c>
      <c r="VNC25" s="230">
        <f t="shared" si="251"/>
        <v>26502.788920143375</v>
      </c>
      <c r="VND25" s="230">
        <f t="shared" si="251"/>
        <v>26502.788920143375</v>
      </c>
      <c r="VNE25" s="230">
        <f t="shared" si="251"/>
        <v>26502.788920143375</v>
      </c>
      <c r="VNF25" s="230">
        <f t="shared" si="251"/>
        <v>26502.788920143375</v>
      </c>
      <c r="VNG25" s="230">
        <f t="shared" ref="VNG25:VPR25" si="252">MIN(_xlfn.IFS(VNG21=0,VNF25,VNG21&gt;0,VNF25+(VNG21/5)),VNG22)</f>
        <v>26502.788920143375</v>
      </c>
      <c r="VNH25" s="230">
        <f t="shared" si="252"/>
        <v>26502.788920143375</v>
      </c>
      <c r="VNI25" s="230">
        <f t="shared" si="252"/>
        <v>26502.788920143375</v>
      </c>
      <c r="VNJ25" s="230">
        <f t="shared" si="252"/>
        <v>26502.788920143375</v>
      </c>
      <c r="VNK25" s="230">
        <f t="shared" si="252"/>
        <v>26502.788920143375</v>
      </c>
      <c r="VNL25" s="230">
        <f t="shared" si="252"/>
        <v>26502.788920143375</v>
      </c>
      <c r="VNM25" s="230">
        <f t="shared" si="252"/>
        <v>26502.788920143375</v>
      </c>
      <c r="VNN25" s="230">
        <f t="shared" si="252"/>
        <v>26502.788920143375</v>
      </c>
      <c r="VNO25" s="230">
        <f t="shared" si="252"/>
        <v>26502.788920143375</v>
      </c>
      <c r="VNP25" s="230">
        <f t="shared" si="252"/>
        <v>26502.788920143375</v>
      </c>
      <c r="VNQ25" s="230">
        <f t="shared" si="252"/>
        <v>26502.788920143375</v>
      </c>
      <c r="VNR25" s="230">
        <f t="shared" si="252"/>
        <v>26502.788920143375</v>
      </c>
      <c r="VNS25" s="230">
        <f t="shared" si="252"/>
        <v>26502.788920143375</v>
      </c>
      <c r="VNT25" s="230">
        <f t="shared" si="252"/>
        <v>26502.788920143375</v>
      </c>
      <c r="VNU25" s="230">
        <f t="shared" si="252"/>
        <v>26502.788920143375</v>
      </c>
      <c r="VNV25" s="230">
        <f t="shared" si="252"/>
        <v>26502.788920143375</v>
      </c>
      <c r="VNW25" s="230">
        <f t="shared" si="252"/>
        <v>26502.788920143375</v>
      </c>
      <c r="VNX25" s="230">
        <f t="shared" si="252"/>
        <v>26502.788920143375</v>
      </c>
      <c r="VNY25" s="230">
        <f t="shared" si="252"/>
        <v>26502.788920143375</v>
      </c>
      <c r="VNZ25" s="230">
        <f t="shared" si="252"/>
        <v>26502.788920143375</v>
      </c>
      <c r="VOA25" s="230">
        <f t="shared" si="252"/>
        <v>26502.788920143375</v>
      </c>
      <c r="VOB25" s="230">
        <f t="shared" si="252"/>
        <v>26502.788920143375</v>
      </c>
      <c r="VOC25" s="230">
        <f t="shared" si="252"/>
        <v>26502.788920143375</v>
      </c>
      <c r="VOD25" s="230">
        <f t="shared" si="252"/>
        <v>26502.788920143375</v>
      </c>
      <c r="VOE25" s="230">
        <f t="shared" si="252"/>
        <v>26502.788920143375</v>
      </c>
      <c r="VOF25" s="230">
        <f t="shared" si="252"/>
        <v>26502.788920143375</v>
      </c>
      <c r="VOG25" s="230">
        <f t="shared" si="252"/>
        <v>26502.788920143375</v>
      </c>
      <c r="VOH25" s="230">
        <f t="shared" si="252"/>
        <v>26502.788920143375</v>
      </c>
      <c r="VOI25" s="230">
        <f t="shared" si="252"/>
        <v>26502.788920143375</v>
      </c>
      <c r="VOJ25" s="230">
        <f t="shared" si="252"/>
        <v>26502.788920143375</v>
      </c>
      <c r="VOK25" s="230">
        <f t="shared" si="252"/>
        <v>26502.788920143375</v>
      </c>
      <c r="VOL25" s="230">
        <f t="shared" si="252"/>
        <v>26502.788920143375</v>
      </c>
      <c r="VOM25" s="230">
        <f t="shared" si="252"/>
        <v>26502.788920143375</v>
      </c>
      <c r="VON25" s="230">
        <f t="shared" si="252"/>
        <v>26502.788920143375</v>
      </c>
      <c r="VOO25" s="230">
        <f t="shared" si="252"/>
        <v>26502.788920143375</v>
      </c>
      <c r="VOP25" s="230">
        <f t="shared" si="252"/>
        <v>26502.788920143375</v>
      </c>
      <c r="VOQ25" s="230">
        <f t="shared" si="252"/>
        <v>26502.788920143375</v>
      </c>
      <c r="VOR25" s="230">
        <f t="shared" si="252"/>
        <v>26502.788920143375</v>
      </c>
      <c r="VOS25" s="230">
        <f t="shared" si="252"/>
        <v>26502.788920143375</v>
      </c>
      <c r="VOT25" s="230">
        <f t="shared" si="252"/>
        <v>26502.788920143375</v>
      </c>
      <c r="VOU25" s="230">
        <f t="shared" si="252"/>
        <v>26502.788920143375</v>
      </c>
      <c r="VOV25" s="230">
        <f t="shared" si="252"/>
        <v>26502.788920143375</v>
      </c>
      <c r="VOW25" s="230">
        <f t="shared" si="252"/>
        <v>26502.788920143375</v>
      </c>
      <c r="VOX25" s="230">
        <f t="shared" si="252"/>
        <v>26502.788920143375</v>
      </c>
      <c r="VOY25" s="230">
        <f t="shared" si="252"/>
        <v>26502.788920143375</v>
      </c>
      <c r="VOZ25" s="230">
        <f t="shared" si="252"/>
        <v>26502.788920143375</v>
      </c>
      <c r="VPA25" s="230">
        <f t="shared" si="252"/>
        <v>26502.788920143375</v>
      </c>
      <c r="VPB25" s="230">
        <f t="shared" si="252"/>
        <v>26502.788920143375</v>
      </c>
      <c r="VPC25" s="230">
        <f t="shared" si="252"/>
        <v>26502.788920143375</v>
      </c>
      <c r="VPD25" s="230">
        <f t="shared" si="252"/>
        <v>26502.788920143375</v>
      </c>
      <c r="VPE25" s="230">
        <f t="shared" si="252"/>
        <v>26502.788920143375</v>
      </c>
      <c r="VPF25" s="230">
        <f t="shared" si="252"/>
        <v>26502.788920143375</v>
      </c>
      <c r="VPG25" s="230">
        <f t="shared" si="252"/>
        <v>26502.788920143375</v>
      </c>
      <c r="VPH25" s="230">
        <f t="shared" si="252"/>
        <v>26502.788920143375</v>
      </c>
      <c r="VPI25" s="230">
        <f t="shared" si="252"/>
        <v>26502.788920143375</v>
      </c>
      <c r="VPJ25" s="230">
        <f t="shared" si="252"/>
        <v>26502.788920143375</v>
      </c>
      <c r="VPK25" s="230">
        <f t="shared" si="252"/>
        <v>26502.788920143375</v>
      </c>
      <c r="VPL25" s="230">
        <f t="shared" si="252"/>
        <v>26502.788920143375</v>
      </c>
      <c r="VPM25" s="230">
        <f t="shared" si="252"/>
        <v>26502.788920143375</v>
      </c>
      <c r="VPN25" s="230">
        <f t="shared" si="252"/>
        <v>26502.788920143375</v>
      </c>
      <c r="VPO25" s="230">
        <f t="shared" si="252"/>
        <v>26502.788920143375</v>
      </c>
      <c r="VPP25" s="230">
        <f t="shared" si="252"/>
        <v>26502.788920143375</v>
      </c>
      <c r="VPQ25" s="230">
        <f t="shared" si="252"/>
        <v>26502.788920143375</v>
      </c>
      <c r="VPR25" s="230">
        <f t="shared" si="252"/>
        <v>26502.788920143375</v>
      </c>
      <c r="VPS25" s="230">
        <f t="shared" ref="VPS25:VSD25" si="253">MIN(_xlfn.IFS(VPS21=0,VPR25,VPS21&gt;0,VPR25+(VPS21/5)),VPS22)</f>
        <v>26502.788920143375</v>
      </c>
      <c r="VPT25" s="230">
        <f t="shared" si="253"/>
        <v>26502.788920143375</v>
      </c>
      <c r="VPU25" s="230">
        <f t="shared" si="253"/>
        <v>26502.788920143375</v>
      </c>
      <c r="VPV25" s="230">
        <f t="shared" si="253"/>
        <v>26502.788920143375</v>
      </c>
      <c r="VPW25" s="230">
        <f t="shared" si="253"/>
        <v>26502.788920143375</v>
      </c>
      <c r="VPX25" s="230">
        <f t="shared" si="253"/>
        <v>26502.788920143375</v>
      </c>
      <c r="VPY25" s="230">
        <f t="shared" si="253"/>
        <v>26502.788920143375</v>
      </c>
      <c r="VPZ25" s="230">
        <f t="shared" si="253"/>
        <v>26502.788920143375</v>
      </c>
      <c r="VQA25" s="230">
        <f t="shared" si="253"/>
        <v>26502.788920143375</v>
      </c>
      <c r="VQB25" s="230">
        <f t="shared" si="253"/>
        <v>26502.788920143375</v>
      </c>
      <c r="VQC25" s="230">
        <f t="shared" si="253"/>
        <v>26502.788920143375</v>
      </c>
      <c r="VQD25" s="230">
        <f t="shared" si="253"/>
        <v>26502.788920143375</v>
      </c>
      <c r="VQE25" s="230">
        <f t="shared" si="253"/>
        <v>26502.788920143375</v>
      </c>
      <c r="VQF25" s="230">
        <f t="shared" si="253"/>
        <v>26502.788920143375</v>
      </c>
      <c r="VQG25" s="230">
        <f t="shared" si="253"/>
        <v>26502.788920143375</v>
      </c>
      <c r="VQH25" s="230">
        <f t="shared" si="253"/>
        <v>26502.788920143375</v>
      </c>
      <c r="VQI25" s="230">
        <f t="shared" si="253"/>
        <v>26502.788920143375</v>
      </c>
      <c r="VQJ25" s="230">
        <f t="shared" si="253"/>
        <v>26502.788920143375</v>
      </c>
      <c r="VQK25" s="230">
        <f t="shared" si="253"/>
        <v>26502.788920143375</v>
      </c>
      <c r="VQL25" s="230">
        <f t="shared" si="253"/>
        <v>26502.788920143375</v>
      </c>
      <c r="VQM25" s="230">
        <f t="shared" si="253"/>
        <v>26502.788920143375</v>
      </c>
      <c r="VQN25" s="230">
        <f t="shared" si="253"/>
        <v>26502.788920143375</v>
      </c>
      <c r="VQO25" s="230">
        <f t="shared" si="253"/>
        <v>26502.788920143375</v>
      </c>
      <c r="VQP25" s="230">
        <f t="shared" si="253"/>
        <v>26502.788920143375</v>
      </c>
      <c r="VQQ25" s="230">
        <f t="shared" si="253"/>
        <v>26502.788920143375</v>
      </c>
      <c r="VQR25" s="230">
        <f t="shared" si="253"/>
        <v>26502.788920143375</v>
      </c>
      <c r="VQS25" s="230">
        <f t="shared" si="253"/>
        <v>26502.788920143375</v>
      </c>
      <c r="VQT25" s="230">
        <f t="shared" si="253"/>
        <v>26502.788920143375</v>
      </c>
      <c r="VQU25" s="230">
        <f t="shared" si="253"/>
        <v>26502.788920143375</v>
      </c>
      <c r="VQV25" s="230">
        <f t="shared" si="253"/>
        <v>26502.788920143375</v>
      </c>
      <c r="VQW25" s="230">
        <f t="shared" si="253"/>
        <v>26502.788920143375</v>
      </c>
      <c r="VQX25" s="230">
        <f t="shared" si="253"/>
        <v>26502.788920143375</v>
      </c>
      <c r="VQY25" s="230">
        <f t="shared" si="253"/>
        <v>26502.788920143375</v>
      </c>
      <c r="VQZ25" s="230">
        <f t="shared" si="253"/>
        <v>26502.788920143375</v>
      </c>
      <c r="VRA25" s="230">
        <f t="shared" si="253"/>
        <v>26502.788920143375</v>
      </c>
      <c r="VRB25" s="230">
        <f t="shared" si="253"/>
        <v>26502.788920143375</v>
      </c>
      <c r="VRC25" s="230">
        <f t="shared" si="253"/>
        <v>26502.788920143375</v>
      </c>
      <c r="VRD25" s="230">
        <f t="shared" si="253"/>
        <v>26502.788920143375</v>
      </c>
      <c r="VRE25" s="230">
        <f t="shared" si="253"/>
        <v>26502.788920143375</v>
      </c>
      <c r="VRF25" s="230">
        <f t="shared" si="253"/>
        <v>26502.788920143375</v>
      </c>
      <c r="VRG25" s="230">
        <f t="shared" si="253"/>
        <v>26502.788920143375</v>
      </c>
      <c r="VRH25" s="230">
        <f t="shared" si="253"/>
        <v>26502.788920143375</v>
      </c>
      <c r="VRI25" s="230">
        <f t="shared" si="253"/>
        <v>26502.788920143375</v>
      </c>
      <c r="VRJ25" s="230">
        <f t="shared" si="253"/>
        <v>26502.788920143375</v>
      </c>
      <c r="VRK25" s="230">
        <f t="shared" si="253"/>
        <v>26502.788920143375</v>
      </c>
      <c r="VRL25" s="230">
        <f t="shared" si="253"/>
        <v>26502.788920143375</v>
      </c>
      <c r="VRM25" s="230">
        <f t="shared" si="253"/>
        <v>26502.788920143375</v>
      </c>
      <c r="VRN25" s="230">
        <f t="shared" si="253"/>
        <v>26502.788920143375</v>
      </c>
      <c r="VRO25" s="230">
        <f t="shared" si="253"/>
        <v>26502.788920143375</v>
      </c>
      <c r="VRP25" s="230">
        <f t="shared" si="253"/>
        <v>26502.788920143375</v>
      </c>
      <c r="VRQ25" s="230">
        <f t="shared" si="253"/>
        <v>26502.788920143375</v>
      </c>
      <c r="VRR25" s="230">
        <f t="shared" si="253"/>
        <v>26502.788920143375</v>
      </c>
      <c r="VRS25" s="230">
        <f t="shared" si="253"/>
        <v>26502.788920143375</v>
      </c>
      <c r="VRT25" s="230">
        <f t="shared" si="253"/>
        <v>26502.788920143375</v>
      </c>
      <c r="VRU25" s="230">
        <f t="shared" si="253"/>
        <v>26502.788920143375</v>
      </c>
      <c r="VRV25" s="230">
        <f t="shared" si="253"/>
        <v>26502.788920143375</v>
      </c>
      <c r="VRW25" s="230">
        <f t="shared" si="253"/>
        <v>26502.788920143375</v>
      </c>
      <c r="VRX25" s="230">
        <f t="shared" si="253"/>
        <v>26502.788920143375</v>
      </c>
      <c r="VRY25" s="230">
        <f t="shared" si="253"/>
        <v>26502.788920143375</v>
      </c>
      <c r="VRZ25" s="230">
        <f t="shared" si="253"/>
        <v>26502.788920143375</v>
      </c>
      <c r="VSA25" s="230">
        <f t="shared" si="253"/>
        <v>26502.788920143375</v>
      </c>
      <c r="VSB25" s="230">
        <f t="shared" si="253"/>
        <v>26502.788920143375</v>
      </c>
      <c r="VSC25" s="230">
        <f t="shared" si="253"/>
        <v>26502.788920143375</v>
      </c>
      <c r="VSD25" s="230">
        <f t="shared" si="253"/>
        <v>26502.788920143375</v>
      </c>
      <c r="VSE25" s="230">
        <f t="shared" ref="VSE25:VUP25" si="254">MIN(_xlfn.IFS(VSE21=0,VSD25,VSE21&gt;0,VSD25+(VSE21/5)),VSE22)</f>
        <v>26502.788920143375</v>
      </c>
      <c r="VSF25" s="230">
        <f t="shared" si="254"/>
        <v>26502.788920143375</v>
      </c>
      <c r="VSG25" s="230">
        <f t="shared" si="254"/>
        <v>26502.788920143375</v>
      </c>
      <c r="VSH25" s="230">
        <f t="shared" si="254"/>
        <v>26502.788920143375</v>
      </c>
      <c r="VSI25" s="230">
        <f t="shared" si="254"/>
        <v>26502.788920143375</v>
      </c>
      <c r="VSJ25" s="230">
        <f t="shared" si="254"/>
        <v>26502.788920143375</v>
      </c>
      <c r="VSK25" s="230">
        <f t="shared" si="254"/>
        <v>26502.788920143375</v>
      </c>
      <c r="VSL25" s="230">
        <f t="shared" si="254"/>
        <v>26502.788920143375</v>
      </c>
      <c r="VSM25" s="230">
        <f t="shared" si="254"/>
        <v>26502.788920143375</v>
      </c>
      <c r="VSN25" s="230">
        <f t="shared" si="254"/>
        <v>26502.788920143375</v>
      </c>
      <c r="VSO25" s="230">
        <f t="shared" si="254"/>
        <v>26502.788920143375</v>
      </c>
      <c r="VSP25" s="230">
        <f t="shared" si="254"/>
        <v>26502.788920143375</v>
      </c>
      <c r="VSQ25" s="230">
        <f t="shared" si="254"/>
        <v>26502.788920143375</v>
      </c>
      <c r="VSR25" s="230">
        <f t="shared" si="254"/>
        <v>26502.788920143375</v>
      </c>
      <c r="VSS25" s="230">
        <f t="shared" si="254"/>
        <v>26502.788920143375</v>
      </c>
      <c r="VST25" s="230">
        <f t="shared" si="254"/>
        <v>26502.788920143375</v>
      </c>
      <c r="VSU25" s="230">
        <f t="shared" si="254"/>
        <v>26502.788920143375</v>
      </c>
      <c r="VSV25" s="230">
        <f t="shared" si="254"/>
        <v>26502.788920143375</v>
      </c>
      <c r="VSW25" s="230">
        <f t="shared" si="254"/>
        <v>26502.788920143375</v>
      </c>
      <c r="VSX25" s="230">
        <f t="shared" si="254"/>
        <v>26502.788920143375</v>
      </c>
      <c r="VSY25" s="230">
        <f t="shared" si="254"/>
        <v>26502.788920143375</v>
      </c>
      <c r="VSZ25" s="230">
        <f t="shared" si="254"/>
        <v>26502.788920143375</v>
      </c>
      <c r="VTA25" s="230">
        <f t="shared" si="254"/>
        <v>26502.788920143375</v>
      </c>
      <c r="VTB25" s="230">
        <f t="shared" si="254"/>
        <v>26502.788920143375</v>
      </c>
      <c r="VTC25" s="230">
        <f t="shared" si="254"/>
        <v>26502.788920143375</v>
      </c>
      <c r="VTD25" s="230">
        <f t="shared" si="254"/>
        <v>26502.788920143375</v>
      </c>
      <c r="VTE25" s="230">
        <f t="shared" si="254"/>
        <v>26502.788920143375</v>
      </c>
      <c r="VTF25" s="230">
        <f t="shared" si="254"/>
        <v>26502.788920143375</v>
      </c>
      <c r="VTG25" s="230">
        <f t="shared" si="254"/>
        <v>26502.788920143375</v>
      </c>
      <c r="VTH25" s="230">
        <f t="shared" si="254"/>
        <v>26502.788920143375</v>
      </c>
      <c r="VTI25" s="230">
        <f t="shared" si="254"/>
        <v>26502.788920143375</v>
      </c>
      <c r="VTJ25" s="230">
        <f t="shared" si="254"/>
        <v>26502.788920143375</v>
      </c>
      <c r="VTK25" s="230">
        <f t="shared" si="254"/>
        <v>26502.788920143375</v>
      </c>
      <c r="VTL25" s="230">
        <f t="shared" si="254"/>
        <v>26502.788920143375</v>
      </c>
      <c r="VTM25" s="230">
        <f t="shared" si="254"/>
        <v>26502.788920143375</v>
      </c>
      <c r="VTN25" s="230">
        <f t="shared" si="254"/>
        <v>26502.788920143375</v>
      </c>
      <c r="VTO25" s="230">
        <f t="shared" si="254"/>
        <v>26502.788920143375</v>
      </c>
      <c r="VTP25" s="230">
        <f t="shared" si="254"/>
        <v>26502.788920143375</v>
      </c>
      <c r="VTQ25" s="230">
        <f t="shared" si="254"/>
        <v>26502.788920143375</v>
      </c>
      <c r="VTR25" s="230">
        <f t="shared" si="254"/>
        <v>26502.788920143375</v>
      </c>
      <c r="VTS25" s="230">
        <f t="shared" si="254"/>
        <v>26502.788920143375</v>
      </c>
      <c r="VTT25" s="230">
        <f t="shared" si="254"/>
        <v>26502.788920143375</v>
      </c>
      <c r="VTU25" s="230">
        <f t="shared" si="254"/>
        <v>26502.788920143375</v>
      </c>
      <c r="VTV25" s="230">
        <f t="shared" si="254"/>
        <v>26502.788920143375</v>
      </c>
      <c r="VTW25" s="230">
        <f t="shared" si="254"/>
        <v>26502.788920143375</v>
      </c>
      <c r="VTX25" s="230">
        <f t="shared" si="254"/>
        <v>26502.788920143375</v>
      </c>
      <c r="VTY25" s="230">
        <f t="shared" si="254"/>
        <v>26502.788920143375</v>
      </c>
      <c r="VTZ25" s="230">
        <f t="shared" si="254"/>
        <v>26502.788920143375</v>
      </c>
      <c r="VUA25" s="230">
        <f t="shared" si="254"/>
        <v>26502.788920143375</v>
      </c>
      <c r="VUB25" s="230">
        <f t="shared" si="254"/>
        <v>26502.788920143375</v>
      </c>
      <c r="VUC25" s="230">
        <f t="shared" si="254"/>
        <v>26502.788920143375</v>
      </c>
      <c r="VUD25" s="230">
        <f t="shared" si="254"/>
        <v>26502.788920143375</v>
      </c>
      <c r="VUE25" s="230">
        <f t="shared" si="254"/>
        <v>26502.788920143375</v>
      </c>
      <c r="VUF25" s="230">
        <f t="shared" si="254"/>
        <v>26502.788920143375</v>
      </c>
      <c r="VUG25" s="230">
        <f t="shared" si="254"/>
        <v>26502.788920143375</v>
      </c>
      <c r="VUH25" s="230">
        <f t="shared" si="254"/>
        <v>26502.788920143375</v>
      </c>
      <c r="VUI25" s="230">
        <f t="shared" si="254"/>
        <v>26502.788920143375</v>
      </c>
      <c r="VUJ25" s="230">
        <f t="shared" si="254"/>
        <v>26502.788920143375</v>
      </c>
      <c r="VUK25" s="230">
        <f t="shared" si="254"/>
        <v>26502.788920143375</v>
      </c>
      <c r="VUL25" s="230">
        <f t="shared" si="254"/>
        <v>26502.788920143375</v>
      </c>
      <c r="VUM25" s="230">
        <f t="shared" si="254"/>
        <v>26502.788920143375</v>
      </c>
      <c r="VUN25" s="230">
        <f t="shared" si="254"/>
        <v>26502.788920143375</v>
      </c>
      <c r="VUO25" s="230">
        <f t="shared" si="254"/>
        <v>26502.788920143375</v>
      </c>
      <c r="VUP25" s="230">
        <f t="shared" si="254"/>
        <v>26502.788920143375</v>
      </c>
      <c r="VUQ25" s="230">
        <f t="shared" ref="VUQ25:VXB25" si="255">MIN(_xlfn.IFS(VUQ21=0,VUP25,VUQ21&gt;0,VUP25+(VUQ21/5)),VUQ22)</f>
        <v>26502.788920143375</v>
      </c>
      <c r="VUR25" s="230">
        <f t="shared" si="255"/>
        <v>26502.788920143375</v>
      </c>
      <c r="VUS25" s="230">
        <f t="shared" si="255"/>
        <v>26502.788920143375</v>
      </c>
      <c r="VUT25" s="230">
        <f t="shared" si="255"/>
        <v>26502.788920143375</v>
      </c>
      <c r="VUU25" s="230">
        <f t="shared" si="255"/>
        <v>26502.788920143375</v>
      </c>
      <c r="VUV25" s="230">
        <f t="shared" si="255"/>
        <v>26502.788920143375</v>
      </c>
      <c r="VUW25" s="230">
        <f t="shared" si="255"/>
        <v>26502.788920143375</v>
      </c>
      <c r="VUX25" s="230">
        <f t="shared" si="255"/>
        <v>26502.788920143375</v>
      </c>
      <c r="VUY25" s="230">
        <f t="shared" si="255"/>
        <v>26502.788920143375</v>
      </c>
      <c r="VUZ25" s="230">
        <f t="shared" si="255"/>
        <v>26502.788920143375</v>
      </c>
      <c r="VVA25" s="230">
        <f t="shared" si="255"/>
        <v>26502.788920143375</v>
      </c>
      <c r="VVB25" s="230">
        <f t="shared" si="255"/>
        <v>26502.788920143375</v>
      </c>
      <c r="VVC25" s="230">
        <f t="shared" si="255"/>
        <v>26502.788920143375</v>
      </c>
      <c r="VVD25" s="230">
        <f t="shared" si="255"/>
        <v>26502.788920143375</v>
      </c>
      <c r="VVE25" s="230">
        <f t="shared" si="255"/>
        <v>26502.788920143375</v>
      </c>
      <c r="VVF25" s="230">
        <f t="shared" si="255"/>
        <v>26502.788920143375</v>
      </c>
      <c r="VVG25" s="230">
        <f t="shared" si="255"/>
        <v>26502.788920143375</v>
      </c>
      <c r="VVH25" s="230">
        <f t="shared" si="255"/>
        <v>26502.788920143375</v>
      </c>
      <c r="VVI25" s="230">
        <f t="shared" si="255"/>
        <v>26502.788920143375</v>
      </c>
      <c r="VVJ25" s="230">
        <f t="shared" si="255"/>
        <v>26502.788920143375</v>
      </c>
      <c r="VVK25" s="230">
        <f t="shared" si="255"/>
        <v>26502.788920143375</v>
      </c>
      <c r="VVL25" s="230">
        <f t="shared" si="255"/>
        <v>26502.788920143375</v>
      </c>
      <c r="VVM25" s="230">
        <f t="shared" si="255"/>
        <v>26502.788920143375</v>
      </c>
      <c r="VVN25" s="230">
        <f t="shared" si="255"/>
        <v>26502.788920143375</v>
      </c>
      <c r="VVO25" s="230">
        <f t="shared" si="255"/>
        <v>26502.788920143375</v>
      </c>
      <c r="VVP25" s="230">
        <f t="shared" si="255"/>
        <v>26502.788920143375</v>
      </c>
      <c r="VVQ25" s="230">
        <f t="shared" si="255"/>
        <v>26502.788920143375</v>
      </c>
      <c r="VVR25" s="230">
        <f t="shared" si="255"/>
        <v>26502.788920143375</v>
      </c>
      <c r="VVS25" s="230">
        <f t="shared" si="255"/>
        <v>26502.788920143375</v>
      </c>
      <c r="VVT25" s="230">
        <f t="shared" si="255"/>
        <v>26502.788920143375</v>
      </c>
      <c r="VVU25" s="230">
        <f t="shared" si="255"/>
        <v>26502.788920143375</v>
      </c>
      <c r="VVV25" s="230">
        <f t="shared" si="255"/>
        <v>26502.788920143375</v>
      </c>
      <c r="VVW25" s="230">
        <f t="shared" si="255"/>
        <v>26502.788920143375</v>
      </c>
      <c r="VVX25" s="230">
        <f t="shared" si="255"/>
        <v>26502.788920143375</v>
      </c>
      <c r="VVY25" s="230">
        <f t="shared" si="255"/>
        <v>26502.788920143375</v>
      </c>
      <c r="VVZ25" s="230">
        <f t="shared" si="255"/>
        <v>26502.788920143375</v>
      </c>
      <c r="VWA25" s="230">
        <f t="shared" si="255"/>
        <v>26502.788920143375</v>
      </c>
      <c r="VWB25" s="230">
        <f t="shared" si="255"/>
        <v>26502.788920143375</v>
      </c>
      <c r="VWC25" s="230">
        <f t="shared" si="255"/>
        <v>26502.788920143375</v>
      </c>
      <c r="VWD25" s="230">
        <f t="shared" si="255"/>
        <v>26502.788920143375</v>
      </c>
      <c r="VWE25" s="230">
        <f t="shared" si="255"/>
        <v>26502.788920143375</v>
      </c>
      <c r="VWF25" s="230">
        <f t="shared" si="255"/>
        <v>26502.788920143375</v>
      </c>
      <c r="VWG25" s="230">
        <f t="shared" si="255"/>
        <v>26502.788920143375</v>
      </c>
      <c r="VWH25" s="230">
        <f t="shared" si="255"/>
        <v>26502.788920143375</v>
      </c>
      <c r="VWI25" s="230">
        <f t="shared" si="255"/>
        <v>26502.788920143375</v>
      </c>
      <c r="VWJ25" s="230">
        <f t="shared" si="255"/>
        <v>26502.788920143375</v>
      </c>
      <c r="VWK25" s="230">
        <f t="shared" si="255"/>
        <v>26502.788920143375</v>
      </c>
      <c r="VWL25" s="230">
        <f t="shared" si="255"/>
        <v>26502.788920143375</v>
      </c>
      <c r="VWM25" s="230">
        <f t="shared" si="255"/>
        <v>26502.788920143375</v>
      </c>
      <c r="VWN25" s="230">
        <f t="shared" si="255"/>
        <v>26502.788920143375</v>
      </c>
      <c r="VWO25" s="230">
        <f t="shared" si="255"/>
        <v>26502.788920143375</v>
      </c>
      <c r="VWP25" s="230">
        <f t="shared" si="255"/>
        <v>26502.788920143375</v>
      </c>
      <c r="VWQ25" s="230">
        <f t="shared" si="255"/>
        <v>26502.788920143375</v>
      </c>
      <c r="VWR25" s="230">
        <f t="shared" si="255"/>
        <v>26502.788920143375</v>
      </c>
      <c r="VWS25" s="230">
        <f t="shared" si="255"/>
        <v>26502.788920143375</v>
      </c>
      <c r="VWT25" s="230">
        <f t="shared" si="255"/>
        <v>26502.788920143375</v>
      </c>
      <c r="VWU25" s="230">
        <f t="shared" si="255"/>
        <v>26502.788920143375</v>
      </c>
      <c r="VWV25" s="230">
        <f t="shared" si="255"/>
        <v>26502.788920143375</v>
      </c>
      <c r="VWW25" s="230">
        <f t="shared" si="255"/>
        <v>26502.788920143375</v>
      </c>
      <c r="VWX25" s="230">
        <f t="shared" si="255"/>
        <v>26502.788920143375</v>
      </c>
      <c r="VWY25" s="230">
        <f t="shared" si="255"/>
        <v>26502.788920143375</v>
      </c>
      <c r="VWZ25" s="230">
        <f t="shared" si="255"/>
        <v>26502.788920143375</v>
      </c>
      <c r="VXA25" s="230">
        <f t="shared" si="255"/>
        <v>26502.788920143375</v>
      </c>
      <c r="VXB25" s="230">
        <f t="shared" si="255"/>
        <v>26502.788920143375</v>
      </c>
      <c r="VXC25" s="230">
        <f t="shared" ref="VXC25:VZN25" si="256">MIN(_xlfn.IFS(VXC21=0,VXB25,VXC21&gt;0,VXB25+(VXC21/5)),VXC22)</f>
        <v>26502.788920143375</v>
      </c>
      <c r="VXD25" s="230">
        <f t="shared" si="256"/>
        <v>26502.788920143375</v>
      </c>
      <c r="VXE25" s="230">
        <f t="shared" si="256"/>
        <v>26502.788920143375</v>
      </c>
      <c r="VXF25" s="230">
        <f t="shared" si="256"/>
        <v>26502.788920143375</v>
      </c>
      <c r="VXG25" s="230">
        <f t="shared" si="256"/>
        <v>26502.788920143375</v>
      </c>
      <c r="VXH25" s="230">
        <f t="shared" si="256"/>
        <v>26502.788920143375</v>
      </c>
      <c r="VXI25" s="230">
        <f t="shared" si="256"/>
        <v>26502.788920143375</v>
      </c>
      <c r="VXJ25" s="230">
        <f t="shared" si="256"/>
        <v>26502.788920143375</v>
      </c>
      <c r="VXK25" s="230">
        <f t="shared" si="256"/>
        <v>26502.788920143375</v>
      </c>
      <c r="VXL25" s="230">
        <f t="shared" si="256"/>
        <v>26502.788920143375</v>
      </c>
      <c r="VXM25" s="230">
        <f t="shared" si="256"/>
        <v>26502.788920143375</v>
      </c>
      <c r="VXN25" s="230">
        <f t="shared" si="256"/>
        <v>26502.788920143375</v>
      </c>
      <c r="VXO25" s="230">
        <f t="shared" si="256"/>
        <v>26502.788920143375</v>
      </c>
      <c r="VXP25" s="230">
        <f t="shared" si="256"/>
        <v>26502.788920143375</v>
      </c>
      <c r="VXQ25" s="230">
        <f t="shared" si="256"/>
        <v>26502.788920143375</v>
      </c>
      <c r="VXR25" s="230">
        <f t="shared" si="256"/>
        <v>26502.788920143375</v>
      </c>
      <c r="VXS25" s="230">
        <f t="shared" si="256"/>
        <v>26502.788920143375</v>
      </c>
      <c r="VXT25" s="230">
        <f t="shared" si="256"/>
        <v>26502.788920143375</v>
      </c>
      <c r="VXU25" s="230">
        <f t="shared" si="256"/>
        <v>26502.788920143375</v>
      </c>
      <c r="VXV25" s="230">
        <f t="shared" si="256"/>
        <v>26502.788920143375</v>
      </c>
      <c r="VXW25" s="230">
        <f t="shared" si="256"/>
        <v>26502.788920143375</v>
      </c>
      <c r="VXX25" s="230">
        <f t="shared" si="256"/>
        <v>26502.788920143375</v>
      </c>
      <c r="VXY25" s="230">
        <f t="shared" si="256"/>
        <v>26502.788920143375</v>
      </c>
      <c r="VXZ25" s="230">
        <f t="shared" si="256"/>
        <v>26502.788920143375</v>
      </c>
      <c r="VYA25" s="230">
        <f t="shared" si="256"/>
        <v>26502.788920143375</v>
      </c>
      <c r="VYB25" s="230">
        <f t="shared" si="256"/>
        <v>26502.788920143375</v>
      </c>
      <c r="VYC25" s="230">
        <f t="shared" si="256"/>
        <v>26502.788920143375</v>
      </c>
      <c r="VYD25" s="230">
        <f t="shared" si="256"/>
        <v>26502.788920143375</v>
      </c>
      <c r="VYE25" s="230">
        <f t="shared" si="256"/>
        <v>26502.788920143375</v>
      </c>
      <c r="VYF25" s="230">
        <f t="shared" si="256"/>
        <v>26502.788920143375</v>
      </c>
      <c r="VYG25" s="230">
        <f t="shared" si="256"/>
        <v>26502.788920143375</v>
      </c>
      <c r="VYH25" s="230">
        <f t="shared" si="256"/>
        <v>26502.788920143375</v>
      </c>
      <c r="VYI25" s="230">
        <f t="shared" si="256"/>
        <v>26502.788920143375</v>
      </c>
      <c r="VYJ25" s="230">
        <f t="shared" si="256"/>
        <v>26502.788920143375</v>
      </c>
      <c r="VYK25" s="230">
        <f t="shared" si="256"/>
        <v>26502.788920143375</v>
      </c>
      <c r="VYL25" s="230">
        <f t="shared" si="256"/>
        <v>26502.788920143375</v>
      </c>
      <c r="VYM25" s="230">
        <f t="shared" si="256"/>
        <v>26502.788920143375</v>
      </c>
      <c r="VYN25" s="230">
        <f t="shared" si="256"/>
        <v>26502.788920143375</v>
      </c>
      <c r="VYO25" s="230">
        <f t="shared" si="256"/>
        <v>26502.788920143375</v>
      </c>
      <c r="VYP25" s="230">
        <f t="shared" si="256"/>
        <v>26502.788920143375</v>
      </c>
      <c r="VYQ25" s="230">
        <f t="shared" si="256"/>
        <v>26502.788920143375</v>
      </c>
      <c r="VYR25" s="230">
        <f t="shared" si="256"/>
        <v>26502.788920143375</v>
      </c>
      <c r="VYS25" s="230">
        <f t="shared" si="256"/>
        <v>26502.788920143375</v>
      </c>
      <c r="VYT25" s="230">
        <f t="shared" si="256"/>
        <v>26502.788920143375</v>
      </c>
      <c r="VYU25" s="230">
        <f t="shared" si="256"/>
        <v>26502.788920143375</v>
      </c>
      <c r="VYV25" s="230">
        <f t="shared" si="256"/>
        <v>26502.788920143375</v>
      </c>
      <c r="VYW25" s="230">
        <f t="shared" si="256"/>
        <v>26502.788920143375</v>
      </c>
      <c r="VYX25" s="230">
        <f t="shared" si="256"/>
        <v>26502.788920143375</v>
      </c>
      <c r="VYY25" s="230">
        <f t="shared" si="256"/>
        <v>26502.788920143375</v>
      </c>
      <c r="VYZ25" s="230">
        <f t="shared" si="256"/>
        <v>26502.788920143375</v>
      </c>
      <c r="VZA25" s="230">
        <f t="shared" si="256"/>
        <v>26502.788920143375</v>
      </c>
      <c r="VZB25" s="230">
        <f t="shared" si="256"/>
        <v>26502.788920143375</v>
      </c>
      <c r="VZC25" s="230">
        <f t="shared" si="256"/>
        <v>26502.788920143375</v>
      </c>
      <c r="VZD25" s="230">
        <f t="shared" si="256"/>
        <v>26502.788920143375</v>
      </c>
      <c r="VZE25" s="230">
        <f t="shared" si="256"/>
        <v>26502.788920143375</v>
      </c>
      <c r="VZF25" s="230">
        <f t="shared" si="256"/>
        <v>26502.788920143375</v>
      </c>
      <c r="VZG25" s="230">
        <f t="shared" si="256"/>
        <v>26502.788920143375</v>
      </c>
      <c r="VZH25" s="230">
        <f t="shared" si="256"/>
        <v>26502.788920143375</v>
      </c>
      <c r="VZI25" s="230">
        <f t="shared" si="256"/>
        <v>26502.788920143375</v>
      </c>
      <c r="VZJ25" s="230">
        <f t="shared" si="256"/>
        <v>26502.788920143375</v>
      </c>
      <c r="VZK25" s="230">
        <f t="shared" si="256"/>
        <v>26502.788920143375</v>
      </c>
      <c r="VZL25" s="230">
        <f t="shared" si="256"/>
        <v>26502.788920143375</v>
      </c>
      <c r="VZM25" s="230">
        <f t="shared" si="256"/>
        <v>26502.788920143375</v>
      </c>
      <c r="VZN25" s="230">
        <f t="shared" si="256"/>
        <v>26502.788920143375</v>
      </c>
      <c r="VZO25" s="230">
        <f t="shared" ref="VZO25:WBZ25" si="257">MIN(_xlfn.IFS(VZO21=0,VZN25,VZO21&gt;0,VZN25+(VZO21/5)),VZO22)</f>
        <v>26502.788920143375</v>
      </c>
      <c r="VZP25" s="230">
        <f t="shared" si="257"/>
        <v>26502.788920143375</v>
      </c>
      <c r="VZQ25" s="230">
        <f t="shared" si="257"/>
        <v>26502.788920143375</v>
      </c>
      <c r="VZR25" s="230">
        <f t="shared" si="257"/>
        <v>26502.788920143375</v>
      </c>
      <c r="VZS25" s="230">
        <f t="shared" si="257"/>
        <v>26502.788920143375</v>
      </c>
      <c r="VZT25" s="230">
        <f t="shared" si="257"/>
        <v>26502.788920143375</v>
      </c>
      <c r="VZU25" s="230">
        <f t="shared" si="257"/>
        <v>26502.788920143375</v>
      </c>
      <c r="VZV25" s="230">
        <f t="shared" si="257"/>
        <v>26502.788920143375</v>
      </c>
      <c r="VZW25" s="230">
        <f t="shared" si="257"/>
        <v>26502.788920143375</v>
      </c>
      <c r="VZX25" s="230">
        <f t="shared" si="257"/>
        <v>26502.788920143375</v>
      </c>
      <c r="VZY25" s="230">
        <f t="shared" si="257"/>
        <v>26502.788920143375</v>
      </c>
      <c r="VZZ25" s="230">
        <f t="shared" si="257"/>
        <v>26502.788920143375</v>
      </c>
      <c r="WAA25" s="230">
        <f t="shared" si="257"/>
        <v>26502.788920143375</v>
      </c>
      <c r="WAB25" s="230">
        <f t="shared" si="257"/>
        <v>26502.788920143375</v>
      </c>
      <c r="WAC25" s="230">
        <f t="shared" si="257"/>
        <v>26502.788920143375</v>
      </c>
      <c r="WAD25" s="230">
        <f t="shared" si="257"/>
        <v>26502.788920143375</v>
      </c>
      <c r="WAE25" s="230">
        <f t="shared" si="257"/>
        <v>26502.788920143375</v>
      </c>
      <c r="WAF25" s="230">
        <f t="shared" si="257"/>
        <v>26502.788920143375</v>
      </c>
      <c r="WAG25" s="230">
        <f t="shared" si="257"/>
        <v>26502.788920143375</v>
      </c>
      <c r="WAH25" s="230">
        <f t="shared" si="257"/>
        <v>26502.788920143375</v>
      </c>
      <c r="WAI25" s="230">
        <f t="shared" si="257"/>
        <v>26502.788920143375</v>
      </c>
      <c r="WAJ25" s="230">
        <f t="shared" si="257"/>
        <v>26502.788920143375</v>
      </c>
      <c r="WAK25" s="230">
        <f t="shared" si="257"/>
        <v>26502.788920143375</v>
      </c>
      <c r="WAL25" s="230">
        <f t="shared" si="257"/>
        <v>26502.788920143375</v>
      </c>
      <c r="WAM25" s="230">
        <f t="shared" si="257"/>
        <v>26502.788920143375</v>
      </c>
      <c r="WAN25" s="230">
        <f t="shared" si="257"/>
        <v>26502.788920143375</v>
      </c>
      <c r="WAO25" s="230">
        <f t="shared" si="257"/>
        <v>26502.788920143375</v>
      </c>
      <c r="WAP25" s="230">
        <f t="shared" si="257"/>
        <v>26502.788920143375</v>
      </c>
      <c r="WAQ25" s="230">
        <f t="shared" si="257"/>
        <v>26502.788920143375</v>
      </c>
      <c r="WAR25" s="230">
        <f t="shared" si="257"/>
        <v>26502.788920143375</v>
      </c>
      <c r="WAS25" s="230">
        <f t="shared" si="257"/>
        <v>26502.788920143375</v>
      </c>
      <c r="WAT25" s="230">
        <f t="shared" si="257"/>
        <v>26502.788920143375</v>
      </c>
      <c r="WAU25" s="230">
        <f t="shared" si="257"/>
        <v>26502.788920143375</v>
      </c>
      <c r="WAV25" s="230">
        <f t="shared" si="257"/>
        <v>26502.788920143375</v>
      </c>
      <c r="WAW25" s="230">
        <f t="shared" si="257"/>
        <v>26502.788920143375</v>
      </c>
      <c r="WAX25" s="230">
        <f t="shared" si="257"/>
        <v>26502.788920143375</v>
      </c>
      <c r="WAY25" s="230">
        <f t="shared" si="257"/>
        <v>26502.788920143375</v>
      </c>
      <c r="WAZ25" s="230">
        <f t="shared" si="257"/>
        <v>26502.788920143375</v>
      </c>
      <c r="WBA25" s="230">
        <f t="shared" si="257"/>
        <v>26502.788920143375</v>
      </c>
      <c r="WBB25" s="230">
        <f t="shared" si="257"/>
        <v>26502.788920143375</v>
      </c>
      <c r="WBC25" s="230">
        <f t="shared" si="257"/>
        <v>26502.788920143375</v>
      </c>
      <c r="WBD25" s="230">
        <f t="shared" si="257"/>
        <v>26502.788920143375</v>
      </c>
      <c r="WBE25" s="230">
        <f t="shared" si="257"/>
        <v>26502.788920143375</v>
      </c>
      <c r="WBF25" s="230">
        <f t="shared" si="257"/>
        <v>26502.788920143375</v>
      </c>
      <c r="WBG25" s="230">
        <f t="shared" si="257"/>
        <v>26502.788920143375</v>
      </c>
      <c r="WBH25" s="230">
        <f t="shared" si="257"/>
        <v>26502.788920143375</v>
      </c>
      <c r="WBI25" s="230">
        <f t="shared" si="257"/>
        <v>26502.788920143375</v>
      </c>
      <c r="WBJ25" s="230">
        <f t="shared" si="257"/>
        <v>26502.788920143375</v>
      </c>
      <c r="WBK25" s="230">
        <f t="shared" si="257"/>
        <v>26502.788920143375</v>
      </c>
      <c r="WBL25" s="230">
        <f t="shared" si="257"/>
        <v>26502.788920143375</v>
      </c>
      <c r="WBM25" s="230">
        <f t="shared" si="257"/>
        <v>26502.788920143375</v>
      </c>
      <c r="WBN25" s="230">
        <f t="shared" si="257"/>
        <v>26502.788920143375</v>
      </c>
      <c r="WBO25" s="230">
        <f t="shared" si="257"/>
        <v>26502.788920143375</v>
      </c>
      <c r="WBP25" s="230">
        <f t="shared" si="257"/>
        <v>26502.788920143375</v>
      </c>
      <c r="WBQ25" s="230">
        <f t="shared" si="257"/>
        <v>26502.788920143375</v>
      </c>
      <c r="WBR25" s="230">
        <f t="shared" si="257"/>
        <v>26502.788920143375</v>
      </c>
      <c r="WBS25" s="230">
        <f t="shared" si="257"/>
        <v>26502.788920143375</v>
      </c>
      <c r="WBT25" s="230">
        <f t="shared" si="257"/>
        <v>26502.788920143375</v>
      </c>
      <c r="WBU25" s="230">
        <f t="shared" si="257"/>
        <v>26502.788920143375</v>
      </c>
      <c r="WBV25" s="230">
        <f t="shared" si="257"/>
        <v>26502.788920143375</v>
      </c>
      <c r="WBW25" s="230">
        <f t="shared" si="257"/>
        <v>26502.788920143375</v>
      </c>
      <c r="WBX25" s="230">
        <f t="shared" si="257"/>
        <v>26502.788920143375</v>
      </c>
      <c r="WBY25" s="230">
        <f t="shared" si="257"/>
        <v>26502.788920143375</v>
      </c>
      <c r="WBZ25" s="230">
        <f t="shared" si="257"/>
        <v>26502.788920143375</v>
      </c>
      <c r="WCA25" s="230">
        <f t="shared" ref="WCA25:WEL25" si="258">MIN(_xlfn.IFS(WCA21=0,WBZ25,WCA21&gt;0,WBZ25+(WCA21/5)),WCA22)</f>
        <v>26502.788920143375</v>
      </c>
      <c r="WCB25" s="230">
        <f t="shared" si="258"/>
        <v>26502.788920143375</v>
      </c>
      <c r="WCC25" s="230">
        <f t="shared" si="258"/>
        <v>26502.788920143375</v>
      </c>
      <c r="WCD25" s="230">
        <f t="shared" si="258"/>
        <v>26502.788920143375</v>
      </c>
      <c r="WCE25" s="230">
        <f t="shared" si="258"/>
        <v>26502.788920143375</v>
      </c>
      <c r="WCF25" s="230">
        <f t="shared" si="258"/>
        <v>26502.788920143375</v>
      </c>
      <c r="WCG25" s="230">
        <f t="shared" si="258"/>
        <v>26502.788920143375</v>
      </c>
      <c r="WCH25" s="230">
        <f t="shared" si="258"/>
        <v>26502.788920143375</v>
      </c>
      <c r="WCI25" s="230">
        <f t="shared" si="258"/>
        <v>26502.788920143375</v>
      </c>
      <c r="WCJ25" s="230">
        <f t="shared" si="258"/>
        <v>26502.788920143375</v>
      </c>
      <c r="WCK25" s="230">
        <f t="shared" si="258"/>
        <v>26502.788920143375</v>
      </c>
      <c r="WCL25" s="230">
        <f t="shared" si="258"/>
        <v>26502.788920143375</v>
      </c>
      <c r="WCM25" s="230">
        <f t="shared" si="258"/>
        <v>26502.788920143375</v>
      </c>
      <c r="WCN25" s="230">
        <f t="shared" si="258"/>
        <v>26502.788920143375</v>
      </c>
      <c r="WCO25" s="230">
        <f t="shared" si="258"/>
        <v>26502.788920143375</v>
      </c>
      <c r="WCP25" s="230">
        <f t="shared" si="258"/>
        <v>26502.788920143375</v>
      </c>
      <c r="WCQ25" s="230">
        <f t="shared" si="258"/>
        <v>26502.788920143375</v>
      </c>
      <c r="WCR25" s="230">
        <f t="shared" si="258"/>
        <v>26502.788920143375</v>
      </c>
      <c r="WCS25" s="230">
        <f t="shared" si="258"/>
        <v>26502.788920143375</v>
      </c>
      <c r="WCT25" s="230">
        <f t="shared" si="258"/>
        <v>26502.788920143375</v>
      </c>
      <c r="WCU25" s="230">
        <f t="shared" si="258"/>
        <v>26502.788920143375</v>
      </c>
      <c r="WCV25" s="230">
        <f t="shared" si="258"/>
        <v>26502.788920143375</v>
      </c>
      <c r="WCW25" s="230">
        <f t="shared" si="258"/>
        <v>26502.788920143375</v>
      </c>
      <c r="WCX25" s="230">
        <f t="shared" si="258"/>
        <v>26502.788920143375</v>
      </c>
      <c r="WCY25" s="230">
        <f t="shared" si="258"/>
        <v>26502.788920143375</v>
      </c>
      <c r="WCZ25" s="230">
        <f t="shared" si="258"/>
        <v>26502.788920143375</v>
      </c>
      <c r="WDA25" s="230">
        <f t="shared" si="258"/>
        <v>26502.788920143375</v>
      </c>
      <c r="WDB25" s="230">
        <f t="shared" si="258"/>
        <v>26502.788920143375</v>
      </c>
      <c r="WDC25" s="230">
        <f t="shared" si="258"/>
        <v>26502.788920143375</v>
      </c>
      <c r="WDD25" s="230">
        <f t="shared" si="258"/>
        <v>26502.788920143375</v>
      </c>
      <c r="WDE25" s="230">
        <f t="shared" si="258"/>
        <v>26502.788920143375</v>
      </c>
      <c r="WDF25" s="230">
        <f t="shared" si="258"/>
        <v>26502.788920143375</v>
      </c>
      <c r="WDG25" s="230">
        <f t="shared" si="258"/>
        <v>26502.788920143375</v>
      </c>
      <c r="WDH25" s="230">
        <f t="shared" si="258"/>
        <v>26502.788920143375</v>
      </c>
      <c r="WDI25" s="230">
        <f t="shared" si="258"/>
        <v>26502.788920143375</v>
      </c>
      <c r="WDJ25" s="230">
        <f t="shared" si="258"/>
        <v>26502.788920143375</v>
      </c>
      <c r="WDK25" s="230">
        <f t="shared" si="258"/>
        <v>26502.788920143375</v>
      </c>
      <c r="WDL25" s="230">
        <f t="shared" si="258"/>
        <v>26502.788920143375</v>
      </c>
      <c r="WDM25" s="230">
        <f t="shared" si="258"/>
        <v>26502.788920143375</v>
      </c>
      <c r="WDN25" s="230">
        <f t="shared" si="258"/>
        <v>26502.788920143375</v>
      </c>
      <c r="WDO25" s="230">
        <f t="shared" si="258"/>
        <v>26502.788920143375</v>
      </c>
      <c r="WDP25" s="230">
        <f t="shared" si="258"/>
        <v>26502.788920143375</v>
      </c>
      <c r="WDQ25" s="230">
        <f t="shared" si="258"/>
        <v>26502.788920143375</v>
      </c>
      <c r="WDR25" s="230">
        <f t="shared" si="258"/>
        <v>26502.788920143375</v>
      </c>
      <c r="WDS25" s="230">
        <f t="shared" si="258"/>
        <v>26502.788920143375</v>
      </c>
      <c r="WDT25" s="230">
        <f t="shared" si="258"/>
        <v>26502.788920143375</v>
      </c>
      <c r="WDU25" s="230">
        <f t="shared" si="258"/>
        <v>26502.788920143375</v>
      </c>
      <c r="WDV25" s="230">
        <f t="shared" si="258"/>
        <v>26502.788920143375</v>
      </c>
      <c r="WDW25" s="230">
        <f t="shared" si="258"/>
        <v>26502.788920143375</v>
      </c>
      <c r="WDX25" s="230">
        <f t="shared" si="258"/>
        <v>26502.788920143375</v>
      </c>
      <c r="WDY25" s="230">
        <f t="shared" si="258"/>
        <v>26502.788920143375</v>
      </c>
      <c r="WDZ25" s="230">
        <f t="shared" si="258"/>
        <v>26502.788920143375</v>
      </c>
      <c r="WEA25" s="230">
        <f t="shared" si="258"/>
        <v>26502.788920143375</v>
      </c>
      <c r="WEB25" s="230">
        <f t="shared" si="258"/>
        <v>26502.788920143375</v>
      </c>
      <c r="WEC25" s="230">
        <f t="shared" si="258"/>
        <v>26502.788920143375</v>
      </c>
      <c r="WED25" s="230">
        <f t="shared" si="258"/>
        <v>26502.788920143375</v>
      </c>
      <c r="WEE25" s="230">
        <f t="shared" si="258"/>
        <v>26502.788920143375</v>
      </c>
      <c r="WEF25" s="230">
        <f t="shared" si="258"/>
        <v>26502.788920143375</v>
      </c>
      <c r="WEG25" s="230">
        <f t="shared" si="258"/>
        <v>26502.788920143375</v>
      </c>
      <c r="WEH25" s="230">
        <f t="shared" si="258"/>
        <v>26502.788920143375</v>
      </c>
      <c r="WEI25" s="230">
        <f t="shared" si="258"/>
        <v>26502.788920143375</v>
      </c>
      <c r="WEJ25" s="230">
        <f t="shared" si="258"/>
        <v>26502.788920143375</v>
      </c>
      <c r="WEK25" s="230">
        <f t="shared" si="258"/>
        <v>26502.788920143375</v>
      </c>
      <c r="WEL25" s="230">
        <f t="shared" si="258"/>
        <v>26502.788920143375</v>
      </c>
      <c r="WEM25" s="230">
        <f t="shared" ref="WEM25:WGX25" si="259">MIN(_xlfn.IFS(WEM21=0,WEL25,WEM21&gt;0,WEL25+(WEM21/5)),WEM22)</f>
        <v>26502.788920143375</v>
      </c>
      <c r="WEN25" s="230">
        <f t="shared" si="259"/>
        <v>26502.788920143375</v>
      </c>
      <c r="WEO25" s="230">
        <f t="shared" si="259"/>
        <v>26502.788920143375</v>
      </c>
      <c r="WEP25" s="230">
        <f t="shared" si="259"/>
        <v>26502.788920143375</v>
      </c>
      <c r="WEQ25" s="230">
        <f t="shared" si="259"/>
        <v>26502.788920143375</v>
      </c>
      <c r="WER25" s="230">
        <f t="shared" si="259"/>
        <v>26502.788920143375</v>
      </c>
      <c r="WES25" s="230">
        <f t="shared" si="259"/>
        <v>26502.788920143375</v>
      </c>
      <c r="WET25" s="230">
        <f t="shared" si="259"/>
        <v>26502.788920143375</v>
      </c>
      <c r="WEU25" s="230">
        <f t="shared" si="259"/>
        <v>26502.788920143375</v>
      </c>
      <c r="WEV25" s="230">
        <f t="shared" si="259"/>
        <v>26502.788920143375</v>
      </c>
      <c r="WEW25" s="230">
        <f t="shared" si="259"/>
        <v>26502.788920143375</v>
      </c>
      <c r="WEX25" s="230">
        <f t="shared" si="259"/>
        <v>26502.788920143375</v>
      </c>
      <c r="WEY25" s="230">
        <f t="shared" si="259"/>
        <v>26502.788920143375</v>
      </c>
      <c r="WEZ25" s="230">
        <f t="shared" si="259"/>
        <v>26502.788920143375</v>
      </c>
      <c r="WFA25" s="230">
        <f t="shared" si="259"/>
        <v>26502.788920143375</v>
      </c>
      <c r="WFB25" s="230">
        <f t="shared" si="259"/>
        <v>26502.788920143375</v>
      </c>
      <c r="WFC25" s="230">
        <f t="shared" si="259"/>
        <v>26502.788920143375</v>
      </c>
      <c r="WFD25" s="230">
        <f t="shared" si="259"/>
        <v>26502.788920143375</v>
      </c>
      <c r="WFE25" s="230">
        <f t="shared" si="259"/>
        <v>26502.788920143375</v>
      </c>
      <c r="WFF25" s="230">
        <f t="shared" si="259"/>
        <v>26502.788920143375</v>
      </c>
      <c r="WFG25" s="230">
        <f t="shared" si="259"/>
        <v>26502.788920143375</v>
      </c>
      <c r="WFH25" s="230">
        <f t="shared" si="259"/>
        <v>26502.788920143375</v>
      </c>
      <c r="WFI25" s="230">
        <f t="shared" si="259"/>
        <v>26502.788920143375</v>
      </c>
      <c r="WFJ25" s="230">
        <f t="shared" si="259"/>
        <v>26502.788920143375</v>
      </c>
      <c r="WFK25" s="230">
        <f t="shared" si="259"/>
        <v>26502.788920143375</v>
      </c>
      <c r="WFL25" s="230">
        <f t="shared" si="259"/>
        <v>26502.788920143375</v>
      </c>
      <c r="WFM25" s="230">
        <f t="shared" si="259"/>
        <v>26502.788920143375</v>
      </c>
      <c r="WFN25" s="230">
        <f t="shared" si="259"/>
        <v>26502.788920143375</v>
      </c>
      <c r="WFO25" s="230">
        <f t="shared" si="259"/>
        <v>26502.788920143375</v>
      </c>
      <c r="WFP25" s="230">
        <f t="shared" si="259"/>
        <v>26502.788920143375</v>
      </c>
      <c r="WFQ25" s="230">
        <f t="shared" si="259"/>
        <v>26502.788920143375</v>
      </c>
      <c r="WFR25" s="230">
        <f t="shared" si="259"/>
        <v>26502.788920143375</v>
      </c>
      <c r="WFS25" s="230">
        <f t="shared" si="259"/>
        <v>26502.788920143375</v>
      </c>
      <c r="WFT25" s="230">
        <f t="shared" si="259"/>
        <v>26502.788920143375</v>
      </c>
      <c r="WFU25" s="230">
        <f t="shared" si="259"/>
        <v>26502.788920143375</v>
      </c>
      <c r="WFV25" s="230">
        <f t="shared" si="259"/>
        <v>26502.788920143375</v>
      </c>
      <c r="WFW25" s="230">
        <f t="shared" si="259"/>
        <v>26502.788920143375</v>
      </c>
      <c r="WFX25" s="230">
        <f t="shared" si="259"/>
        <v>26502.788920143375</v>
      </c>
      <c r="WFY25" s="230">
        <f t="shared" si="259"/>
        <v>26502.788920143375</v>
      </c>
      <c r="WFZ25" s="230">
        <f t="shared" si="259"/>
        <v>26502.788920143375</v>
      </c>
      <c r="WGA25" s="230">
        <f t="shared" si="259"/>
        <v>26502.788920143375</v>
      </c>
      <c r="WGB25" s="230">
        <f t="shared" si="259"/>
        <v>26502.788920143375</v>
      </c>
      <c r="WGC25" s="230">
        <f t="shared" si="259"/>
        <v>26502.788920143375</v>
      </c>
      <c r="WGD25" s="230">
        <f t="shared" si="259"/>
        <v>26502.788920143375</v>
      </c>
      <c r="WGE25" s="230">
        <f t="shared" si="259"/>
        <v>26502.788920143375</v>
      </c>
      <c r="WGF25" s="230">
        <f t="shared" si="259"/>
        <v>26502.788920143375</v>
      </c>
      <c r="WGG25" s="230">
        <f t="shared" si="259"/>
        <v>26502.788920143375</v>
      </c>
      <c r="WGH25" s="230">
        <f t="shared" si="259"/>
        <v>26502.788920143375</v>
      </c>
      <c r="WGI25" s="230">
        <f t="shared" si="259"/>
        <v>26502.788920143375</v>
      </c>
      <c r="WGJ25" s="230">
        <f t="shared" si="259"/>
        <v>26502.788920143375</v>
      </c>
      <c r="WGK25" s="230">
        <f t="shared" si="259"/>
        <v>26502.788920143375</v>
      </c>
      <c r="WGL25" s="230">
        <f t="shared" si="259"/>
        <v>26502.788920143375</v>
      </c>
      <c r="WGM25" s="230">
        <f t="shared" si="259"/>
        <v>26502.788920143375</v>
      </c>
      <c r="WGN25" s="230">
        <f t="shared" si="259"/>
        <v>26502.788920143375</v>
      </c>
      <c r="WGO25" s="230">
        <f t="shared" si="259"/>
        <v>26502.788920143375</v>
      </c>
      <c r="WGP25" s="230">
        <f t="shared" si="259"/>
        <v>26502.788920143375</v>
      </c>
      <c r="WGQ25" s="230">
        <f t="shared" si="259"/>
        <v>26502.788920143375</v>
      </c>
      <c r="WGR25" s="230">
        <f t="shared" si="259"/>
        <v>26502.788920143375</v>
      </c>
      <c r="WGS25" s="230">
        <f t="shared" si="259"/>
        <v>26502.788920143375</v>
      </c>
      <c r="WGT25" s="230">
        <f t="shared" si="259"/>
        <v>26502.788920143375</v>
      </c>
      <c r="WGU25" s="230">
        <f t="shared" si="259"/>
        <v>26502.788920143375</v>
      </c>
      <c r="WGV25" s="230">
        <f t="shared" si="259"/>
        <v>26502.788920143375</v>
      </c>
      <c r="WGW25" s="230">
        <f t="shared" si="259"/>
        <v>26502.788920143375</v>
      </c>
      <c r="WGX25" s="230">
        <f t="shared" si="259"/>
        <v>26502.788920143375</v>
      </c>
      <c r="WGY25" s="230">
        <f t="shared" ref="WGY25:WJJ25" si="260">MIN(_xlfn.IFS(WGY21=0,WGX25,WGY21&gt;0,WGX25+(WGY21/5)),WGY22)</f>
        <v>26502.788920143375</v>
      </c>
      <c r="WGZ25" s="230">
        <f t="shared" si="260"/>
        <v>26502.788920143375</v>
      </c>
      <c r="WHA25" s="230">
        <f t="shared" si="260"/>
        <v>26502.788920143375</v>
      </c>
      <c r="WHB25" s="230">
        <f t="shared" si="260"/>
        <v>26502.788920143375</v>
      </c>
      <c r="WHC25" s="230">
        <f t="shared" si="260"/>
        <v>26502.788920143375</v>
      </c>
      <c r="WHD25" s="230">
        <f t="shared" si="260"/>
        <v>26502.788920143375</v>
      </c>
      <c r="WHE25" s="230">
        <f t="shared" si="260"/>
        <v>26502.788920143375</v>
      </c>
      <c r="WHF25" s="230">
        <f t="shared" si="260"/>
        <v>26502.788920143375</v>
      </c>
      <c r="WHG25" s="230">
        <f t="shared" si="260"/>
        <v>26502.788920143375</v>
      </c>
      <c r="WHH25" s="230">
        <f t="shared" si="260"/>
        <v>26502.788920143375</v>
      </c>
      <c r="WHI25" s="230">
        <f t="shared" si="260"/>
        <v>26502.788920143375</v>
      </c>
      <c r="WHJ25" s="230">
        <f t="shared" si="260"/>
        <v>26502.788920143375</v>
      </c>
      <c r="WHK25" s="230">
        <f t="shared" si="260"/>
        <v>26502.788920143375</v>
      </c>
      <c r="WHL25" s="230">
        <f t="shared" si="260"/>
        <v>26502.788920143375</v>
      </c>
      <c r="WHM25" s="230">
        <f t="shared" si="260"/>
        <v>26502.788920143375</v>
      </c>
      <c r="WHN25" s="230">
        <f t="shared" si="260"/>
        <v>26502.788920143375</v>
      </c>
      <c r="WHO25" s="230">
        <f t="shared" si="260"/>
        <v>26502.788920143375</v>
      </c>
      <c r="WHP25" s="230">
        <f t="shared" si="260"/>
        <v>26502.788920143375</v>
      </c>
      <c r="WHQ25" s="230">
        <f t="shared" si="260"/>
        <v>26502.788920143375</v>
      </c>
      <c r="WHR25" s="230">
        <f t="shared" si="260"/>
        <v>26502.788920143375</v>
      </c>
      <c r="WHS25" s="230">
        <f t="shared" si="260"/>
        <v>26502.788920143375</v>
      </c>
      <c r="WHT25" s="230">
        <f t="shared" si="260"/>
        <v>26502.788920143375</v>
      </c>
      <c r="WHU25" s="230">
        <f t="shared" si="260"/>
        <v>26502.788920143375</v>
      </c>
      <c r="WHV25" s="230">
        <f t="shared" si="260"/>
        <v>26502.788920143375</v>
      </c>
      <c r="WHW25" s="230">
        <f t="shared" si="260"/>
        <v>26502.788920143375</v>
      </c>
      <c r="WHX25" s="230">
        <f t="shared" si="260"/>
        <v>26502.788920143375</v>
      </c>
      <c r="WHY25" s="230">
        <f t="shared" si="260"/>
        <v>26502.788920143375</v>
      </c>
      <c r="WHZ25" s="230">
        <f t="shared" si="260"/>
        <v>26502.788920143375</v>
      </c>
      <c r="WIA25" s="230">
        <f t="shared" si="260"/>
        <v>26502.788920143375</v>
      </c>
      <c r="WIB25" s="230">
        <f t="shared" si="260"/>
        <v>26502.788920143375</v>
      </c>
      <c r="WIC25" s="230">
        <f t="shared" si="260"/>
        <v>26502.788920143375</v>
      </c>
      <c r="WID25" s="230">
        <f t="shared" si="260"/>
        <v>26502.788920143375</v>
      </c>
      <c r="WIE25" s="230">
        <f t="shared" si="260"/>
        <v>26502.788920143375</v>
      </c>
      <c r="WIF25" s="230">
        <f t="shared" si="260"/>
        <v>26502.788920143375</v>
      </c>
      <c r="WIG25" s="230">
        <f t="shared" si="260"/>
        <v>26502.788920143375</v>
      </c>
      <c r="WIH25" s="230">
        <f t="shared" si="260"/>
        <v>26502.788920143375</v>
      </c>
      <c r="WII25" s="230">
        <f t="shared" si="260"/>
        <v>26502.788920143375</v>
      </c>
      <c r="WIJ25" s="230">
        <f t="shared" si="260"/>
        <v>26502.788920143375</v>
      </c>
      <c r="WIK25" s="230">
        <f t="shared" si="260"/>
        <v>26502.788920143375</v>
      </c>
      <c r="WIL25" s="230">
        <f t="shared" si="260"/>
        <v>26502.788920143375</v>
      </c>
      <c r="WIM25" s="230">
        <f t="shared" si="260"/>
        <v>26502.788920143375</v>
      </c>
      <c r="WIN25" s="230">
        <f t="shared" si="260"/>
        <v>26502.788920143375</v>
      </c>
      <c r="WIO25" s="230">
        <f t="shared" si="260"/>
        <v>26502.788920143375</v>
      </c>
      <c r="WIP25" s="230">
        <f t="shared" si="260"/>
        <v>26502.788920143375</v>
      </c>
      <c r="WIQ25" s="230">
        <f t="shared" si="260"/>
        <v>26502.788920143375</v>
      </c>
      <c r="WIR25" s="230">
        <f t="shared" si="260"/>
        <v>26502.788920143375</v>
      </c>
      <c r="WIS25" s="230">
        <f t="shared" si="260"/>
        <v>26502.788920143375</v>
      </c>
      <c r="WIT25" s="230">
        <f t="shared" si="260"/>
        <v>26502.788920143375</v>
      </c>
      <c r="WIU25" s="230">
        <f t="shared" si="260"/>
        <v>26502.788920143375</v>
      </c>
      <c r="WIV25" s="230">
        <f t="shared" si="260"/>
        <v>26502.788920143375</v>
      </c>
      <c r="WIW25" s="230">
        <f t="shared" si="260"/>
        <v>26502.788920143375</v>
      </c>
      <c r="WIX25" s="230">
        <f t="shared" si="260"/>
        <v>26502.788920143375</v>
      </c>
      <c r="WIY25" s="230">
        <f t="shared" si="260"/>
        <v>26502.788920143375</v>
      </c>
      <c r="WIZ25" s="230">
        <f t="shared" si="260"/>
        <v>26502.788920143375</v>
      </c>
      <c r="WJA25" s="230">
        <f t="shared" si="260"/>
        <v>26502.788920143375</v>
      </c>
      <c r="WJB25" s="230">
        <f t="shared" si="260"/>
        <v>26502.788920143375</v>
      </c>
      <c r="WJC25" s="230">
        <f t="shared" si="260"/>
        <v>26502.788920143375</v>
      </c>
      <c r="WJD25" s="230">
        <f t="shared" si="260"/>
        <v>26502.788920143375</v>
      </c>
      <c r="WJE25" s="230">
        <f t="shared" si="260"/>
        <v>26502.788920143375</v>
      </c>
      <c r="WJF25" s="230">
        <f t="shared" si="260"/>
        <v>26502.788920143375</v>
      </c>
      <c r="WJG25" s="230">
        <f t="shared" si="260"/>
        <v>26502.788920143375</v>
      </c>
      <c r="WJH25" s="230">
        <f t="shared" si="260"/>
        <v>26502.788920143375</v>
      </c>
      <c r="WJI25" s="230">
        <f t="shared" si="260"/>
        <v>26502.788920143375</v>
      </c>
      <c r="WJJ25" s="230">
        <f t="shared" si="260"/>
        <v>26502.788920143375</v>
      </c>
      <c r="WJK25" s="230">
        <f t="shared" ref="WJK25:WLV25" si="261">MIN(_xlfn.IFS(WJK21=0,WJJ25,WJK21&gt;0,WJJ25+(WJK21/5)),WJK22)</f>
        <v>26502.788920143375</v>
      </c>
      <c r="WJL25" s="230">
        <f t="shared" si="261"/>
        <v>26502.788920143375</v>
      </c>
      <c r="WJM25" s="230">
        <f t="shared" si="261"/>
        <v>26502.788920143375</v>
      </c>
      <c r="WJN25" s="230">
        <f t="shared" si="261"/>
        <v>26502.788920143375</v>
      </c>
      <c r="WJO25" s="230">
        <f t="shared" si="261"/>
        <v>26502.788920143375</v>
      </c>
      <c r="WJP25" s="230">
        <f t="shared" si="261"/>
        <v>26502.788920143375</v>
      </c>
      <c r="WJQ25" s="230">
        <f t="shared" si="261"/>
        <v>26502.788920143375</v>
      </c>
      <c r="WJR25" s="230">
        <f t="shared" si="261"/>
        <v>26502.788920143375</v>
      </c>
      <c r="WJS25" s="230">
        <f t="shared" si="261"/>
        <v>26502.788920143375</v>
      </c>
      <c r="WJT25" s="230">
        <f t="shared" si="261"/>
        <v>26502.788920143375</v>
      </c>
      <c r="WJU25" s="230">
        <f t="shared" si="261"/>
        <v>26502.788920143375</v>
      </c>
      <c r="WJV25" s="230">
        <f t="shared" si="261"/>
        <v>26502.788920143375</v>
      </c>
      <c r="WJW25" s="230">
        <f t="shared" si="261"/>
        <v>26502.788920143375</v>
      </c>
      <c r="WJX25" s="230">
        <f t="shared" si="261"/>
        <v>26502.788920143375</v>
      </c>
      <c r="WJY25" s="230">
        <f t="shared" si="261"/>
        <v>26502.788920143375</v>
      </c>
      <c r="WJZ25" s="230">
        <f t="shared" si="261"/>
        <v>26502.788920143375</v>
      </c>
      <c r="WKA25" s="230">
        <f t="shared" si="261"/>
        <v>26502.788920143375</v>
      </c>
      <c r="WKB25" s="230">
        <f t="shared" si="261"/>
        <v>26502.788920143375</v>
      </c>
      <c r="WKC25" s="230">
        <f t="shared" si="261"/>
        <v>26502.788920143375</v>
      </c>
      <c r="WKD25" s="230">
        <f t="shared" si="261"/>
        <v>26502.788920143375</v>
      </c>
      <c r="WKE25" s="230">
        <f t="shared" si="261"/>
        <v>26502.788920143375</v>
      </c>
      <c r="WKF25" s="230">
        <f t="shared" si="261"/>
        <v>26502.788920143375</v>
      </c>
      <c r="WKG25" s="230">
        <f t="shared" si="261"/>
        <v>26502.788920143375</v>
      </c>
      <c r="WKH25" s="230">
        <f t="shared" si="261"/>
        <v>26502.788920143375</v>
      </c>
      <c r="WKI25" s="230">
        <f t="shared" si="261"/>
        <v>26502.788920143375</v>
      </c>
      <c r="WKJ25" s="230">
        <f t="shared" si="261"/>
        <v>26502.788920143375</v>
      </c>
      <c r="WKK25" s="230">
        <f t="shared" si="261"/>
        <v>26502.788920143375</v>
      </c>
      <c r="WKL25" s="230">
        <f t="shared" si="261"/>
        <v>26502.788920143375</v>
      </c>
      <c r="WKM25" s="230">
        <f t="shared" si="261"/>
        <v>26502.788920143375</v>
      </c>
      <c r="WKN25" s="230">
        <f t="shared" si="261"/>
        <v>26502.788920143375</v>
      </c>
      <c r="WKO25" s="230">
        <f t="shared" si="261"/>
        <v>26502.788920143375</v>
      </c>
      <c r="WKP25" s="230">
        <f t="shared" si="261"/>
        <v>26502.788920143375</v>
      </c>
      <c r="WKQ25" s="230">
        <f t="shared" si="261"/>
        <v>26502.788920143375</v>
      </c>
      <c r="WKR25" s="230">
        <f t="shared" si="261"/>
        <v>26502.788920143375</v>
      </c>
      <c r="WKS25" s="230">
        <f t="shared" si="261"/>
        <v>26502.788920143375</v>
      </c>
      <c r="WKT25" s="230">
        <f t="shared" si="261"/>
        <v>26502.788920143375</v>
      </c>
      <c r="WKU25" s="230">
        <f t="shared" si="261"/>
        <v>26502.788920143375</v>
      </c>
      <c r="WKV25" s="230">
        <f t="shared" si="261"/>
        <v>26502.788920143375</v>
      </c>
      <c r="WKW25" s="230">
        <f t="shared" si="261"/>
        <v>26502.788920143375</v>
      </c>
      <c r="WKX25" s="230">
        <f t="shared" si="261"/>
        <v>26502.788920143375</v>
      </c>
      <c r="WKY25" s="230">
        <f t="shared" si="261"/>
        <v>26502.788920143375</v>
      </c>
      <c r="WKZ25" s="230">
        <f t="shared" si="261"/>
        <v>26502.788920143375</v>
      </c>
      <c r="WLA25" s="230">
        <f t="shared" si="261"/>
        <v>26502.788920143375</v>
      </c>
      <c r="WLB25" s="230">
        <f t="shared" si="261"/>
        <v>26502.788920143375</v>
      </c>
      <c r="WLC25" s="230">
        <f t="shared" si="261"/>
        <v>26502.788920143375</v>
      </c>
      <c r="WLD25" s="230">
        <f t="shared" si="261"/>
        <v>26502.788920143375</v>
      </c>
      <c r="WLE25" s="230">
        <f t="shared" si="261"/>
        <v>26502.788920143375</v>
      </c>
      <c r="WLF25" s="230">
        <f t="shared" si="261"/>
        <v>26502.788920143375</v>
      </c>
      <c r="WLG25" s="230">
        <f t="shared" si="261"/>
        <v>26502.788920143375</v>
      </c>
      <c r="WLH25" s="230">
        <f t="shared" si="261"/>
        <v>26502.788920143375</v>
      </c>
      <c r="WLI25" s="230">
        <f t="shared" si="261"/>
        <v>26502.788920143375</v>
      </c>
      <c r="WLJ25" s="230">
        <f t="shared" si="261"/>
        <v>26502.788920143375</v>
      </c>
      <c r="WLK25" s="230">
        <f t="shared" si="261"/>
        <v>26502.788920143375</v>
      </c>
      <c r="WLL25" s="230">
        <f t="shared" si="261"/>
        <v>26502.788920143375</v>
      </c>
      <c r="WLM25" s="230">
        <f t="shared" si="261"/>
        <v>26502.788920143375</v>
      </c>
      <c r="WLN25" s="230">
        <f t="shared" si="261"/>
        <v>26502.788920143375</v>
      </c>
      <c r="WLO25" s="230">
        <f t="shared" si="261"/>
        <v>26502.788920143375</v>
      </c>
      <c r="WLP25" s="230">
        <f t="shared" si="261"/>
        <v>26502.788920143375</v>
      </c>
      <c r="WLQ25" s="230">
        <f t="shared" si="261"/>
        <v>26502.788920143375</v>
      </c>
      <c r="WLR25" s="230">
        <f t="shared" si="261"/>
        <v>26502.788920143375</v>
      </c>
      <c r="WLS25" s="230">
        <f t="shared" si="261"/>
        <v>26502.788920143375</v>
      </c>
      <c r="WLT25" s="230">
        <f t="shared" si="261"/>
        <v>26502.788920143375</v>
      </c>
      <c r="WLU25" s="230">
        <f t="shared" si="261"/>
        <v>26502.788920143375</v>
      </c>
      <c r="WLV25" s="230">
        <f t="shared" si="261"/>
        <v>26502.788920143375</v>
      </c>
      <c r="WLW25" s="230">
        <f t="shared" ref="WLW25:WOH25" si="262">MIN(_xlfn.IFS(WLW21=0,WLV25,WLW21&gt;0,WLV25+(WLW21/5)),WLW22)</f>
        <v>26502.788920143375</v>
      </c>
      <c r="WLX25" s="230">
        <f t="shared" si="262"/>
        <v>26502.788920143375</v>
      </c>
      <c r="WLY25" s="230">
        <f t="shared" si="262"/>
        <v>26502.788920143375</v>
      </c>
      <c r="WLZ25" s="230">
        <f t="shared" si="262"/>
        <v>26502.788920143375</v>
      </c>
      <c r="WMA25" s="230">
        <f t="shared" si="262"/>
        <v>26502.788920143375</v>
      </c>
      <c r="WMB25" s="230">
        <f t="shared" si="262"/>
        <v>26502.788920143375</v>
      </c>
      <c r="WMC25" s="230">
        <f t="shared" si="262"/>
        <v>26502.788920143375</v>
      </c>
      <c r="WMD25" s="230">
        <f t="shared" si="262"/>
        <v>26502.788920143375</v>
      </c>
      <c r="WME25" s="230">
        <f t="shared" si="262"/>
        <v>26502.788920143375</v>
      </c>
      <c r="WMF25" s="230">
        <f t="shared" si="262"/>
        <v>26502.788920143375</v>
      </c>
      <c r="WMG25" s="230">
        <f t="shared" si="262"/>
        <v>26502.788920143375</v>
      </c>
      <c r="WMH25" s="230">
        <f t="shared" si="262"/>
        <v>26502.788920143375</v>
      </c>
      <c r="WMI25" s="230">
        <f t="shared" si="262"/>
        <v>26502.788920143375</v>
      </c>
      <c r="WMJ25" s="230">
        <f t="shared" si="262"/>
        <v>26502.788920143375</v>
      </c>
      <c r="WMK25" s="230">
        <f t="shared" si="262"/>
        <v>26502.788920143375</v>
      </c>
      <c r="WML25" s="230">
        <f t="shared" si="262"/>
        <v>26502.788920143375</v>
      </c>
      <c r="WMM25" s="230">
        <f t="shared" si="262"/>
        <v>26502.788920143375</v>
      </c>
      <c r="WMN25" s="230">
        <f t="shared" si="262"/>
        <v>26502.788920143375</v>
      </c>
      <c r="WMO25" s="230">
        <f t="shared" si="262"/>
        <v>26502.788920143375</v>
      </c>
      <c r="WMP25" s="230">
        <f t="shared" si="262"/>
        <v>26502.788920143375</v>
      </c>
      <c r="WMQ25" s="230">
        <f t="shared" si="262"/>
        <v>26502.788920143375</v>
      </c>
      <c r="WMR25" s="230">
        <f t="shared" si="262"/>
        <v>26502.788920143375</v>
      </c>
      <c r="WMS25" s="230">
        <f t="shared" si="262"/>
        <v>26502.788920143375</v>
      </c>
      <c r="WMT25" s="230">
        <f t="shared" si="262"/>
        <v>26502.788920143375</v>
      </c>
      <c r="WMU25" s="230">
        <f t="shared" si="262"/>
        <v>26502.788920143375</v>
      </c>
      <c r="WMV25" s="230">
        <f t="shared" si="262"/>
        <v>26502.788920143375</v>
      </c>
      <c r="WMW25" s="230">
        <f t="shared" si="262"/>
        <v>26502.788920143375</v>
      </c>
      <c r="WMX25" s="230">
        <f t="shared" si="262"/>
        <v>26502.788920143375</v>
      </c>
      <c r="WMY25" s="230">
        <f t="shared" si="262"/>
        <v>26502.788920143375</v>
      </c>
      <c r="WMZ25" s="230">
        <f t="shared" si="262"/>
        <v>26502.788920143375</v>
      </c>
      <c r="WNA25" s="230">
        <f t="shared" si="262"/>
        <v>26502.788920143375</v>
      </c>
      <c r="WNB25" s="230">
        <f t="shared" si="262"/>
        <v>26502.788920143375</v>
      </c>
      <c r="WNC25" s="230">
        <f t="shared" si="262"/>
        <v>26502.788920143375</v>
      </c>
      <c r="WND25" s="230">
        <f t="shared" si="262"/>
        <v>26502.788920143375</v>
      </c>
      <c r="WNE25" s="230">
        <f t="shared" si="262"/>
        <v>26502.788920143375</v>
      </c>
      <c r="WNF25" s="230">
        <f t="shared" si="262"/>
        <v>26502.788920143375</v>
      </c>
      <c r="WNG25" s="230">
        <f t="shared" si="262"/>
        <v>26502.788920143375</v>
      </c>
      <c r="WNH25" s="230">
        <f t="shared" si="262"/>
        <v>26502.788920143375</v>
      </c>
      <c r="WNI25" s="230">
        <f t="shared" si="262"/>
        <v>26502.788920143375</v>
      </c>
      <c r="WNJ25" s="230">
        <f t="shared" si="262"/>
        <v>26502.788920143375</v>
      </c>
      <c r="WNK25" s="230">
        <f t="shared" si="262"/>
        <v>26502.788920143375</v>
      </c>
      <c r="WNL25" s="230">
        <f t="shared" si="262"/>
        <v>26502.788920143375</v>
      </c>
      <c r="WNM25" s="230">
        <f t="shared" si="262"/>
        <v>26502.788920143375</v>
      </c>
      <c r="WNN25" s="230">
        <f t="shared" si="262"/>
        <v>26502.788920143375</v>
      </c>
      <c r="WNO25" s="230">
        <f t="shared" si="262"/>
        <v>26502.788920143375</v>
      </c>
      <c r="WNP25" s="230">
        <f t="shared" si="262"/>
        <v>26502.788920143375</v>
      </c>
      <c r="WNQ25" s="230">
        <f t="shared" si="262"/>
        <v>26502.788920143375</v>
      </c>
      <c r="WNR25" s="230">
        <f t="shared" si="262"/>
        <v>26502.788920143375</v>
      </c>
      <c r="WNS25" s="230">
        <f t="shared" si="262"/>
        <v>26502.788920143375</v>
      </c>
      <c r="WNT25" s="230">
        <f t="shared" si="262"/>
        <v>26502.788920143375</v>
      </c>
      <c r="WNU25" s="230">
        <f t="shared" si="262"/>
        <v>26502.788920143375</v>
      </c>
      <c r="WNV25" s="230">
        <f t="shared" si="262"/>
        <v>26502.788920143375</v>
      </c>
      <c r="WNW25" s="230">
        <f t="shared" si="262"/>
        <v>26502.788920143375</v>
      </c>
      <c r="WNX25" s="230">
        <f t="shared" si="262"/>
        <v>26502.788920143375</v>
      </c>
      <c r="WNY25" s="230">
        <f t="shared" si="262"/>
        <v>26502.788920143375</v>
      </c>
      <c r="WNZ25" s="230">
        <f t="shared" si="262"/>
        <v>26502.788920143375</v>
      </c>
      <c r="WOA25" s="230">
        <f t="shared" si="262"/>
        <v>26502.788920143375</v>
      </c>
      <c r="WOB25" s="230">
        <f t="shared" si="262"/>
        <v>26502.788920143375</v>
      </c>
      <c r="WOC25" s="230">
        <f t="shared" si="262"/>
        <v>26502.788920143375</v>
      </c>
      <c r="WOD25" s="230">
        <f t="shared" si="262"/>
        <v>26502.788920143375</v>
      </c>
      <c r="WOE25" s="230">
        <f t="shared" si="262"/>
        <v>26502.788920143375</v>
      </c>
      <c r="WOF25" s="230">
        <f t="shared" si="262"/>
        <v>26502.788920143375</v>
      </c>
      <c r="WOG25" s="230">
        <f t="shared" si="262"/>
        <v>26502.788920143375</v>
      </c>
      <c r="WOH25" s="230">
        <f t="shared" si="262"/>
        <v>26502.788920143375</v>
      </c>
      <c r="WOI25" s="230">
        <f t="shared" ref="WOI25:WQT25" si="263">MIN(_xlfn.IFS(WOI21=0,WOH25,WOI21&gt;0,WOH25+(WOI21/5)),WOI22)</f>
        <v>26502.788920143375</v>
      </c>
      <c r="WOJ25" s="230">
        <f t="shared" si="263"/>
        <v>26502.788920143375</v>
      </c>
      <c r="WOK25" s="230">
        <f t="shared" si="263"/>
        <v>26502.788920143375</v>
      </c>
      <c r="WOL25" s="230">
        <f t="shared" si="263"/>
        <v>26502.788920143375</v>
      </c>
      <c r="WOM25" s="230">
        <f t="shared" si="263"/>
        <v>26502.788920143375</v>
      </c>
      <c r="WON25" s="230">
        <f t="shared" si="263"/>
        <v>26502.788920143375</v>
      </c>
      <c r="WOO25" s="230">
        <f t="shared" si="263"/>
        <v>26502.788920143375</v>
      </c>
      <c r="WOP25" s="230">
        <f t="shared" si="263"/>
        <v>26502.788920143375</v>
      </c>
      <c r="WOQ25" s="230">
        <f t="shared" si="263"/>
        <v>26502.788920143375</v>
      </c>
      <c r="WOR25" s="230">
        <f t="shared" si="263"/>
        <v>26502.788920143375</v>
      </c>
      <c r="WOS25" s="230">
        <f t="shared" si="263"/>
        <v>26502.788920143375</v>
      </c>
      <c r="WOT25" s="230">
        <f t="shared" si="263"/>
        <v>26502.788920143375</v>
      </c>
      <c r="WOU25" s="230">
        <f t="shared" si="263"/>
        <v>26502.788920143375</v>
      </c>
      <c r="WOV25" s="230">
        <f t="shared" si="263"/>
        <v>26502.788920143375</v>
      </c>
      <c r="WOW25" s="230">
        <f t="shared" si="263"/>
        <v>26502.788920143375</v>
      </c>
      <c r="WOX25" s="230">
        <f t="shared" si="263"/>
        <v>26502.788920143375</v>
      </c>
      <c r="WOY25" s="230">
        <f t="shared" si="263"/>
        <v>26502.788920143375</v>
      </c>
      <c r="WOZ25" s="230">
        <f t="shared" si="263"/>
        <v>26502.788920143375</v>
      </c>
      <c r="WPA25" s="230">
        <f t="shared" si="263"/>
        <v>26502.788920143375</v>
      </c>
      <c r="WPB25" s="230">
        <f t="shared" si="263"/>
        <v>26502.788920143375</v>
      </c>
      <c r="WPC25" s="230">
        <f t="shared" si="263"/>
        <v>26502.788920143375</v>
      </c>
      <c r="WPD25" s="230">
        <f t="shared" si="263"/>
        <v>26502.788920143375</v>
      </c>
      <c r="WPE25" s="230">
        <f t="shared" si="263"/>
        <v>26502.788920143375</v>
      </c>
      <c r="WPF25" s="230">
        <f t="shared" si="263"/>
        <v>26502.788920143375</v>
      </c>
      <c r="WPG25" s="230">
        <f t="shared" si="263"/>
        <v>26502.788920143375</v>
      </c>
      <c r="WPH25" s="230">
        <f t="shared" si="263"/>
        <v>26502.788920143375</v>
      </c>
      <c r="WPI25" s="230">
        <f t="shared" si="263"/>
        <v>26502.788920143375</v>
      </c>
      <c r="WPJ25" s="230">
        <f t="shared" si="263"/>
        <v>26502.788920143375</v>
      </c>
      <c r="WPK25" s="230">
        <f t="shared" si="263"/>
        <v>26502.788920143375</v>
      </c>
      <c r="WPL25" s="230">
        <f t="shared" si="263"/>
        <v>26502.788920143375</v>
      </c>
      <c r="WPM25" s="230">
        <f t="shared" si="263"/>
        <v>26502.788920143375</v>
      </c>
      <c r="WPN25" s="230">
        <f t="shared" si="263"/>
        <v>26502.788920143375</v>
      </c>
      <c r="WPO25" s="230">
        <f t="shared" si="263"/>
        <v>26502.788920143375</v>
      </c>
      <c r="WPP25" s="230">
        <f t="shared" si="263"/>
        <v>26502.788920143375</v>
      </c>
      <c r="WPQ25" s="230">
        <f t="shared" si="263"/>
        <v>26502.788920143375</v>
      </c>
      <c r="WPR25" s="230">
        <f t="shared" si="263"/>
        <v>26502.788920143375</v>
      </c>
      <c r="WPS25" s="230">
        <f t="shared" si="263"/>
        <v>26502.788920143375</v>
      </c>
      <c r="WPT25" s="230">
        <f t="shared" si="263"/>
        <v>26502.788920143375</v>
      </c>
      <c r="WPU25" s="230">
        <f t="shared" si="263"/>
        <v>26502.788920143375</v>
      </c>
      <c r="WPV25" s="230">
        <f t="shared" si="263"/>
        <v>26502.788920143375</v>
      </c>
      <c r="WPW25" s="230">
        <f t="shared" si="263"/>
        <v>26502.788920143375</v>
      </c>
      <c r="WPX25" s="230">
        <f t="shared" si="263"/>
        <v>26502.788920143375</v>
      </c>
      <c r="WPY25" s="230">
        <f t="shared" si="263"/>
        <v>26502.788920143375</v>
      </c>
      <c r="WPZ25" s="230">
        <f t="shared" si="263"/>
        <v>26502.788920143375</v>
      </c>
      <c r="WQA25" s="230">
        <f t="shared" si="263"/>
        <v>26502.788920143375</v>
      </c>
      <c r="WQB25" s="230">
        <f t="shared" si="263"/>
        <v>26502.788920143375</v>
      </c>
      <c r="WQC25" s="230">
        <f t="shared" si="263"/>
        <v>26502.788920143375</v>
      </c>
      <c r="WQD25" s="230">
        <f t="shared" si="263"/>
        <v>26502.788920143375</v>
      </c>
      <c r="WQE25" s="230">
        <f t="shared" si="263"/>
        <v>26502.788920143375</v>
      </c>
      <c r="WQF25" s="230">
        <f t="shared" si="263"/>
        <v>26502.788920143375</v>
      </c>
      <c r="WQG25" s="230">
        <f t="shared" si="263"/>
        <v>26502.788920143375</v>
      </c>
      <c r="WQH25" s="230">
        <f t="shared" si="263"/>
        <v>26502.788920143375</v>
      </c>
      <c r="WQI25" s="230">
        <f t="shared" si="263"/>
        <v>26502.788920143375</v>
      </c>
      <c r="WQJ25" s="230">
        <f t="shared" si="263"/>
        <v>26502.788920143375</v>
      </c>
      <c r="WQK25" s="230">
        <f t="shared" si="263"/>
        <v>26502.788920143375</v>
      </c>
      <c r="WQL25" s="230">
        <f t="shared" si="263"/>
        <v>26502.788920143375</v>
      </c>
      <c r="WQM25" s="230">
        <f t="shared" si="263"/>
        <v>26502.788920143375</v>
      </c>
      <c r="WQN25" s="230">
        <f t="shared" si="263"/>
        <v>26502.788920143375</v>
      </c>
      <c r="WQO25" s="230">
        <f t="shared" si="263"/>
        <v>26502.788920143375</v>
      </c>
      <c r="WQP25" s="230">
        <f t="shared" si="263"/>
        <v>26502.788920143375</v>
      </c>
      <c r="WQQ25" s="230">
        <f t="shared" si="263"/>
        <v>26502.788920143375</v>
      </c>
      <c r="WQR25" s="230">
        <f t="shared" si="263"/>
        <v>26502.788920143375</v>
      </c>
      <c r="WQS25" s="230">
        <f t="shared" si="263"/>
        <v>26502.788920143375</v>
      </c>
      <c r="WQT25" s="230">
        <f t="shared" si="263"/>
        <v>26502.788920143375</v>
      </c>
      <c r="WQU25" s="230">
        <f t="shared" ref="WQU25:WTF25" si="264">MIN(_xlfn.IFS(WQU21=0,WQT25,WQU21&gt;0,WQT25+(WQU21/5)),WQU22)</f>
        <v>26502.788920143375</v>
      </c>
      <c r="WQV25" s="230">
        <f t="shared" si="264"/>
        <v>26502.788920143375</v>
      </c>
      <c r="WQW25" s="230">
        <f t="shared" si="264"/>
        <v>26502.788920143375</v>
      </c>
      <c r="WQX25" s="230">
        <f t="shared" si="264"/>
        <v>26502.788920143375</v>
      </c>
      <c r="WQY25" s="230">
        <f t="shared" si="264"/>
        <v>26502.788920143375</v>
      </c>
      <c r="WQZ25" s="230">
        <f t="shared" si="264"/>
        <v>26502.788920143375</v>
      </c>
      <c r="WRA25" s="230">
        <f t="shared" si="264"/>
        <v>26502.788920143375</v>
      </c>
      <c r="WRB25" s="230">
        <f t="shared" si="264"/>
        <v>26502.788920143375</v>
      </c>
      <c r="WRC25" s="230">
        <f t="shared" si="264"/>
        <v>26502.788920143375</v>
      </c>
      <c r="WRD25" s="230">
        <f t="shared" si="264"/>
        <v>26502.788920143375</v>
      </c>
      <c r="WRE25" s="230">
        <f t="shared" si="264"/>
        <v>26502.788920143375</v>
      </c>
      <c r="WRF25" s="230">
        <f t="shared" si="264"/>
        <v>26502.788920143375</v>
      </c>
      <c r="WRG25" s="230">
        <f t="shared" si="264"/>
        <v>26502.788920143375</v>
      </c>
      <c r="WRH25" s="230">
        <f t="shared" si="264"/>
        <v>26502.788920143375</v>
      </c>
      <c r="WRI25" s="230">
        <f t="shared" si="264"/>
        <v>26502.788920143375</v>
      </c>
      <c r="WRJ25" s="230">
        <f t="shared" si="264"/>
        <v>26502.788920143375</v>
      </c>
      <c r="WRK25" s="230">
        <f t="shared" si="264"/>
        <v>26502.788920143375</v>
      </c>
      <c r="WRL25" s="230">
        <f t="shared" si="264"/>
        <v>26502.788920143375</v>
      </c>
      <c r="WRM25" s="230">
        <f t="shared" si="264"/>
        <v>26502.788920143375</v>
      </c>
      <c r="WRN25" s="230">
        <f t="shared" si="264"/>
        <v>26502.788920143375</v>
      </c>
      <c r="WRO25" s="230">
        <f t="shared" si="264"/>
        <v>26502.788920143375</v>
      </c>
      <c r="WRP25" s="230">
        <f t="shared" si="264"/>
        <v>26502.788920143375</v>
      </c>
      <c r="WRQ25" s="230">
        <f t="shared" si="264"/>
        <v>26502.788920143375</v>
      </c>
      <c r="WRR25" s="230">
        <f t="shared" si="264"/>
        <v>26502.788920143375</v>
      </c>
      <c r="WRS25" s="230">
        <f t="shared" si="264"/>
        <v>26502.788920143375</v>
      </c>
      <c r="WRT25" s="230">
        <f t="shared" si="264"/>
        <v>26502.788920143375</v>
      </c>
      <c r="WRU25" s="230">
        <f t="shared" si="264"/>
        <v>26502.788920143375</v>
      </c>
      <c r="WRV25" s="230">
        <f t="shared" si="264"/>
        <v>26502.788920143375</v>
      </c>
      <c r="WRW25" s="230">
        <f t="shared" si="264"/>
        <v>26502.788920143375</v>
      </c>
      <c r="WRX25" s="230">
        <f t="shared" si="264"/>
        <v>26502.788920143375</v>
      </c>
      <c r="WRY25" s="230">
        <f t="shared" si="264"/>
        <v>26502.788920143375</v>
      </c>
      <c r="WRZ25" s="230">
        <f t="shared" si="264"/>
        <v>26502.788920143375</v>
      </c>
      <c r="WSA25" s="230">
        <f t="shared" si="264"/>
        <v>26502.788920143375</v>
      </c>
      <c r="WSB25" s="230">
        <f t="shared" si="264"/>
        <v>26502.788920143375</v>
      </c>
      <c r="WSC25" s="230">
        <f t="shared" si="264"/>
        <v>26502.788920143375</v>
      </c>
      <c r="WSD25" s="230">
        <f t="shared" si="264"/>
        <v>26502.788920143375</v>
      </c>
      <c r="WSE25" s="230">
        <f t="shared" si="264"/>
        <v>26502.788920143375</v>
      </c>
      <c r="WSF25" s="230">
        <f t="shared" si="264"/>
        <v>26502.788920143375</v>
      </c>
      <c r="WSG25" s="230">
        <f t="shared" si="264"/>
        <v>26502.788920143375</v>
      </c>
      <c r="WSH25" s="230">
        <f t="shared" si="264"/>
        <v>26502.788920143375</v>
      </c>
      <c r="WSI25" s="230">
        <f t="shared" si="264"/>
        <v>26502.788920143375</v>
      </c>
      <c r="WSJ25" s="230">
        <f t="shared" si="264"/>
        <v>26502.788920143375</v>
      </c>
      <c r="WSK25" s="230">
        <f t="shared" si="264"/>
        <v>26502.788920143375</v>
      </c>
      <c r="WSL25" s="230">
        <f t="shared" si="264"/>
        <v>26502.788920143375</v>
      </c>
      <c r="WSM25" s="230">
        <f t="shared" si="264"/>
        <v>26502.788920143375</v>
      </c>
      <c r="WSN25" s="230">
        <f t="shared" si="264"/>
        <v>26502.788920143375</v>
      </c>
      <c r="WSO25" s="230">
        <f t="shared" si="264"/>
        <v>26502.788920143375</v>
      </c>
      <c r="WSP25" s="230">
        <f t="shared" si="264"/>
        <v>26502.788920143375</v>
      </c>
      <c r="WSQ25" s="230">
        <f t="shared" si="264"/>
        <v>26502.788920143375</v>
      </c>
      <c r="WSR25" s="230">
        <f t="shared" si="264"/>
        <v>26502.788920143375</v>
      </c>
      <c r="WSS25" s="230">
        <f t="shared" si="264"/>
        <v>26502.788920143375</v>
      </c>
      <c r="WST25" s="230">
        <f t="shared" si="264"/>
        <v>26502.788920143375</v>
      </c>
      <c r="WSU25" s="230">
        <f t="shared" si="264"/>
        <v>26502.788920143375</v>
      </c>
      <c r="WSV25" s="230">
        <f t="shared" si="264"/>
        <v>26502.788920143375</v>
      </c>
      <c r="WSW25" s="230">
        <f t="shared" si="264"/>
        <v>26502.788920143375</v>
      </c>
      <c r="WSX25" s="230">
        <f t="shared" si="264"/>
        <v>26502.788920143375</v>
      </c>
      <c r="WSY25" s="230">
        <f t="shared" si="264"/>
        <v>26502.788920143375</v>
      </c>
      <c r="WSZ25" s="230">
        <f t="shared" si="264"/>
        <v>26502.788920143375</v>
      </c>
      <c r="WTA25" s="230">
        <f t="shared" si="264"/>
        <v>26502.788920143375</v>
      </c>
      <c r="WTB25" s="230">
        <f t="shared" si="264"/>
        <v>26502.788920143375</v>
      </c>
      <c r="WTC25" s="230">
        <f t="shared" si="264"/>
        <v>26502.788920143375</v>
      </c>
      <c r="WTD25" s="230">
        <f t="shared" si="264"/>
        <v>26502.788920143375</v>
      </c>
      <c r="WTE25" s="230">
        <f t="shared" si="264"/>
        <v>26502.788920143375</v>
      </c>
      <c r="WTF25" s="230">
        <f t="shared" si="264"/>
        <v>26502.788920143375</v>
      </c>
      <c r="WTG25" s="230">
        <f t="shared" ref="WTG25:WVR25" si="265">MIN(_xlfn.IFS(WTG21=0,WTF25,WTG21&gt;0,WTF25+(WTG21/5)),WTG22)</f>
        <v>26502.788920143375</v>
      </c>
      <c r="WTH25" s="230">
        <f t="shared" si="265"/>
        <v>26502.788920143375</v>
      </c>
      <c r="WTI25" s="230">
        <f t="shared" si="265"/>
        <v>26502.788920143375</v>
      </c>
      <c r="WTJ25" s="230">
        <f t="shared" si="265"/>
        <v>26502.788920143375</v>
      </c>
      <c r="WTK25" s="230">
        <f t="shared" si="265"/>
        <v>26502.788920143375</v>
      </c>
      <c r="WTL25" s="230">
        <f t="shared" si="265"/>
        <v>26502.788920143375</v>
      </c>
      <c r="WTM25" s="230">
        <f t="shared" si="265"/>
        <v>26502.788920143375</v>
      </c>
      <c r="WTN25" s="230">
        <f t="shared" si="265"/>
        <v>26502.788920143375</v>
      </c>
      <c r="WTO25" s="230">
        <f t="shared" si="265"/>
        <v>26502.788920143375</v>
      </c>
      <c r="WTP25" s="230">
        <f t="shared" si="265"/>
        <v>26502.788920143375</v>
      </c>
      <c r="WTQ25" s="230">
        <f t="shared" si="265"/>
        <v>26502.788920143375</v>
      </c>
      <c r="WTR25" s="230">
        <f t="shared" si="265"/>
        <v>26502.788920143375</v>
      </c>
      <c r="WTS25" s="230">
        <f t="shared" si="265"/>
        <v>26502.788920143375</v>
      </c>
      <c r="WTT25" s="230">
        <f t="shared" si="265"/>
        <v>26502.788920143375</v>
      </c>
      <c r="WTU25" s="230">
        <f t="shared" si="265"/>
        <v>26502.788920143375</v>
      </c>
      <c r="WTV25" s="230">
        <f t="shared" si="265"/>
        <v>26502.788920143375</v>
      </c>
      <c r="WTW25" s="230">
        <f t="shared" si="265"/>
        <v>26502.788920143375</v>
      </c>
      <c r="WTX25" s="230">
        <f t="shared" si="265"/>
        <v>26502.788920143375</v>
      </c>
      <c r="WTY25" s="230">
        <f t="shared" si="265"/>
        <v>26502.788920143375</v>
      </c>
      <c r="WTZ25" s="230">
        <f t="shared" si="265"/>
        <v>26502.788920143375</v>
      </c>
      <c r="WUA25" s="230">
        <f t="shared" si="265"/>
        <v>26502.788920143375</v>
      </c>
      <c r="WUB25" s="230">
        <f t="shared" si="265"/>
        <v>26502.788920143375</v>
      </c>
      <c r="WUC25" s="230">
        <f t="shared" si="265"/>
        <v>26502.788920143375</v>
      </c>
      <c r="WUD25" s="230">
        <f t="shared" si="265"/>
        <v>26502.788920143375</v>
      </c>
      <c r="WUE25" s="230">
        <f t="shared" si="265"/>
        <v>26502.788920143375</v>
      </c>
      <c r="WUF25" s="230">
        <f t="shared" si="265"/>
        <v>26502.788920143375</v>
      </c>
      <c r="WUG25" s="230">
        <f t="shared" si="265"/>
        <v>26502.788920143375</v>
      </c>
      <c r="WUH25" s="230">
        <f t="shared" si="265"/>
        <v>26502.788920143375</v>
      </c>
      <c r="WUI25" s="230">
        <f t="shared" si="265"/>
        <v>26502.788920143375</v>
      </c>
      <c r="WUJ25" s="230">
        <f t="shared" si="265"/>
        <v>26502.788920143375</v>
      </c>
      <c r="WUK25" s="230">
        <f t="shared" si="265"/>
        <v>26502.788920143375</v>
      </c>
      <c r="WUL25" s="230">
        <f t="shared" si="265"/>
        <v>26502.788920143375</v>
      </c>
      <c r="WUM25" s="230">
        <f t="shared" si="265"/>
        <v>26502.788920143375</v>
      </c>
      <c r="WUN25" s="230">
        <f t="shared" si="265"/>
        <v>26502.788920143375</v>
      </c>
      <c r="WUO25" s="230">
        <f t="shared" si="265"/>
        <v>26502.788920143375</v>
      </c>
      <c r="WUP25" s="230">
        <f t="shared" si="265"/>
        <v>26502.788920143375</v>
      </c>
      <c r="WUQ25" s="230">
        <f t="shared" si="265"/>
        <v>26502.788920143375</v>
      </c>
      <c r="WUR25" s="230">
        <f t="shared" si="265"/>
        <v>26502.788920143375</v>
      </c>
      <c r="WUS25" s="230">
        <f t="shared" si="265"/>
        <v>26502.788920143375</v>
      </c>
      <c r="WUT25" s="230">
        <f t="shared" si="265"/>
        <v>26502.788920143375</v>
      </c>
      <c r="WUU25" s="230">
        <f t="shared" si="265"/>
        <v>26502.788920143375</v>
      </c>
      <c r="WUV25" s="230">
        <f t="shared" si="265"/>
        <v>26502.788920143375</v>
      </c>
      <c r="WUW25" s="230">
        <f t="shared" si="265"/>
        <v>26502.788920143375</v>
      </c>
      <c r="WUX25" s="230">
        <f t="shared" si="265"/>
        <v>26502.788920143375</v>
      </c>
      <c r="WUY25" s="230">
        <f t="shared" si="265"/>
        <v>26502.788920143375</v>
      </c>
      <c r="WUZ25" s="230">
        <f t="shared" si="265"/>
        <v>26502.788920143375</v>
      </c>
      <c r="WVA25" s="230">
        <f t="shared" si="265"/>
        <v>26502.788920143375</v>
      </c>
      <c r="WVB25" s="230">
        <f t="shared" si="265"/>
        <v>26502.788920143375</v>
      </c>
      <c r="WVC25" s="230">
        <f t="shared" si="265"/>
        <v>26502.788920143375</v>
      </c>
      <c r="WVD25" s="230">
        <f t="shared" si="265"/>
        <v>26502.788920143375</v>
      </c>
      <c r="WVE25" s="230">
        <f t="shared" si="265"/>
        <v>26502.788920143375</v>
      </c>
      <c r="WVF25" s="230">
        <f t="shared" si="265"/>
        <v>26502.788920143375</v>
      </c>
      <c r="WVG25" s="230">
        <f t="shared" si="265"/>
        <v>26502.788920143375</v>
      </c>
      <c r="WVH25" s="230">
        <f t="shared" si="265"/>
        <v>26502.788920143375</v>
      </c>
      <c r="WVI25" s="230">
        <f t="shared" si="265"/>
        <v>26502.788920143375</v>
      </c>
      <c r="WVJ25" s="230">
        <f t="shared" si="265"/>
        <v>26502.788920143375</v>
      </c>
      <c r="WVK25" s="230">
        <f t="shared" si="265"/>
        <v>26502.788920143375</v>
      </c>
      <c r="WVL25" s="230">
        <f t="shared" si="265"/>
        <v>26502.788920143375</v>
      </c>
      <c r="WVM25" s="230">
        <f t="shared" si="265"/>
        <v>26502.788920143375</v>
      </c>
      <c r="WVN25" s="230">
        <f t="shared" si="265"/>
        <v>26502.788920143375</v>
      </c>
      <c r="WVO25" s="230">
        <f t="shared" si="265"/>
        <v>26502.788920143375</v>
      </c>
      <c r="WVP25" s="230">
        <f t="shared" si="265"/>
        <v>26502.788920143375</v>
      </c>
      <c r="WVQ25" s="230">
        <f t="shared" si="265"/>
        <v>26502.788920143375</v>
      </c>
      <c r="WVR25" s="230">
        <f t="shared" si="265"/>
        <v>26502.788920143375</v>
      </c>
      <c r="WVS25" s="230">
        <f t="shared" ref="WVS25:WYD25" si="266">MIN(_xlfn.IFS(WVS21=0,WVR25,WVS21&gt;0,WVR25+(WVS21/5)),WVS22)</f>
        <v>26502.788920143375</v>
      </c>
      <c r="WVT25" s="230">
        <f t="shared" si="266"/>
        <v>26502.788920143375</v>
      </c>
      <c r="WVU25" s="230">
        <f t="shared" si="266"/>
        <v>26502.788920143375</v>
      </c>
      <c r="WVV25" s="230">
        <f t="shared" si="266"/>
        <v>26502.788920143375</v>
      </c>
      <c r="WVW25" s="230">
        <f t="shared" si="266"/>
        <v>26502.788920143375</v>
      </c>
      <c r="WVX25" s="230">
        <f t="shared" si="266"/>
        <v>26502.788920143375</v>
      </c>
      <c r="WVY25" s="230">
        <f t="shared" si="266"/>
        <v>26502.788920143375</v>
      </c>
      <c r="WVZ25" s="230">
        <f t="shared" si="266"/>
        <v>26502.788920143375</v>
      </c>
      <c r="WWA25" s="230">
        <f t="shared" si="266"/>
        <v>26502.788920143375</v>
      </c>
      <c r="WWB25" s="230">
        <f t="shared" si="266"/>
        <v>26502.788920143375</v>
      </c>
      <c r="WWC25" s="230">
        <f t="shared" si="266"/>
        <v>26502.788920143375</v>
      </c>
      <c r="WWD25" s="230">
        <f t="shared" si="266"/>
        <v>26502.788920143375</v>
      </c>
      <c r="WWE25" s="230">
        <f t="shared" si="266"/>
        <v>26502.788920143375</v>
      </c>
      <c r="WWF25" s="230">
        <f t="shared" si="266"/>
        <v>26502.788920143375</v>
      </c>
      <c r="WWG25" s="230">
        <f t="shared" si="266"/>
        <v>26502.788920143375</v>
      </c>
      <c r="WWH25" s="230">
        <f t="shared" si="266"/>
        <v>26502.788920143375</v>
      </c>
      <c r="WWI25" s="230">
        <f t="shared" si="266"/>
        <v>26502.788920143375</v>
      </c>
      <c r="WWJ25" s="230">
        <f t="shared" si="266"/>
        <v>26502.788920143375</v>
      </c>
      <c r="WWK25" s="230">
        <f t="shared" si="266"/>
        <v>26502.788920143375</v>
      </c>
      <c r="WWL25" s="230">
        <f t="shared" si="266"/>
        <v>26502.788920143375</v>
      </c>
      <c r="WWM25" s="230">
        <f t="shared" si="266"/>
        <v>26502.788920143375</v>
      </c>
      <c r="WWN25" s="230">
        <f t="shared" si="266"/>
        <v>26502.788920143375</v>
      </c>
      <c r="WWO25" s="230">
        <f t="shared" si="266"/>
        <v>26502.788920143375</v>
      </c>
      <c r="WWP25" s="230">
        <f t="shared" si="266"/>
        <v>26502.788920143375</v>
      </c>
      <c r="WWQ25" s="230">
        <f t="shared" si="266"/>
        <v>26502.788920143375</v>
      </c>
      <c r="WWR25" s="230">
        <f t="shared" si="266"/>
        <v>26502.788920143375</v>
      </c>
      <c r="WWS25" s="230">
        <f t="shared" si="266"/>
        <v>26502.788920143375</v>
      </c>
      <c r="WWT25" s="230">
        <f t="shared" si="266"/>
        <v>26502.788920143375</v>
      </c>
      <c r="WWU25" s="230">
        <f t="shared" si="266"/>
        <v>26502.788920143375</v>
      </c>
      <c r="WWV25" s="230">
        <f t="shared" si="266"/>
        <v>26502.788920143375</v>
      </c>
      <c r="WWW25" s="230">
        <f t="shared" si="266"/>
        <v>26502.788920143375</v>
      </c>
      <c r="WWX25" s="230">
        <f t="shared" si="266"/>
        <v>26502.788920143375</v>
      </c>
      <c r="WWY25" s="230">
        <f t="shared" si="266"/>
        <v>26502.788920143375</v>
      </c>
      <c r="WWZ25" s="230">
        <f t="shared" si="266"/>
        <v>26502.788920143375</v>
      </c>
      <c r="WXA25" s="230">
        <f t="shared" si="266"/>
        <v>26502.788920143375</v>
      </c>
      <c r="WXB25" s="230">
        <f t="shared" si="266"/>
        <v>26502.788920143375</v>
      </c>
      <c r="WXC25" s="230">
        <f t="shared" si="266"/>
        <v>26502.788920143375</v>
      </c>
      <c r="WXD25" s="230">
        <f t="shared" si="266"/>
        <v>26502.788920143375</v>
      </c>
      <c r="WXE25" s="230">
        <f t="shared" si="266"/>
        <v>26502.788920143375</v>
      </c>
      <c r="WXF25" s="230">
        <f t="shared" si="266"/>
        <v>26502.788920143375</v>
      </c>
      <c r="WXG25" s="230">
        <f t="shared" si="266"/>
        <v>26502.788920143375</v>
      </c>
      <c r="WXH25" s="230">
        <f t="shared" si="266"/>
        <v>26502.788920143375</v>
      </c>
      <c r="WXI25" s="230">
        <f t="shared" si="266"/>
        <v>26502.788920143375</v>
      </c>
      <c r="WXJ25" s="230">
        <f t="shared" si="266"/>
        <v>26502.788920143375</v>
      </c>
      <c r="WXK25" s="230">
        <f t="shared" si="266"/>
        <v>26502.788920143375</v>
      </c>
      <c r="WXL25" s="230">
        <f t="shared" si="266"/>
        <v>26502.788920143375</v>
      </c>
      <c r="WXM25" s="230">
        <f t="shared" si="266"/>
        <v>26502.788920143375</v>
      </c>
      <c r="WXN25" s="230">
        <f t="shared" si="266"/>
        <v>26502.788920143375</v>
      </c>
      <c r="WXO25" s="230">
        <f t="shared" si="266"/>
        <v>26502.788920143375</v>
      </c>
      <c r="WXP25" s="230">
        <f t="shared" si="266"/>
        <v>26502.788920143375</v>
      </c>
      <c r="WXQ25" s="230">
        <f t="shared" si="266"/>
        <v>26502.788920143375</v>
      </c>
      <c r="WXR25" s="230">
        <f t="shared" si="266"/>
        <v>26502.788920143375</v>
      </c>
      <c r="WXS25" s="230">
        <f t="shared" si="266"/>
        <v>26502.788920143375</v>
      </c>
      <c r="WXT25" s="230">
        <f t="shared" si="266"/>
        <v>26502.788920143375</v>
      </c>
      <c r="WXU25" s="230">
        <f t="shared" si="266"/>
        <v>26502.788920143375</v>
      </c>
      <c r="WXV25" s="230">
        <f t="shared" si="266"/>
        <v>26502.788920143375</v>
      </c>
      <c r="WXW25" s="230">
        <f t="shared" si="266"/>
        <v>26502.788920143375</v>
      </c>
      <c r="WXX25" s="230">
        <f t="shared" si="266"/>
        <v>26502.788920143375</v>
      </c>
      <c r="WXY25" s="230">
        <f t="shared" si="266"/>
        <v>26502.788920143375</v>
      </c>
      <c r="WXZ25" s="230">
        <f t="shared" si="266"/>
        <v>26502.788920143375</v>
      </c>
      <c r="WYA25" s="230">
        <f t="shared" si="266"/>
        <v>26502.788920143375</v>
      </c>
      <c r="WYB25" s="230">
        <f t="shared" si="266"/>
        <v>26502.788920143375</v>
      </c>
      <c r="WYC25" s="230">
        <f t="shared" si="266"/>
        <v>26502.788920143375</v>
      </c>
      <c r="WYD25" s="230">
        <f t="shared" si="266"/>
        <v>26502.788920143375</v>
      </c>
      <c r="WYE25" s="230">
        <f t="shared" ref="WYE25:XAP25" si="267">MIN(_xlfn.IFS(WYE21=0,WYD25,WYE21&gt;0,WYD25+(WYE21/5)),WYE22)</f>
        <v>26502.788920143375</v>
      </c>
      <c r="WYF25" s="230">
        <f t="shared" si="267"/>
        <v>26502.788920143375</v>
      </c>
      <c r="WYG25" s="230">
        <f t="shared" si="267"/>
        <v>26502.788920143375</v>
      </c>
      <c r="WYH25" s="230">
        <f t="shared" si="267"/>
        <v>26502.788920143375</v>
      </c>
      <c r="WYI25" s="230">
        <f t="shared" si="267"/>
        <v>26502.788920143375</v>
      </c>
      <c r="WYJ25" s="230">
        <f t="shared" si="267"/>
        <v>26502.788920143375</v>
      </c>
      <c r="WYK25" s="230">
        <f t="shared" si="267"/>
        <v>26502.788920143375</v>
      </c>
      <c r="WYL25" s="230">
        <f t="shared" si="267"/>
        <v>26502.788920143375</v>
      </c>
      <c r="WYM25" s="230">
        <f t="shared" si="267"/>
        <v>26502.788920143375</v>
      </c>
      <c r="WYN25" s="230">
        <f t="shared" si="267"/>
        <v>26502.788920143375</v>
      </c>
      <c r="WYO25" s="230">
        <f t="shared" si="267"/>
        <v>26502.788920143375</v>
      </c>
      <c r="WYP25" s="230">
        <f t="shared" si="267"/>
        <v>26502.788920143375</v>
      </c>
      <c r="WYQ25" s="230">
        <f t="shared" si="267"/>
        <v>26502.788920143375</v>
      </c>
      <c r="WYR25" s="230">
        <f t="shared" si="267"/>
        <v>26502.788920143375</v>
      </c>
      <c r="WYS25" s="230">
        <f t="shared" si="267"/>
        <v>26502.788920143375</v>
      </c>
      <c r="WYT25" s="230">
        <f t="shared" si="267"/>
        <v>26502.788920143375</v>
      </c>
      <c r="WYU25" s="230">
        <f t="shared" si="267"/>
        <v>26502.788920143375</v>
      </c>
      <c r="WYV25" s="230">
        <f t="shared" si="267"/>
        <v>26502.788920143375</v>
      </c>
      <c r="WYW25" s="230">
        <f t="shared" si="267"/>
        <v>26502.788920143375</v>
      </c>
      <c r="WYX25" s="230">
        <f t="shared" si="267"/>
        <v>26502.788920143375</v>
      </c>
      <c r="WYY25" s="230">
        <f t="shared" si="267"/>
        <v>26502.788920143375</v>
      </c>
      <c r="WYZ25" s="230">
        <f t="shared" si="267"/>
        <v>26502.788920143375</v>
      </c>
      <c r="WZA25" s="230">
        <f t="shared" si="267"/>
        <v>26502.788920143375</v>
      </c>
      <c r="WZB25" s="230">
        <f t="shared" si="267"/>
        <v>26502.788920143375</v>
      </c>
      <c r="WZC25" s="230">
        <f t="shared" si="267"/>
        <v>26502.788920143375</v>
      </c>
      <c r="WZD25" s="230">
        <f t="shared" si="267"/>
        <v>26502.788920143375</v>
      </c>
      <c r="WZE25" s="230">
        <f t="shared" si="267"/>
        <v>26502.788920143375</v>
      </c>
      <c r="WZF25" s="230">
        <f t="shared" si="267"/>
        <v>26502.788920143375</v>
      </c>
      <c r="WZG25" s="230">
        <f t="shared" si="267"/>
        <v>26502.788920143375</v>
      </c>
      <c r="WZH25" s="230">
        <f t="shared" si="267"/>
        <v>26502.788920143375</v>
      </c>
      <c r="WZI25" s="230">
        <f t="shared" si="267"/>
        <v>26502.788920143375</v>
      </c>
      <c r="WZJ25" s="230">
        <f t="shared" si="267"/>
        <v>26502.788920143375</v>
      </c>
      <c r="WZK25" s="230">
        <f t="shared" si="267"/>
        <v>26502.788920143375</v>
      </c>
      <c r="WZL25" s="230">
        <f t="shared" si="267"/>
        <v>26502.788920143375</v>
      </c>
      <c r="WZM25" s="230">
        <f t="shared" si="267"/>
        <v>26502.788920143375</v>
      </c>
      <c r="WZN25" s="230">
        <f t="shared" si="267"/>
        <v>26502.788920143375</v>
      </c>
      <c r="WZO25" s="230">
        <f t="shared" si="267"/>
        <v>26502.788920143375</v>
      </c>
      <c r="WZP25" s="230">
        <f t="shared" si="267"/>
        <v>26502.788920143375</v>
      </c>
      <c r="WZQ25" s="230">
        <f t="shared" si="267"/>
        <v>26502.788920143375</v>
      </c>
      <c r="WZR25" s="230">
        <f t="shared" si="267"/>
        <v>26502.788920143375</v>
      </c>
      <c r="WZS25" s="230">
        <f t="shared" si="267"/>
        <v>26502.788920143375</v>
      </c>
      <c r="WZT25" s="230">
        <f t="shared" si="267"/>
        <v>26502.788920143375</v>
      </c>
      <c r="WZU25" s="230">
        <f t="shared" si="267"/>
        <v>26502.788920143375</v>
      </c>
      <c r="WZV25" s="230">
        <f t="shared" si="267"/>
        <v>26502.788920143375</v>
      </c>
      <c r="WZW25" s="230">
        <f t="shared" si="267"/>
        <v>26502.788920143375</v>
      </c>
      <c r="WZX25" s="230">
        <f t="shared" si="267"/>
        <v>26502.788920143375</v>
      </c>
      <c r="WZY25" s="230">
        <f t="shared" si="267"/>
        <v>26502.788920143375</v>
      </c>
      <c r="WZZ25" s="230">
        <f t="shared" si="267"/>
        <v>26502.788920143375</v>
      </c>
      <c r="XAA25" s="230">
        <f t="shared" si="267"/>
        <v>26502.788920143375</v>
      </c>
      <c r="XAB25" s="230">
        <f t="shared" si="267"/>
        <v>26502.788920143375</v>
      </c>
      <c r="XAC25" s="230">
        <f t="shared" si="267"/>
        <v>26502.788920143375</v>
      </c>
      <c r="XAD25" s="230">
        <f t="shared" si="267"/>
        <v>26502.788920143375</v>
      </c>
      <c r="XAE25" s="230">
        <f t="shared" si="267"/>
        <v>26502.788920143375</v>
      </c>
      <c r="XAF25" s="230">
        <f t="shared" si="267"/>
        <v>26502.788920143375</v>
      </c>
      <c r="XAG25" s="230">
        <f t="shared" si="267"/>
        <v>26502.788920143375</v>
      </c>
      <c r="XAH25" s="230">
        <f t="shared" si="267"/>
        <v>26502.788920143375</v>
      </c>
      <c r="XAI25" s="230">
        <f t="shared" si="267"/>
        <v>26502.788920143375</v>
      </c>
      <c r="XAJ25" s="230">
        <f t="shared" si="267"/>
        <v>26502.788920143375</v>
      </c>
      <c r="XAK25" s="230">
        <f t="shared" si="267"/>
        <v>26502.788920143375</v>
      </c>
      <c r="XAL25" s="230">
        <f t="shared" si="267"/>
        <v>26502.788920143375</v>
      </c>
      <c r="XAM25" s="230">
        <f t="shared" si="267"/>
        <v>26502.788920143375</v>
      </c>
      <c r="XAN25" s="230">
        <f t="shared" si="267"/>
        <v>26502.788920143375</v>
      </c>
      <c r="XAO25" s="230">
        <f t="shared" si="267"/>
        <v>26502.788920143375</v>
      </c>
      <c r="XAP25" s="230">
        <f t="shared" si="267"/>
        <v>26502.788920143375</v>
      </c>
      <c r="XAQ25" s="230">
        <f t="shared" ref="XAQ25:XDB25" si="268">MIN(_xlfn.IFS(XAQ21=0,XAP25,XAQ21&gt;0,XAP25+(XAQ21/5)),XAQ22)</f>
        <v>26502.788920143375</v>
      </c>
      <c r="XAR25" s="230">
        <f t="shared" si="268"/>
        <v>26502.788920143375</v>
      </c>
      <c r="XAS25" s="230">
        <f t="shared" si="268"/>
        <v>26502.788920143375</v>
      </c>
      <c r="XAT25" s="230">
        <f t="shared" si="268"/>
        <v>26502.788920143375</v>
      </c>
      <c r="XAU25" s="230">
        <f t="shared" si="268"/>
        <v>26502.788920143375</v>
      </c>
      <c r="XAV25" s="230">
        <f t="shared" si="268"/>
        <v>26502.788920143375</v>
      </c>
      <c r="XAW25" s="230">
        <f t="shared" si="268"/>
        <v>26502.788920143375</v>
      </c>
      <c r="XAX25" s="230">
        <f t="shared" si="268"/>
        <v>26502.788920143375</v>
      </c>
      <c r="XAY25" s="230">
        <f t="shared" si="268"/>
        <v>26502.788920143375</v>
      </c>
      <c r="XAZ25" s="230">
        <f t="shared" si="268"/>
        <v>26502.788920143375</v>
      </c>
      <c r="XBA25" s="230">
        <f t="shared" si="268"/>
        <v>26502.788920143375</v>
      </c>
      <c r="XBB25" s="230">
        <f t="shared" si="268"/>
        <v>26502.788920143375</v>
      </c>
      <c r="XBC25" s="230">
        <f t="shared" si="268"/>
        <v>26502.788920143375</v>
      </c>
      <c r="XBD25" s="230">
        <f t="shared" si="268"/>
        <v>26502.788920143375</v>
      </c>
      <c r="XBE25" s="230">
        <f t="shared" si="268"/>
        <v>26502.788920143375</v>
      </c>
      <c r="XBF25" s="230">
        <f t="shared" si="268"/>
        <v>26502.788920143375</v>
      </c>
      <c r="XBG25" s="230">
        <f t="shared" si="268"/>
        <v>26502.788920143375</v>
      </c>
      <c r="XBH25" s="230">
        <f t="shared" si="268"/>
        <v>26502.788920143375</v>
      </c>
      <c r="XBI25" s="230">
        <f t="shared" si="268"/>
        <v>26502.788920143375</v>
      </c>
      <c r="XBJ25" s="230">
        <f t="shared" si="268"/>
        <v>26502.788920143375</v>
      </c>
      <c r="XBK25" s="230">
        <f t="shared" si="268"/>
        <v>26502.788920143375</v>
      </c>
      <c r="XBL25" s="230">
        <f t="shared" si="268"/>
        <v>26502.788920143375</v>
      </c>
      <c r="XBM25" s="230">
        <f t="shared" si="268"/>
        <v>26502.788920143375</v>
      </c>
      <c r="XBN25" s="230">
        <f t="shared" si="268"/>
        <v>26502.788920143375</v>
      </c>
      <c r="XBO25" s="230">
        <f t="shared" si="268"/>
        <v>26502.788920143375</v>
      </c>
      <c r="XBP25" s="230">
        <f t="shared" si="268"/>
        <v>26502.788920143375</v>
      </c>
      <c r="XBQ25" s="230">
        <f t="shared" si="268"/>
        <v>26502.788920143375</v>
      </c>
      <c r="XBR25" s="230">
        <f t="shared" si="268"/>
        <v>26502.788920143375</v>
      </c>
      <c r="XBS25" s="230">
        <f t="shared" si="268"/>
        <v>26502.788920143375</v>
      </c>
      <c r="XBT25" s="230">
        <f t="shared" si="268"/>
        <v>26502.788920143375</v>
      </c>
      <c r="XBU25" s="230">
        <f t="shared" si="268"/>
        <v>26502.788920143375</v>
      </c>
      <c r="XBV25" s="230">
        <f t="shared" si="268"/>
        <v>26502.788920143375</v>
      </c>
      <c r="XBW25" s="230">
        <f t="shared" si="268"/>
        <v>26502.788920143375</v>
      </c>
      <c r="XBX25" s="230">
        <f t="shared" si="268"/>
        <v>26502.788920143375</v>
      </c>
      <c r="XBY25" s="230">
        <f t="shared" si="268"/>
        <v>26502.788920143375</v>
      </c>
      <c r="XBZ25" s="230">
        <f t="shared" si="268"/>
        <v>26502.788920143375</v>
      </c>
      <c r="XCA25" s="230">
        <f t="shared" si="268"/>
        <v>26502.788920143375</v>
      </c>
      <c r="XCB25" s="230">
        <f t="shared" si="268"/>
        <v>26502.788920143375</v>
      </c>
      <c r="XCC25" s="230">
        <f t="shared" si="268"/>
        <v>26502.788920143375</v>
      </c>
      <c r="XCD25" s="230">
        <f t="shared" si="268"/>
        <v>26502.788920143375</v>
      </c>
      <c r="XCE25" s="230">
        <f t="shared" si="268"/>
        <v>26502.788920143375</v>
      </c>
      <c r="XCF25" s="230">
        <f t="shared" si="268"/>
        <v>26502.788920143375</v>
      </c>
      <c r="XCG25" s="230">
        <f t="shared" si="268"/>
        <v>26502.788920143375</v>
      </c>
      <c r="XCH25" s="230">
        <f t="shared" si="268"/>
        <v>26502.788920143375</v>
      </c>
      <c r="XCI25" s="230">
        <f t="shared" si="268"/>
        <v>26502.788920143375</v>
      </c>
      <c r="XCJ25" s="230">
        <f t="shared" si="268"/>
        <v>26502.788920143375</v>
      </c>
      <c r="XCK25" s="230">
        <f t="shared" si="268"/>
        <v>26502.788920143375</v>
      </c>
      <c r="XCL25" s="230">
        <f t="shared" si="268"/>
        <v>26502.788920143375</v>
      </c>
      <c r="XCM25" s="230">
        <f t="shared" si="268"/>
        <v>26502.788920143375</v>
      </c>
      <c r="XCN25" s="230">
        <f t="shared" si="268"/>
        <v>26502.788920143375</v>
      </c>
      <c r="XCO25" s="230">
        <f t="shared" si="268"/>
        <v>26502.788920143375</v>
      </c>
      <c r="XCP25" s="230">
        <f t="shared" si="268"/>
        <v>26502.788920143375</v>
      </c>
      <c r="XCQ25" s="230">
        <f t="shared" si="268"/>
        <v>26502.788920143375</v>
      </c>
      <c r="XCR25" s="230">
        <f t="shared" si="268"/>
        <v>26502.788920143375</v>
      </c>
      <c r="XCS25" s="230">
        <f t="shared" si="268"/>
        <v>26502.788920143375</v>
      </c>
      <c r="XCT25" s="230">
        <f t="shared" si="268"/>
        <v>26502.788920143375</v>
      </c>
      <c r="XCU25" s="230">
        <f t="shared" si="268"/>
        <v>26502.788920143375</v>
      </c>
      <c r="XCV25" s="230">
        <f t="shared" si="268"/>
        <v>26502.788920143375</v>
      </c>
      <c r="XCW25" s="230">
        <f t="shared" si="268"/>
        <v>26502.788920143375</v>
      </c>
      <c r="XCX25" s="230">
        <f t="shared" si="268"/>
        <v>26502.788920143375</v>
      </c>
      <c r="XCY25" s="230">
        <f t="shared" si="268"/>
        <v>26502.788920143375</v>
      </c>
      <c r="XCZ25" s="230">
        <f t="shared" si="268"/>
        <v>26502.788920143375</v>
      </c>
      <c r="XDA25" s="230">
        <f t="shared" si="268"/>
        <v>26502.788920143375</v>
      </c>
      <c r="XDB25" s="230">
        <f t="shared" si="268"/>
        <v>26502.788920143375</v>
      </c>
      <c r="XDC25" s="230">
        <f t="shared" ref="XDC25:XFD25" si="269">MIN(_xlfn.IFS(XDC21=0,XDB25,XDC21&gt;0,XDB25+(XDC21/5)),XDC22)</f>
        <v>26502.788920143375</v>
      </c>
      <c r="XDD25" s="230">
        <f t="shared" si="269"/>
        <v>26502.788920143375</v>
      </c>
      <c r="XDE25" s="230">
        <f t="shared" si="269"/>
        <v>26502.788920143375</v>
      </c>
      <c r="XDF25" s="230">
        <f t="shared" si="269"/>
        <v>26502.788920143375</v>
      </c>
      <c r="XDG25" s="230">
        <f t="shared" si="269"/>
        <v>26502.788920143375</v>
      </c>
      <c r="XDH25" s="230">
        <f t="shared" si="269"/>
        <v>26502.788920143375</v>
      </c>
      <c r="XDI25" s="230">
        <f t="shared" si="269"/>
        <v>26502.788920143375</v>
      </c>
      <c r="XDJ25" s="230">
        <f t="shared" si="269"/>
        <v>26502.788920143375</v>
      </c>
      <c r="XDK25" s="230">
        <f t="shared" si="269"/>
        <v>26502.788920143375</v>
      </c>
      <c r="XDL25" s="230">
        <f t="shared" si="269"/>
        <v>26502.788920143375</v>
      </c>
      <c r="XDM25" s="230">
        <f t="shared" si="269"/>
        <v>26502.788920143375</v>
      </c>
      <c r="XDN25" s="230">
        <f t="shared" si="269"/>
        <v>26502.788920143375</v>
      </c>
      <c r="XDO25" s="230">
        <f t="shared" si="269"/>
        <v>26502.788920143375</v>
      </c>
      <c r="XDP25" s="230">
        <f t="shared" si="269"/>
        <v>26502.788920143375</v>
      </c>
      <c r="XDQ25" s="230">
        <f t="shared" si="269"/>
        <v>26502.788920143375</v>
      </c>
      <c r="XDR25" s="230">
        <f t="shared" si="269"/>
        <v>26502.788920143375</v>
      </c>
      <c r="XDS25" s="230">
        <f t="shared" si="269"/>
        <v>26502.788920143375</v>
      </c>
      <c r="XDT25" s="230">
        <f t="shared" si="269"/>
        <v>26502.788920143375</v>
      </c>
      <c r="XDU25" s="230">
        <f t="shared" si="269"/>
        <v>26502.788920143375</v>
      </c>
      <c r="XDV25" s="230">
        <f t="shared" si="269"/>
        <v>26502.788920143375</v>
      </c>
      <c r="XDW25" s="230">
        <f t="shared" si="269"/>
        <v>26502.788920143375</v>
      </c>
      <c r="XDX25" s="230">
        <f t="shared" si="269"/>
        <v>26502.788920143375</v>
      </c>
      <c r="XDY25" s="230">
        <f t="shared" si="269"/>
        <v>26502.788920143375</v>
      </c>
      <c r="XDZ25" s="230">
        <f t="shared" si="269"/>
        <v>26502.788920143375</v>
      </c>
      <c r="XEA25" s="230">
        <f t="shared" si="269"/>
        <v>26502.788920143375</v>
      </c>
      <c r="XEB25" s="230">
        <f t="shared" si="269"/>
        <v>26502.788920143375</v>
      </c>
      <c r="XEC25" s="230">
        <f t="shared" si="269"/>
        <v>26502.788920143375</v>
      </c>
      <c r="XED25" s="230">
        <f t="shared" si="269"/>
        <v>26502.788920143375</v>
      </c>
      <c r="XEE25" s="230">
        <f t="shared" si="269"/>
        <v>26502.788920143375</v>
      </c>
      <c r="XEF25" s="230">
        <f t="shared" si="269"/>
        <v>26502.788920143375</v>
      </c>
      <c r="XEG25" s="230">
        <f t="shared" si="269"/>
        <v>26502.788920143375</v>
      </c>
      <c r="XEH25" s="230">
        <f t="shared" si="269"/>
        <v>26502.788920143375</v>
      </c>
      <c r="XEI25" s="230">
        <f t="shared" si="269"/>
        <v>26502.788920143375</v>
      </c>
      <c r="XEJ25" s="230">
        <f t="shared" si="269"/>
        <v>26502.788920143375</v>
      </c>
      <c r="XEK25" s="230">
        <f t="shared" si="269"/>
        <v>26502.788920143375</v>
      </c>
      <c r="XEL25" s="230">
        <f t="shared" si="269"/>
        <v>26502.788920143375</v>
      </c>
      <c r="XEM25" s="230">
        <f t="shared" si="269"/>
        <v>26502.788920143375</v>
      </c>
      <c r="XEN25" s="230">
        <f t="shared" si="269"/>
        <v>26502.788920143375</v>
      </c>
      <c r="XEO25" s="230">
        <f t="shared" si="269"/>
        <v>26502.788920143375</v>
      </c>
      <c r="XEP25" s="230">
        <f t="shared" si="269"/>
        <v>26502.788920143375</v>
      </c>
      <c r="XEQ25" s="230">
        <f t="shared" si="269"/>
        <v>26502.788920143375</v>
      </c>
      <c r="XER25" s="230">
        <f t="shared" si="269"/>
        <v>26502.788920143375</v>
      </c>
      <c r="XES25" s="230">
        <f t="shared" si="269"/>
        <v>26502.788920143375</v>
      </c>
      <c r="XET25" s="230">
        <f t="shared" si="269"/>
        <v>26502.788920143375</v>
      </c>
      <c r="XEU25" s="230">
        <f t="shared" si="269"/>
        <v>26502.788920143375</v>
      </c>
      <c r="XEV25" s="230">
        <f t="shared" si="269"/>
        <v>26502.788920143375</v>
      </c>
      <c r="XEW25" s="230">
        <f t="shared" si="269"/>
        <v>26502.788920143375</v>
      </c>
      <c r="XEX25" s="230">
        <f t="shared" si="269"/>
        <v>26502.788920143375</v>
      </c>
      <c r="XEY25" s="230">
        <f t="shared" si="269"/>
        <v>26502.788920143375</v>
      </c>
      <c r="XEZ25" s="230">
        <f t="shared" si="269"/>
        <v>26502.788920143375</v>
      </c>
      <c r="XFA25" s="230">
        <f t="shared" si="269"/>
        <v>26502.788920143375</v>
      </c>
      <c r="XFB25" s="230">
        <f t="shared" si="269"/>
        <v>26502.788920143375</v>
      </c>
      <c r="XFC25" s="230">
        <f t="shared" si="269"/>
        <v>26502.788920143375</v>
      </c>
      <c r="XFD25" s="230">
        <f t="shared" si="269"/>
        <v>26502.788920143375</v>
      </c>
    </row>
    <row r="26" spans="2:16384" x14ac:dyDescent="0.25">
      <c r="B26" s="46" t="s">
        <v>318</v>
      </c>
      <c r="C26" s="225"/>
      <c r="D26" s="225"/>
      <c r="E26" s="225"/>
      <c r="F26" s="225"/>
      <c r="G26" s="226"/>
      <c r="H26" s="230">
        <f>H18*H12</f>
        <v>4675.9894000000004</v>
      </c>
      <c r="I26" s="230">
        <f>I18*I12</f>
        <v>3654.5586458556741</v>
      </c>
      <c r="J26" s="230">
        <f>J18*J12</f>
        <v>2633.1278917113482</v>
      </c>
      <c r="K26" s="230">
        <f>K18*K12</f>
        <v>1611.6971375670221</v>
      </c>
      <c r="L26" s="230">
        <f>L18*L12</f>
        <v>529.50174980955001</v>
      </c>
    </row>
    <row r="27" spans="2:16384" ht="15.75" thickBot="1" x14ac:dyDescent="0.3">
      <c r="B27" s="20" t="s">
        <v>319</v>
      </c>
      <c r="C27" s="237"/>
      <c r="D27" s="237"/>
      <c r="E27" s="237"/>
      <c r="F27" s="237"/>
      <c r="G27" s="242"/>
      <c r="H27" s="238">
        <f>H22-H25</f>
        <v>91231.816000000006</v>
      </c>
      <c r="I27" s="238">
        <f t="shared" ref="I27:L27" si="270">I22-I25</f>
        <v>68423.862000000008</v>
      </c>
      <c r="J27" s="238">
        <f t="shared" si="270"/>
        <v>45615.90800000001</v>
      </c>
      <c r="K27" s="238">
        <f t="shared" si="270"/>
        <v>28235.309550642298</v>
      </c>
      <c r="L27" s="238">
        <f t="shared" si="270"/>
        <v>13422.500792912932</v>
      </c>
    </row>
    <row r="28" spans="2:16384" x14ac:dyDescent="0.25">
      <c r="C28" s="225"/>
      <c r="D28" s="225"/>
      <c r="E28" s="225"/>
      <c r="F28" s="225"/>
      <c r="G28" s="225"/>
      <c r="H28" s="253"/>
      <c r="I28" s="253"/>
      <c r="J28" s="253"/>
      <c r="K28" s="253"/>
      <c r="L28" s="253"/>
    </row>
    <row r="29" spans="2:16384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  <row r="42" customFormat="1" hidden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  <row r="53" customFormat="1" hidden="1" x14ac:dyDescent="0.25"/>
    <row r="54" customFormat="1" hidden="1" x14ac:dyDescent="0.25"/>
    <row r="55" customFormat="1" hidden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hidden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  <row r="78" customFormat="1" hidden="1" x14ac:dyDescent="0.25"/>
    <row r="79" customFormat="1" hidden="1" x14ac:dyDescent="0.25"/>
    <row r="80" customFormat="1" hidden="1" x14ac:dyDescent="0.25"/>
    <row r="81" customFormat="1" hidden="1" x14ac:dyDescent="0.25"/>
    <row r="82" customFormat="1" hidden="1" x14ac:dyDescent="0.25"/>
    <row r="83" customFormat="1" hidden="1" x14ac:dyDescent="0.25"/>
    <row r="84" customFormat="1" x14ac:dyDescent="0.25"/>
  </sheetData>
  <conditionalFormatting sqref="D2">
    <cfRule type="containsText" dxfId="26" priority="4" operator="containsText" text="3">
      <formula>NOT(ISERROR(SEARCH("3",D2)))</formula>
    </cfRule>
    <cfRule type="containsText" dxfId="25" priority="5" operator="containsText" text="2">
      <formula>NOT(ISERROR(SEARCH("2",D2)))</formula>
    </cfRule>
    <cfRule type="cellIs" dxfId="24" priority="6" operator="greaterThan">
      <formula>2</formula>
    </cfRule>
    <cfRule type="containsText" dxfId="23" priority="7" operator="containsText" text="2">
      <formula>NOT(ISERROR(SEARCH("2",D2)))</formula>
    </cfRule>
    <cfRule type="containsText" dxfId="22" priority="8" operator="containsText" text="2">
      <formula>NOT(ISERROR(SEARCH("2",D2)))</formula>
    </cfRule>
    <cfRule type="containsText" dxfId="21" priority="12" operator="containsText" text="3">
      <formula>NOT(ISERROR(SEARCH("3",D2)))</formula>
    </cfRule>
    <cfRule type="containsText" dxfId="20" priority="13" operator="containsText" text="2">
      <formula>NOT(ISERROR(SEARCH("2",D2)))</formula>
    </cfRule>
    <cfRule type="containsText" dxfId="19" priority="14" operator="containsText" text="1">
      <formula>NOT(ISERROR(SEARCH("1",D2)))</formula>
    </cfRule>
  </conditionalFormatting>
  <hyperlinks>
    <hyperlink ref="L1" location="Index!B2" display="Index" xr:uid="{F150CBC4-76B4-4193-ABF7-79A6C1A9E4A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21E1-2584-4721-BE5E-8A4C01BA5112}">
  <sheetPr>
    <tabColor theme="4" tint="-0.249977111117893"/>
  </sheetPr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6C8B-0C31-4122-8906-8DE47386911A}">
  <dimension ref="A1:Y1001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ColWidth="0" defaultRowHeight="15" zeroHeight="1" x14ac:dyDescent="0.25"/>
  <cols>
    <col min="1" max="1" width="2.5703125" style="109" customWidth="1"/>
    <col min="2" max="2" width="32.28515625" style="109" customWidth="1"/>
    <col min="3" max="3" width="12.7109375" style="109" customWidth="1"/>
    <col min="4" max="6" width="10" style="109" customWidth="1"/>
    <col min="7" max="7" width="10.7109375" style="109" customWidth="1"/>
    <col min="8" max="11" width="10" style="109" customWidth="1"/>
    <col min="12" max="12" width="11.85546875" style="109" customWidth="1"/>
    <col min="13" max="25" width="14.42578125" style="109" hidden="1" customWidth="1"/>
    <col min="26" max="16384" width="13" style="109" hidden="1"/>
  </cols>
  <sheetData>
    <row r="1" spans="1:25" ht="15" customHeight="1" x14ac:dyDescent="0.25">
      <c r="B1"/>
      <c r="C1"/>
      <c r="D1"/>
      <c r="E1"/>
      <c r="F1"/>
      <c r="G1"/>
      <c r="H1"/>
      <c r="I1"/>
      <c r="J1"/>
      <c r="K1"/>
      <c r="L1" s="183" t="s">
        <v>187</v>
      </c>
    </row>
    <row r="2" spans="1:25" ht="28.5" x14ac:dyDescent="0.45">
      <c r="B2" s="5" t="s">
        <v>119</v>
      </c>
      <c r="F2" s="75"/>
      <c r="G2" s="76"/>
      <c r="H2" s="76"/>
      <c r="I2"/>
      <c r="J2"/>
      <c r="K2"/>
      <c r="L2"/>
    </row>
    <row r="3" spans="1:25" x14ac:dyDescent="0.25">
      <c r="B3" s="6" t="s">
        <v>377</v>
      </c>
      <c r="C3"/>
      <c r="D3"/>
      <c r="E3"/>
      <c r="F3"/>
      <c r="G3"/>
      <c r="H3"/>
      <c r="I3"/>
      <c r="J3"/>
      <c r="K3"/>
      <c r="L3"/>
    </row>
    <row r="4" spans="1:25" ht="14.25" customHeight="1" x14ac:dyDescent="0.25">
      <c r="A4" s="107"/>
      <c r="B4" s="8" t="s">
        <v>103</v>
      </c>
      <c r="C4" s="9">
        <v>43831</v>
      </c>
      <c r="D4" s="9">
        <v>44198</v>
      </c>
      <c r="E4" s="9">
        <v>44565</v>
      </c>
      <c r="F4" s="9">
        <v>44932</v>
      </c>
      <c r="G4" s="9">
        <v>45299</v>
      </c>
      <c r="H4" s="81">
        <v>45666</v>
      </c>
      <c r="I4" s="7">
        <v>46033</v>
      </c>
      <c r="J4" s="7">
        <v>46400</v>
      </c>
      <c r="K4" s="7">
        <v>46767</v>
      </c>
      <c r="L4" s="7">
        <v>47134</v>
      </c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5" ht="14.25" customHeight="1" x14ac:dyDescent="0.25">
      <c r="A5" s="107"/>
      <c r="B5" s="110" t="s">
        <v>104</v>
      </c>
      <c r="C5" s="126">
        <f>CFS!C22+CFS!C25</f>
        <v>0</v>
      </c>
      <c r="D5" s="126">
        <f>CFS!D22-PPE!D6-PPE!D25</f>
        <v>23485.090000000011</v>
      </c>
      <c r="E5" s="126">
        <f>CFS!E22-PPE!E6-PPE!E25</f>
        <v>18091.150000000016</v>
      </c>
      <c r="F5" s="126">
        <f>CFS!F22-PPE!F6-PPE!F25</f>
        <v>22749.640000000018</v>
      </c>
      <c r="G5" s="254">
        <f>CFS!G22-PPE!G6-PPE!G25</f>
        <v>34260.130000000019</v>
      </c>
      <c r="H5" s="126">
        <f>CFS!H22-PPE!H6-PPE!H25</f>
        <v>28776.9792511958</v>
      </c>
      <c r="I5" s="126">
        <f>CFS!I22-PPE!I6-PPE!I25</f>
        <v>17785.68232318648</v>
      </c>
      <c r="J5" s="126">
        <f>CFS!J22-PPE!J6-PPE!J25</f>
        <v>18959.75231510236</v>
      </c>
      <c r="K5" s="126">
        <f>CFS!K22-PPE!K6-PPE!K25</f>
        <v>20641.673699333376</v>
      </c>
      <c r="L5" s="126">
        <f>CFS!L22-PPE!L6-PPE!L25</f>
        <v>22367.720327026313</v>
      </c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5" ht="14.25" customHeight="1" x14ac:dyDescent="0.25">
      <c r="A6" s="107"/>
      <c r="B6" s="110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</row>
    <row r="7" spans="1:25" ht="14.25" customHeight="1" x14ac:dyDescent="0.25">
      <c r="A7" s="107"/>
      <c r="B7" s="110" t="s">
        <v>106</v>
      </c>
      <c r="C7" s="107"/>
      <c r="D7" s="107"/>
      <c r="E7" s="108"/>
      <c r="F7" s="108"/>
      <c r="G7" s="107"/>
      <c r="H7" s="110">
        <v>1</v>
      </c>
      <c r="I7" s="110">
        <v>2</v>
      </c>
      <c r="J7" s="110">
        <v>3</v>
      </c>
      <c r="K7" s="110">
        <v>4</v>
      </c>
      <c r="L7" s="110">
        <v>5</v>
      </c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</row>
    <row r="8" spans="1:25" ht="14.25" customHeight="1" x14ac:dyDescent="0.25">
      <c r="A8" s="107"/>
      <c r="B8" s="133" t="s">
        <v>107</v>
      </c>
      <c r="C8" s="133"/>
      <c r="D8" s="133"/>
      <c r="E8" s="134"/>
      <c r="F8" s="134"/>
      <c r="G8" s="133"/>
      <c r="H8" s="135">
        <f>PV($C$13,H7,,-H5)</f>
        <v>25976.371445921635</v>
      </c>
      <c r="I8" s="135">
        <f t="shared" ref="I8:L8" si="0">PV($C$13,I7,,-I5)</f>
        <v>14492.292645466259</v>
      </c>
      <c r="J8" s="135">
        <f t="shared" si="0"/>
        <v>13945.449135242648</v>
      </c>
      <c r="K8" s="135">
        <f t="shared" si="0"/>
        <v>13704.968354800931</v>
      </c>
      <c r="L8" s="135">
        <f t="shared" si="0"/>
        <v>13405.657969319309</v>
      </c>
      <c r="M8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</row>
    <row r="9" spans="1:25" ht="14.25" customHeight="1" x14ac:dyDescent="0.25">
      <c r="A9" s="107"/>
      <c r="D9" s="111"/>
      <c r="E9" s="108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</row>
    <row r="10" spans="1:25" ht="14.25" customHeight="1" x14ac:dyDescent="0.25">
      <c r="A10" s="107"/>
      <c r="B10" s="340" t="s">
        <v>108</v>
      </c>
      <c r="C10" s="340"/>
      <c r="D10" s="113"/>
      <c r="E10" s="108"/>
      <c r="F10" s="339" t="s">
        <v>109</v>
      </c>
      <c r="G10" s="338"/>
      <c r="H10" s="338"/>
      <c r="I10" s="338"/>
      <c r="J10" s="338"/>
      <c r="K10" s="338"/>
      <c r="L10" s="338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</row>
    <row r="11" spans="1:25" ht="15" customHeight="1" x14ac:dyDescent="0.25">
      <c r="A11" s="107"/>
      <c r="B11" s="110" t="s">
        <v>110</v>
      </c>
      <c r="C11" s="255">
        <f>SUM(H8:L8)</f>
        <v>81524.739550750775</v>
      </c>
      <c r="D11" s="115"/>
      <c r="E11" s="108"/>
      <c r="F11" s="114"/>
      <c r="G11" s="116"/>
      <c r="H11" s="112"/>
      <c r="I11" s="112"/>
      <c r="J11" s="112"/>
      <c r="K11" s="112"/>
      <c r="L11" s="112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</row>
    <row r="12" spans="1:25" ht="15" customHeight="1" x14ac:dyDescent="0.25">
      <c r="A12" s="107"/>
      <c r="B12" s="110" t="s">
        <v>347</v>
      </c>
      <c r="C12" s="258">
        <v>5.8999999999999997E-2</v>
      </c>
      <c r="D12" s="115"/>
      <c r="E12" s="108"/>
      <c r="F12" s="114"/>
      <c r="G12" s="116"/>
      <c r="H12" s="335" t="s">
        <v>111</v>
      </c>
      <c r="I12" s="336"/>
      <c r="J12" s="336"/>
      <c r="K12" s="336"/>
      <c r="L12" s="336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</row>
    <row r="13" spans="1:25" ht="15" customHeight="1" x14ac:dyDescent="0.25">
      <c r="A13" s="107"/>
      <c r="B13" s="110" t="s">
        <v>346</v>
      </c>
      <c r="C13" s="256">
        <f>WACC!C21</f>
        <v>0.10781366485710099</v>
      </c>
      <c r="D13" s="115"/>
      <c r="E13" s="108"/>
      <c r="F13" s="114"/>
      <c r="G13" s="130">
        <f>C22</f>
        <v>1443.5668118162437</v>
      </c>
      <c r="H13" s="212">
        <f>I13-0.5%</f>
        <v>4.8700000000000007E-2</v>
      </c>
      <c r="I13" s="212">
        <f>J13-0.5%</f>
        <v>5.3700000000000005E-2</v>
      </c>
      <c r="J13" s="213">
        <v>5.8700000000000002E-2</v>
      </c>
      <c r="K13" s="212">
        <f>J13+0.5%</f>
        <v>6.3700000000000007E-2</v>
      </c>
      <c r="L13" s="212">
        <f>K13+0.5%</f>
        <v>6.8700000000000011E-2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</row>
    <row r="14" spans="1:25" ht="14.25" customHeight="1" x14ac:dyDescent="0.25">
      <c r="A14" s="107"/>
      <c r="B14" s="110" t="s">
        <v>105</v>
      </c>
      <c r="C14" s="125">
        <f>(L8*(1+C12))/(C13-C12)</f>
        <v>290832.32801857428</v>
      </c>
      <c r="D14" s="111"/>
      <c r="E14" s="108"/>
      <c r="F14" s="337" t="s">
        <v>102</v>
      </c>
      <c r="G14" s="210">
        <f>G15-0.5%</f>
        <v>0.10067500670170063</v>
      </c>
      <c r="H14" s="130">
        <f t="dataTable" ref="H14:L18" dt2D="1" dtr="1" r1="C12" r2="C13"/>
        <v>1444.015427926319</v>
      </c>
      <c r="I14" s="130">
        <v>1584.5216901577869</v>
      </c>
      <c r="J14" s="130">
        <v>1758.5017438837954</v>
      </c>
      <c r="K14" s="130">
        <v>1979.5352180809914</v>
      </c>
      <c r="L14" s="130">
        <v>2269.6956439186511</v>
      </c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</row>
    <row r="15" spans="1:25" ht="14.25" customHeight="1" x14ac:dyDescent="0.25">
      <c r="A15" s="107"/>
      <c r="B15" s="110" t="s">
        <v>120</v>
      </c>
      <c r="C15" s="124">
        <f>C14/(1+C13)^L7</f>
        <v>174304.69707398274</v>
      </c>
      <c r="D15" s="111"/>
      <c r="E15" s="118"/>
      <c r="F15" s="338"/>
      <c r="G15" s="210">
        <f>G16-0.5%</f>
        <v>0.10567500670170063</v>
      </c>
      <c r="H15" s="130">
        <v>1275.4853940985763</v>
      </c>
      <c r="I15" s="131">
        <v>1386.7002125302258</v>
      </c>
      <c r="J15" s="131">
        <v>1521.5903481657406</v>
      </c>
      <c r="K15" s="131">
        <v>1688.6163061000175</v>
      </c>
      <c r="L15" s="130">
        <v>1900.8149287160809</v>
      </c>
      <c r="M15" s="11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</row>
    <row r="16" spans="1:25" ht="14.25" customHeight="1" x14ac:dyDescent="0.25">
      <c r="A16" s="107"/>
      <c r="B16" s="110" t="s">
        <v>112</v>
      </c>
      <c r="C16" s="124">
        <f>C15+C11</f>
        <v>255829.4366247335</v>
      </c>
      <c r="D16" s="111"/>
      <c r="E16" s="108"/>
      <c r="F16" s="338"/>
      <c r="G16" s="211">
        <v>0.11067500670170063</v>
      </c>
      <c r="H16" s="130">
        <v>1135.3838479373571</v>
      </c>
      <c r="I16" s="131">
        <v>1224.9419890194877</v>
      </c>
      <c r="J16" s="132">
        <v>1331.7311314550436</v>
      </c>
      <c r="K16" s="131">
        <v>1461.2534569029378</v>
      </c>
      <c r="L16" s="130">
        <v>1621.6327936119278</v>
      </c>
      <c r="M16" s="119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</row>
    <row r="17" spans="1:25" ht="14.25" customHeight="1" x14ac:dyDescent="0.25">
      <c r="A17" s="107"/>
      <c r="B17" s="110" t="s">
        <v>113</v>
      </c>
      <c r="C17" s="126">
        <f>BS!G9</f>
        <v>15358.39</v>
      </c>
      <c r="D17" s="111"/>
      <c r="E17" s="108"/>
      <c r="F17" s="338"/>
      <c r="G17" s="210">
        <f>G16+0.5%</f>
        <v>0.11567500670170064</v>
      </c>
      <c r="H17" s="130">
        <v>1017.2623145008062</v>
      </c>
      <c r="I17" s="131">
        <v>1090.430173088876</v>
      </c>
      <c r="J17" s="131">
        <v>1176.4401290848757</v>
      </c>
      <c r="K17" s="131">
        <v>1278.9984150290823</v>
      </c>
      <c r="L17" s="130">
        <v>1403.3892228067543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</row>
    <row r="18" spans="1:25" ht="14.25" customHeight="1" x14ac:dyDescent="0.25">
      <c r="A18" s="107"/>
      <c r="B18" s="110" t="s">
        <v>114</v>
      </c>
      <c r="C18" s="126">
        <f>WACC!C6</f>
        <v>56506.97</v>
      </c>
      <c r="D18" s="111"/>
      <c r="E18" s="108"/>
      <c r="F18" s="338"/>
      <c r="G18" s="210">
        <f>G17+0.5%</f>
        <v>0.12067500670170064</v>
      </c>
      <c r="H18" s="130">
        <v>916.46908253870106</v>
      </c>
      <c r="I18" s="130">
        <v>976.98608004005325</v>
      </c>
      <c r="J18" s="130">
        <v>1047.2678199306456</v>
      </c>
      <c r="K18" s="130">
        <v>1129.8850985002525</v>
      </c>
      <c r="L18" s="130">
        <v>1228.3979553126426</v>
      </c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</row>
    <row r="19" spans="1:25" ht="14.25" customHeight="1" x14ac:dyDescent="0.25">
      <c r="A19" s="107"/>
      <c r="B19" s="110" t="s">
        <v>115</v>
      </c>
      <c r="C19" s="126">
        <f>BS!G45</f>
        <v>16190.42</v>
      </c>
      <c r="D19" s="121"/>
      <c r="E19" s="108"/>
      <c r="F19" s="108"/>
      <c r="G19" s="107"/>
      <c r="H19" s="107"/>
      <c r="I19" s="107"/>
      <c r="J19" s="107"/>
      <c r="K19" s="107"/>
      <c r="L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</row>
    <row r="20" spans="1:25" ht="14.25" customHeight="1" x14ac:dyDescent="0.25">
      <c r="A20" s="107"/>
      <c r="B20" s="120" t="s">
        <v>116</v>
      </c>
      <c r="C20" s="127">
        <f>C16+C17-C18-C19</f>
        <v>198490.4366247335</v>
      </c>
      <c r="D20" s="111"/>
      <c r="E20" s="108"/>
      <c r="F20" s="118"/>
      <c r="G20" s="123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</row>
    <row r="21" spans="1:25" ht="14.25" customHeight="1" x14ac:dyDescent="0.25">
      <c r="A21" s="107"/>
      <c r="B21" s="110" t="s">
        <v>117</v>
      </c>
      <c r="C21" s="128">
        <v>137.5</v>
      </c>
      <c r="D21" s="107"/>
      <c r="E21" s="108"/>
      <c r="F21" s="108"/>
      <c r="G21" s="123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</row>
    <row r="22" spans="1:25" ht="14.25" customHeight="1" x14ac:dyDescent="0.25">
      <c r="A22" s="107"/>
      <c r="B22" s="122" t="s">
        <v>118</v>
      </c>
      <c r="C22" s="129">
        <f>C20/C21</f>
        <v>1443.5668118162437</v>
      </c>
      <c r="D22" s="107"/>
      <c r="E22" s="108"/>
      <c r="F22" s="108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</row>
    <row r="23" spans="1:25" ht="14.25" customHeight="1" x14ac:dyDescent="0.2">
      <c r="A23" s="107"/>
      <c r="B23" s="107"/>
      <c r="C23" s="107"/>
      <c r="D23" s="107"/>
      <c r="E23" s="108"/>
      <c r="F23" s="108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</row>
    <row r="24" spans="1:25" ht="14.25" customHeight="1" x14ac:dyDescent="0.25">
      <c r="A24" s="107"/>
      <c r="B24" s="110" t="s">
        <v>373</v>
      </c>
      <c r="C24" s="286">
        <f>Overview!D8</f>
        <v>3600</v>
      </c>
      <c r="D24" s="107"/>
      <c r="E24" s="108"/>
      <c r="F24" s="108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</row>
    <row r="25" spans="1:25" ht="14.25" customHeight="1" x14ac:dyDescent="0.25">
      <c r="A25" s="107"/>
      <c r="B25" s="110" t="s">
        <v>374</v>
      </c>
      <c r="C25" s="286" t="str">
        <f>IF(C24&gt;C22,"Overvalued","Uundervalued")</f>
        <v>Overvalued</v>
      </c>
      <c r="D25" s="107"/>
      <c r="E25" s="108"/>
      <c r="F25" s="108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</row>
    <row r="26" spans="1:25" ht="14.25" customHeight="1" x14ac:dyDescent="0.25">
      <c r="A26" s="107"/>
      <c r="B26" s="110" t="s">
        <v>375</v>
      </c>
      <c r="C26" s="286" t="str">
        <f>IF(C25="OVERVALUED","Sell","Buy")</f>
        <v>Sell</v>
      </c>
      <c r="D26" s="107"/>
      <c r="E26" s="108"/>
      <c r="F26" s="108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</row>
    <row r="27" spans="1:25" ht="14.25" customHeight="1" x14ac:dyDescent="0.2">
      <c r="A27" s="107"/>
      <c r="B27" s="107"/>
      <c r="C27" s="107"/>
      <c r="D27" s="107"/>
      <c r="E27" s="108"/>
      <c r="F27" s="108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</row>
    <row r="28" spans="1:25" ht="14.25" hidden="1" customHeight="1" x14ac:dyDescent="0.2">
      <c r="A28" s="107"/>
      <c r="B28" s="107"/>
      <c r="C28" s="107"/>
      <c r="D28" s="107"/>
      <c r="E28" s="108"/>
      <c r="F28" s="108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</row>
    <row r="29" spans="1:25" ht="14.25" hidden="1" customHeight="1" x14ac:dyDescent="0.2">
      <c r="A29" s="107"/>
      <c r="B29" s="107"/>
      <c r="C29" s="107"/>
      <c r="D29" s="107"/>
      <c r="E29" s="108"/>
      <c r="F29" s="108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</row>
    <row r="30" spans="1:25" ht="14.25" hidden="1" customHeight="1" x14ac:dyDescent="0.2">
      <c r="A30" s="107"/>
      <c r="B30" s="107"/>
      <c r="C30" s="107"/>
      <c r="D30" s="107"/>
      <c r="E30" s="108"/>
      <c r="F30" s="108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</row>
    <row r="31" spans="1:25" ht="14.25" hidden="1" customHeight="1" x14ac:dyDescent="0.2">
      <c r="A31" s="107"/>
      <c r="B31" s="107"/>
      <c r="C31" s="107"/>
      <c r="D31" s="107"/>
      <c r="E31" s="108"/>
      <c r="F31" s="108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</row>
    <row r="32" spans="1:25" ht="14.25" hidden="1" customHeight="1" x14ac:dyDescent="0.2">
      <c r="A32" s="107"/>
      <c r="B32" s="107"/>
      <c r="C32" s="107"/>
      <c r="D32" s="107"/>
      <c r="E32" s="108"/>
      <c r="F32" s="108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</row>
    <row r="33" spans="1:25" ht="12.75" hidden="1" customHeight="1" x14ac:dyDescent="0.2">
      <c r="A33" s="107"/>
      <c r="B33" s="107"/>
      <c r="C33" s="107"/>
      <c r="D33" s="107"/>
      <c r="E33" s="108"/>
      <c r="F33" s="108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</row>
    <row r="34" spans="1:25" ht="12.75" hidden="1" customHeight="1" x14ac:dyDescent="0.2">
      <c r="A34" s="107"/>
      <c r="B34" s="107"/>
      <c r="C34" s="107"/>
      <c r="D34" s="107"/>
      <c r="E34" s="108"/>
      <c r="F34" s="108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</row>
    <row r="35" spans="1:25" ht="12.75" hidden="1" customHeight="1" x14ac:dyDescent="0.2">
      <c r="A35" s="107"/>
      <c r="B35" s="107"/>
      <c r="C35" s="107"/>
      <c r="D35" s="107"/>
      <c r="E35" s="108"/>
      <c r="F35" s="108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</row>
    <row r="36" spans="1:25" ht="12.75" hidden="1" customHeight="1" x14ac:dyDescent="0.2">
      <c r="A36" s="107"/>
      <c r="B36" s="107"/>
      <c r="C36" s="107"/>
      <c r="D36" s="107"/>
      <c r="E36" s="108"/>
      <c r="F36" s="108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</row>
    <row r="37" spans="1:25" ht="12.75" hidden="1" customHeight="1" x14ac:dyDescent="0.2">
      <c r="A37" s="107"/>
      <c r="B37" s="107"/>
      <c r="C37" s="107"/>
      <c r="D37" s="107"/>
      <c r="E37" s="108"/>
      <c r="F37" s="108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</row>
    <row r="38" spans="1:25" ht="12.75" hidden="1" customHeight="1" x14ac:dyDescent="0.2">
      <c r="A38" s="107"/>
      <c r="B38" s="107"/>
      <c r="C38" s="107"/>
      <c r="D38" s="107"/>
      <c r="E38" s="108"/>
      <c r="F38" s="108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</row>
    <row r="39" spans="1:25" ht="12.75" hidden="1" customHeight="1" x14ac:dyDescent="0.2">
      <c r="A39" s="107"/>
      <c r="B39" s="107"/>
      <c r="C39" s="107"/>
      <c r="D39" s="107"/>
      <c r="E39" s="108"/>
      <c r="F39" s="108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</row>
    <row r="40" spans="1:25" ht="12.75" hidden="1" customHeight="1" x14ac:dyDescent="0.2">
      <c r="A40" s="107"/>
      <c r="B40" s="107"/>
      <c r="C40" s="107"/>
      <c r="D40" s="107"/>
      <c r="E40" s="108"/>
      <c r="F40" s="108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</row>
    <row r="41" spans="1:25" ht="12.75" hidden="1" customHeight="1" x14ac:dyDescent="0.2">
      <c r="A41" s="107"/>
      <c r="B41" s="107"/>
      <c r="C41" s="107"/>
      <c r="D41" s="107"/>
      <c r="E41" s="108"/>
      <c r="F41" s="108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</row>
    <row r="42" spans="1:25" ht="12.75" hidden="1" customHeight="1" x14ac:dyDescent="0.2">
      <c r="A42" s="107"/>
      <c r="B42" s="107"/>
      <c r="C42" s="107"/>
      <c r="D42" s="107"/>
      <c r="E42" s="108"/>
      <c r="F42" s="108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</row>
    <row r="43" spans="1:25" ht="12.75" hidden="1" customHeight="1" x14ac:dyDescent="0.2">
      <c r="A43" s="107"/>
      <c r="B43" s="107"/>
      <c r="C43" s="107"/>
      <c r="D43" s="107"/>
      <c r="E43" s="108"/>
      <c r="F43" s="108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</row>
    <row r="44" spans="1:25" ht="12.75" hidden="1" customHeight="1" x14ac:dyDescent="0.2">
      <c r="A44" s="107"/>
      <c r="B44" s="107"/>
      <c r="C44" s="107"/>
      <c r="D44" s="107"/>
      <c r="E44" s="108"/>
      <c r="F44" s="108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</row>
    <row r="45" spans="1:25" ht="12.75" hidden="1" customHeight="1" x14ac:dyDescent="0.2">
      <c r="A45" s="107"/>
      <c r="B45" s="107"/>
      <c r="C45" s="107"/>
      <c r="D45" s="107"/>
      <c r="E45" s="108"/>
      <c r="F45" s="108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</row>
    <row r="46" spans="1:25" ht="12.75" hidden="1" customHeight="1" x14ac:dyDescent="0.2">
      <c r="A46" s="107"/>
      <c r="B46" s="107"/>
      <c r="C46" s="107"/>
      <c r="D46" s="107"/>
      <c r="E46" s="108"/>
      <c r="F46" s="108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</row>
    <row r="47" spans="1:25" ht="12.75" hidden="1" customHeight="1" x14ac:dyDescent="0.2">
      <c r="A47" s="107"/>
      <c r="B47" s="107"/>
      <c r="C47" s="107"/>
      <c r="D47" s="107"/>
      <c r="E47" s="108"/>
      <c r="F47" s="108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</row>
    <row r="48" spans="1:25" ht="12.75" hidden="1" customHeight="1" x14ac:dyDescent="0.2">
      <c r="A48" s="107"/>
      <c r="B48" s="107"/>
      <c r="C48" s="107"/>
      <c r="D48" s="107"/>
      <c r="E48" s="108"/>
      <c r="F48" s="108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</row>
    <row r="49" spans="1:25" ht="12.75" hidden="1" customHeight="1" x14ac:dyDescent="0.2">
      <c r="A49" s="107"/>
      <c r="B49" s="107"/>
      <c r="C49" s="107"/>
      <c r="D49" s="107"/>
      <c r="E49" s="108"/>
      <c r="F49" s="108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</row>
    <row r="50" spans="1:25" ht="12.75" hidden="1" customHeight="1" x14ac:dyDescent="0.2">
      <c r="A50" s="107"/>
      <c r="B50" s="107"/>
      <c r="C50" s="107"/>
      <c r="D50" s="107"/>
      <c r="E50" s="108"/>
      <c r="F50" s="108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</row>
    <row r="51" spans="1:25" ht="12.75" hidden="1" customHeight="1" x14ac:dyDescent="0.2">
      <c r="A51" s="107"/>
      <c r="B51" s="107"/>
      <c r="C51" s="107"/>
      <c r="D51" s="107"/>
      <c r="E51" s="108"/>
      <c r="F51" s="108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</row>
    <row r="52" spans="1:25" ht="12.75" hidden="1" customHeight="1" x14ac:dyDescent="0.2">
      <c r="A52" s="107"/>
      <c r="B52" s="107"/>
      <c r="C52" s="107"/>
      <c r="D52" s="107"/>
      <c r="E52" s="108"/>
      <c r="F52" s="108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</row>
    <row r="53" spans="1:25" ht="12.75" hidden="1" customHeight="1" x14ac:dyDescent="0.2">
      <c r="A53" s="107"/>
      <c r="B53" s="107"/>
      <c r="C53" s="107"/>
      <c r="D53" s="107"/>
      <c r="E53" s="108"/>
      <c r="F53" s="108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</row>
    <row r="54" spans="1:25" ht="12.75" hidden="1" customHeight="1" x14ac:dyDescent="0.2">
      <c r="A54" s="107"/>
      <c r="B54" s="107"/>
      <c r="C54" s="107"/>
      <c r="D54" s="107"/>
      <c r="E54" s="108"/>
      <c r="F54" s="108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</row>
    <row r="55" spans="1:25" ht="12.75" hidden="1" customHeight="1" x14ac:dyDescent="0.2">
      <c r="A55" s="107"/>
      <c r="B55" s="107"/>
      <c r="C55" s="107"/>
      <c r="D55" s="107"/>
      <c r="E55" s="108"/>
      <c r="F55" s="108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</row>
    <row r="56" spans="1:25" ht="12.75" hidden="1" customHeight="1" x14ac:dyDescent="0.2">
      <c r="A56" s="107"/>
      <c r="B56" s="107"/>
      <c r="C56" s="107"/>
      <c r="D56" s="107"/>
      <c r="E56" s="108"/>
      <c r="F56" s="108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</row>
    <row r="57" spans="1:25" ht="12.75" hidden="1" customHeight="1" x14ac:dyDescent="0.2">
      <c r="A57" s="107"/>
      <c r="B57" s="107"/>
      <c r="C57" s="107"/>
      <c r="D57" s="107"/>
      <c r="E57" s="108"/>
      <c r="F57" s="108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</row>
    <row r="58" spans="1:25" ht="12.75" hidden="1" customHeight="1" x14ac:dyDescent="0.2">
      <c r="A58" s="107"/>
      <c r="B58" s="107"/>
      <c r="C58" s="107"/>
      <c r="D58" s="107"/>
      <c r="E58" s="108"/>
      <c r="F58" s="108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</row>
    <row r="59" spans="1:25" ht="12.75" hidden="1" customHeight="1" x14ac:dyDescent="0.2">
      <c r="A59" s="107"/>
      <c r="B59" s="107"/>
      <c r="C59" s="107"/>
      <c r="D59" s="107"/>
      <c r="E59" s="108"/>
      <c r="F59" s="108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</row>
    <row r="60" spans="1:25" ht="12.75" hidden="1" customHeight="1" x14ac:dyDescent="0.2">
      <c r="A60" s="107"/>
      <c r="B60" s="107"/>
      <c r="C60" s="107"/>
      <c r="D60" s="107"/>
      <c r="E60" s="108"/>
      <c r="F60" s="108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</row>
    <row r="61" spans="1:25" ht="12.75" hidden="1" customHeight="1" x14ac:dyDescent="0.2">
      <c r="A61" s="107"/>
      <c r="B61" s="107"/>
      <c r="C61" s="107"/>
      <c r="D61" s="107"/>
      <c r="E61" s="108"/>
      <c r="F61" s="108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</row>
    <row r="62" spans="1:25" ht="12.75" hidden="1" customHeight="1" x14ac:dyDescent="0.2">
      <c r="A62" s="107"/>
      <c r="B62" s="107"/>
      <c r="C62" s="107"/>
      <c r="D62" s="107"/>
      <c r="E62" s="108"/>
      <c r="F62" s="108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</row>
    <row r="63" spans="1:25" ht="12.75" hidden="1" customHeight="1" x14ac:dyDescent="0.2">
      <c r="A63" s="107"/>
      <c r="B63" s="107"/>
      <c r="C63" s="107"/>
      <c r="D63" s="107"/>
      <c r="E63" s="108"/>
      <c r="F63" s="108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</row>
    <row r="64" spans="1:25" ht="12.75" hidden="1" customHeight="1" x14ac:dyDescent="0.2">
      <c r="A64" s="107"/>
      <c r="B64" s="107"/>
      <c r="C64" s="107"/>
      <c r="D64" s="107"/>
      <c r="E64" s="108"/>
      <c r="F64" s="108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</row>
    <row r="65" spans="1:25" ht="12.75" hidden="1" customHeight="1" x14ac:dyDescent="0.2">
      <c r="A65" s="107"/>
      <c r="B65" s="107"/>
      <c r="C65" s="107"/>
      <c r="D65" s="107"/>
      <c r="E65" s="108"/>
      <c r="F65" s="108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</row>
    <row r="66" spans="1:25" ht="12.75" hidden="1" customHeight="1" x14ac:dyDescent="0.2">
      <c r="A66" s="107"/>
      <c r="B66" s="107"/>
      <c r="C66" s="107"/>
      <c r="D66" s="107"/>
      <c r="E66" s="108"/>
      <c r="F66" s="108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</row>
    <row r="67" spans="1:25" ht="12.75" hidden="1" customHeight="1" x14ac:dyDescent="0.2">
      <c r="A67" s="107"/>
      <c r="B67" s="107"/>
      <c r="C67" s="107"/>
      <c r="D67" s="107"/>
      <c r="E67" s="108"/>
      <c r="F67" s="108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</row>
    <row r="68" spans="1:25" ht="12.75" hidden="1" customHeight="1" x14ac:dyDescent="0.2">
      <c r="A68" s="107"/>
      <c r="B68" s="107"/>
      <c r="C68" s="107"/>
      <c r="D68" s="107"/>
      <c r="E68" s="108"/>
      <c r="F68" s="108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</row>
    <row r="69" spans="1:25" ht="12.75" hidden="1" customHeight="1" x14ac:dyDescent="0.2">
      <c r="A69" s="107"/>
      <c r="B69" s="107"/>
      <c r="C69" s="107"/>
      <c r="D69" s="107"/>
      <c r="E69" s="108"/>
      <c r="F69" s="108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</row>
    <row r="70" spans="1:25" ht="12.75" hidden="1" customHeight="1" x14ac:dyDescent="0.2">
      <c r="A70" s="107"/>
      <c r="B70" s="107"/>
      <c r="C70" s="107"/>
      <c r="D70" s="107"/>
      <c r="E70" s="108"/>
      <c r="F70" s="108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</row>
    <row r="71" spans="1:25" ht="12.75" hidden="1" customHeight="1" x14ac:dyDescent="0.2">
      <c r="A71" s="107"/>
      <c r="B71" s="107"/>
      <c r="C71" s="107"/>
      <c r="D71" s="107"/>
      <c r="E71" s="108"/>
      <c r="F71" s="108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</row>
    <row r="72" spans="1:25" ht="12.75" hidden="1" customHeight="1" x14ac:dyDescent="0.2">
      <c r="A72" s="107"/>
      <c r="B72" s="107"/>
      <c r="C72" s="107"/>
      <c r="D72" s="107"/>
      <c r="E72" s="108"/>
      <c r="F72" s="108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</row>
    <row r="73" spans="1:25" ht="12.75" hidden="1" customHeight="1" x14ac:dyDescent="0.2">
      <c r="A73" s="107"/>
      <c r="B73" s="107"/>
      <c r="C73" s="107"/>
      <c r="D73" s="107"/>
      <c r="E73" s="108"/>
      <c r="F73" s="108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</row>
    <row r="74" spans="1:25" ht="12.75" hidden="1" customHeight="1" x14ac:dyDescent="0.2">
      <c r="A74" s="107"/>
      <c r="B74" s="107"/>
      <c r="C74" s="107"/>
      <c r="D74" s="107"/>
      <c r="E74" s="108"/>
      <c r="F74" s="108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</row>
    <row r="75" spans="1:25" ht="12.75" hidden="1" customHeight="1" x14ac:dyDescent="0.2">
      <c r="A75" s="107"/>
      <c r="B75" s="107"/>
      <c r="C75" s="107"/>
      <c r="D75" s="107"/>
      <c r="E75" s="108"/>
      <c r="F75" s="108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</row>
    <row r="76" spans="1:25" ht="12.75" hidden="1" customHeight="1" x14ac:dyDescent="0.2">
      <c r="A76" s="107"/>
      <c r="B76" s="107"/>
      <c r="C76" s="107"/>
      <c r="D76" s="107"/>
      <c r="E76" s="108"/>
      <c r="F76" s="108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</row>
    <row r="77" spans="1:25" ht="12.75" hidden="1" customHeight="1" x14ac:dyDescent="0.2">
      <c r="A77" s="107"/>
      <c r="B77" s="107"/>
      <c r="C77" s="107"/>
      <c r="D77" s="107"/>
      <c r="E77" s="108"/>
      <c r="F77" s="108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</row>
    <row r="78" spans="1:25" ht="12.75" hidden="1" customHeight="1" x14ac:dyDescent="0.2">
      <c r="A78" s="107"/>
      <c r="B78" s="107"/>
      <c r="C78" s="107"/>
      <c r="D78" s="107"/>
      <c r="E78" s="108"/>
      <c r="F78" s="108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</row>
    <row r="79" spans="1:25" ht="12.75" hidden="1" customHeight="1" x14ac:dyDescent="0.2">
      <c r="A79" s="107"/>
      <c r="B79" s="107"/>
      <c r="C79" s="107"/>
      <c r="D79" s="107"/>
      <c r="E79" s="108"/>
      <c r="F79" s="108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</row>
    <row r="80" spans="1:25" ht="12.75" hidden="1" customHeight="1" x14ac:dyDescent="0.2">
      <c r="A80" s="107"/>
      <c r="B80" s="107"/>
      <c r="C80" s="107"/>
      <c r="D80" s="107"/>
      <c r="E80" s="108"/>
      <c r="F80" s="108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</row>
    <row r="81" spans="1:25" ht="12.75" hidden="1" customHeight="1" x14ac:dyDescent="0.2">
      <c r="A81" s="107"/>
      <c r="B81" s="107"/>
      <c r="C81" s="107"/>
      <c r="D81" s="107"/>
      <c r="E81" s="108"/>
      <c r="F81" s="108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</row>
    <row r="82" spans="1:25" ht="12.75" hidden="1" customHeight="1" x14ac:dyDescent="0.2">
      <c r="A82" s="107"/>
      <c r="B82" s="107"/>
      <c r="C82" s="107"/>
      <c r="D82" s="107"/>
      <c r="E82" s="108"/>
      <c r="F82" s="108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</row>
    <row r="83" spans="1:25" ht="12.75" hidden="1" customHeight="1" x14ac:dyDescent="0.2">
      <c r="A83" s="107"/>
      <c r="B83" s="107"/>
      <c r="C83" s="107"/>
      <c r="D83" s="107"/>
      <c r="E83" s="108"/>
      <c r="F83" s="108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</row>
    <row r="84" spans="1:25" ht="12.75" hidden="1" customHeight="1" x14ac:dyDescent="0.2">
      <c r="A84" s="107"/>
      <c r="B84" s="107"/>
      <c r="C84" s="107"/>
      <c r="D84" s="107"/>
      <c r="E84" s="108"/>
      <c r="F84" s="108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</row>
    <row r="85" spans="1:25" ht="12.75" hidden="1" customHeight="1" x14ac:dyDescent="0.2">
      <c r="A85" s="107"/>
      <c r="B85" s="107"/>
      <c r="C85" s="107"/>
      <c r="D85" s="107"/>
      <c r="E85" s="108"/>
      <c r="F85" s="108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</row>
    <row r="86" spans="1:25" ht="12.75" hidden="1" customHeight="1" x14ac:dyDescent="0.2">
      <c r="A86" s="107"/>
      <c r="B86" s="107"/>
      <c r="C86" s="107"/>
      <c r="D86" s="107"/>
      <c r="E86" s="108"/>
      <c r="F86" s="108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</row>
    <row r="87" spans="1:25" ht="12.75" hidden="1" customHeight="1" x14ac:dyDescent="0.2">
      <c r="A87" s="107"/>
      <c r="B87" s="107"/>
      <c r="C87" s="107"/>
      <c r="D87" s="107"/>
      <c r="E87" s="108"/>
      <c r="F87" s="108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</row>
    <row r="88" spans="1:25" ht="12.75" hidden="1" customHeight="1" x14ac:dyDescent="0.2">
      <c r="A88" s="107"/>
      <c r="B88" s="107"/>
      <c r="C88" s="107"/>
      <c r="D88" s="107"/>
      <c r="E88" s="108"/>
      <c r="F88" s="108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</row>
    <row r="89" spans="1:25" ht="12.75" hidden="1" customHeight="1" x14ac:dyDescent="0.2">
      <c r="A89" s="107"/>
      <c r="B89" s="107"/>
      <c r="C89" s="107"/>
      <c r="D89" s="107"/>
      <c r="E89" s="108"/>
      <c r="F89" s="108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</row>
    <row r="90" spans="1:25" ht="12.75" hidden="1" customHeight="1" x14ac:dyDescent="0.2">
      <c r="A90" s="107"/>
      <c r="B90" s="107"/>
      <c r="C90" s="107"/>
      <c r="D90" s="107"/>
      <c r="E90" s="108"/>
      <c r="F90" s="108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</row>
    <row r="91" spans="1:25" ht="12.75" hidden="1" customHeight="1" x14ac:dyDescent="0.2">
      <c r="A91" s="107"/>
      <c r="B91" s="107"/>
      <c r="C91" s="107"/>
      <c r="D91" s="107"/>
      <c r="E91" s="108"/>
      <c r="F91" s="108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</row>
    <row r="92" spans="1:25" ht="12.75" hidden="1" customHeight="1" x14ac:dyDescent="0.2">
      <c r="A92" s="107"/>
      <c r="B92" s="107"/>
      <c r="C92" s="107"/>
      <c r="D92" s="107"/>
      <c r="E92" s="108"/>
      <c r="F92" s="108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</row>
    <row r="93" spans="1:25" ht="12.75" hidden="1" customHeight="1" x14ac:dyDescent="0.2">
      <c r="A93" s="107"/>
      <c r="B93" s="107"/>
      <c r="C93" s="107"/>
      <c r="D93" s="107"/>
      <c r="E93" s="108"/>
      <c r="F93" s="108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</row>
    <row r="94" spans="1:25" ht="12.75" hidden="1" customHeight="1" x14ac:dyDescent="0.2">
      <c r="A94" s="107"/>
      <c r="B94" s="107"/>
      <c r="C94" s="107"/>
      <c r="D94" s="107"/>
      <c r="E94" s="108"/>
      <c r="F94" s="108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</row>
    <row r="95" spans="1:25" ht="12.75" hidden="1" customHeight="1" x14ac:dyDescent="0.2">
      <c r="A95" s="107"/>
      <c r="B95" s="107"/>
      <c r="C95" s="107"/>
      <c r="D95" s="107"/>
      <c r="E95" s="108"/>
      <c r="F95" s="108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</row>
    <row r="96" spans="1:25" ht="12.75" hidden="1" customHeight="1" x14ac:dyDescent="0.2">
      <c r="A96" s="107"/>
      <c r="B96" s="107"/>
      <c r="C96" s="107"/>
      <c r="D96" s="107"/>
      <c r="E96" s="108"/>
      <c r="F96" s="108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</row>
    <row r="97" spans="1:25" ht="12.75" hidden="1" customHeight="1" x14ac:dyDescent="0.2">
      <c r="A97" s="107"/>
      <c r="B97" s="107"/>
      <c r="C97" s="107"/>
      <c r="D97" s="107"/>
      <c r="E97" s="108"/>
      <c r="F97" s="108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</row>
    <row r="98" spans="1:25" ht="12.75" hidden="1" customHeight="1" x14ac:dyDescent="0.2">
      <c r="A98" s="107"/>
      <c r="B98" s="107"/>
      <c r="C98" s="107"/>
      <c r="D98" s="107"/>
      <c r="E98" s="108"/>
      <c r="F98" s="108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</row>
    <row r="99" spans="1:25" ht="12.75" hidden="1" customHeight="1" x14ac:dyDescent="0.2">
      <c r="A99" s="107"/>
      <c r="B99" s="107"/>
      <c r="C99" s="107"/>
      <c r="D99" s="107"/>
      <c r="E99" s="108"/>
      <c r="F99" s="108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</row>
    <row r="100" spans="1:25" ht="12.75" hidden="1" customHeight="1" x14ac:dyDescent="0.2">
      <c r="A100" s="107"/>
      <c r="B100" s="107"/>
      <c r="C100" s="107"/>
      <c r="D100" s="107"/>
      <c r="E100" s="108"/>
      <c r="F100" s="108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</row>
    <row r="101" spans="1:25" ht="12.75" hidden="1" customHeight="1" x14ac:dyDescent="0.2">
      <c r="A101" s="107"/>
      <c r="B101" s="107"/>
      <c r="C101" s="107"/>
      <c r="D101" s="107"/>
      <c r="E101" s="108"/>
      <c r="F101" s="108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</row>
    <row r="102" spans="1:25" ht="12.75" hidden="1" customHeight="1" x14ac:dyDescent="0.2">
      <c r="A102" s="107"/>
      <c r="B102" s="107"/>
      <c r="C102" s="107"/>
      <c r="D102" s="107"/>
      <c r="E102" s="108"/>
      <c r="F102" s="108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</row>
    <row r="103" spans="1:25" ht="12.75" hidden="1" customHeight="1" x14ac:dyDescent="0.2">
      <c r="A103" s="107"/>
      <c r="B103" s="107"/>
      <c r="C103" s="107"/>
      <c r="D103" s="107"/>
      <c r="E103" s="108"/>
      <c r="F103" s="108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</row>
    <row r="104" spans="1:25" ht="12.75" hidden="1" customHeight="1" x14ac:dyDescent="0.2">
      <c r="A104" s="107"/>
      <c r="B104" s="107"/>
      <c r="C104" s="107"/>
      <c r="D104" s="107"/>
      <c r="E104" s="108"/>
      <c r="F104" s="108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</row>
    <row r="105" spans="1:25" ht="12.75" hidden="1" customHeight="1" x14ac:dyDescent="0.2">
      <c r="A105" s="107"/>
      <c r="B105" s="107"/>
      <c r="C105" s="107"/>
      <c r="D105" s="107"/>
      <c r="E105" s="108"/>
      <c r="F105" s="108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</row>
    <row r="106" spans="1:25" ht="12.75" hidden="1" customHeight="1" x14ac:dyDescent="0.2">
      <c r="A106" s="107"/>
      <c r="B106" s="107"/>
      <c r="C106" s="107"/>
      <c r="D106" s="107"/>
      <c r="E106" s="108"/>
      <c r="F106" s="108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</row>
    <row r="107" spans="1:25" ht="12.75" hidden="1" customHeight="1" x14ac:dyDescent="0.2">
      <c r="A107" s="107"/>
      <c r="B107" s="107"/>
      <c r="C107" s="107"/>
      <c r="D107" s="107"/>
      <c r="E107" s="108"/>
      <c r="F107" s="108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</row>
    <row r="108" spans="1:25" ht="12.75" hidden="1" customHeight="1" x14ac:dyDescent="0.2">
      <c r="A108" s="107"/>
      <c r="B108" s="107"/>
      <c r="C108" s="107"/>
      <c r="D108" s="107"/>
      <c r="E108" s="108"/>
      <c r="F108" s="108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</row>
    <row r="109" spans="1:25" ht="12.75" hidden="1" customHeight="1" x14ac:dyDescent="0.2">
      <c r="A109" s="107"/>
      <c r="B109" s="107"/>
      <c r="C109" s="107"/>
      <c r="D109" s="107"/>
      <c r="E109" s="108"/>
      <c r="F109" s="108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</row>
    <row r="110" spans="1:25" ht="12.75" hidden="1" customHeight="1" x14ac:dyDescent="0.2">
      <c r="A110" s="107"/>
      <c r="B110" s="107"/>
      <c r="C110" s="107"/>
      <c r="D110" s="107"/>
      <c r="E110" s="108"/>
      <c r="F110" s="108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</row>
    <row r="111" spans="1:25" ht="12.75" hidden="1" customHeight="1" x14ac:dyDescent="0.2">
      <c r="A111" s="107"/>
      <c r="B111" s="107"/>
      <c r="C111" s="107"/>
      <c r="D111" s="107"/>
      <c r="E111" s="108"/>
      <c r="F111" s="108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</row>
    <row r="112" spans="1:25" ht="12.75" hidden="1" customHeight="1" x14ac:dyDescent="0.2">
      <c r="A112" s="107"/>
      <c r="B112" s="107"/>
      <c r="C112" s="107"/>
      <c r="D112" s="107"/>
      <c r="E112" s="108"/>
      <c r="F112" s="108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</row>
    <row r="113" spans="1:25" ht="12.75" hidden="1" customHeight="1" x14ac:dyDescent="0.2">
      <c r="A113" s="107"/>
      <c r="B113" s="107"/>
      <c r="C113" s="107"/>
      <c r="D113" s="107"/>
      <c r="E113" s="108"/>
      <c r="F113" s="108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</row>
    <row r="114" spans="1:25" ht="12.75" hidden="1" customHeight="1" x14ac:dyDescent="0.2">
      <c r="A114" s="107"/>
      <c r="B114" s="107"/>
      <c r="C114" s="107"/>
      <c r="D114" s="107"/>
      <c r="E114" s="108"/>
      <c r="F114" s="108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</row>
    <row r="115" spans="1:25" ht="12.75" hidden="1" customHeight="1" x14ac:dyDescent="0.2">
      <c r="A115" s="107"/>
      <c r="B115" s="107"/>
      <c r="C115" s="107"/>
      <c r="D115" s="107"/>
      <c r="E115" s="108"/>
      <c r="F115" s="108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</row>
    <row r="116" spans="1:25" ht="12.75" hidden="1" customHeight="1" x14ac:dyDescent="0.2">
      <c r="A116" s="107"/>
      <c r="B116" s="107"/>
      <c r="C116" s="107"/>
      <c r="D116" s="107"/>
      <c r="E116" s="108"/>
      <c r="F116" s="108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</row>
    <row r="117" spans="1:25" ht="12.75" hidden="1" customHeight="1" x14ac:dyDescent="0.2">
      <c r="A117" s="107"/>
      <c r="B117" s="107"/>
      <c r="C117" s="107"/>
      <c r="D117" s="107"/>
      <c r="E117" s="108"/>
      <c r="F117" s="108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</row>
    <row r="118" spans="1:25" ht="12.75" hidden="1" customHeight="1" x14ac:dyDescent="0.2">
      <c r="A118" s="107"/>
      <c r="B118" s="107"/>
      <c r="C118" s="107"/>
      <c r="D118" s="107"/>
      <c r="E118" s="108"/>
      <c r="F118" s="108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</row>
    <row r="119" spans="1:25" ht="12.75" hidden="1" customHeight="1" x14ac:dyDescent="0.2">
      <c r="A119" s="107"/>
      <c r="B119" s="107"/>
      <c r="C119" s="107"/>
      <c r="D119" s="107"/>
      <c r="E119" s="108"/>
      <c r="F119" s="108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</row>
    <row r="120" spans="1:25" ht="12.75" hidden="1" customHeight="1" x14ac:dyDescent="0.2">
      <c r="A120" s="107"/>
      <c r="B120" s="107"/>
      <c r="C120" s="107"/>
      <c r="D120" s="107"/>
      <c r="E120" s="108"/>
      <c r="F120" s="108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</row>
    <row r="121" spans="1:25" ht="12.75" hidden="1" customHeight="1" x14ac:dyDescent="0.2">
      <c r="A121" s="107"/>
      <c r="B121" s="107"/>
      <c r="C121" s="107"/>
      <c r="D121" s="107"/>
      <c r="E121" s="108"/>
      <c r="F121" s="108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</row>
    <row r="122" spans="1:25" ht="12.75" hidden="1" customHeight="1" x14ac:dyDescent="0.2">
      <c r="A122" s="107"/>
      <c r="B122" s="107"/>
      <c r="C122" s="107"/>
      <c r="D122" s="107"/>
      <c r="E122" s="108"/>
      <c r="F122" s="108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</row>
    <row r="123" spans="1:25" ht="12.75" hidden="1" customHeight="1" x14ac:dyDescent="0.2">
      <c r="A123" s="107"/>
      <c r="B123" s="107"/>
      <c r="C123" s="107"/>
      <c r="D123" s="107"/>
      <c r="E123" s="108"/>
      <c r="F123" s="108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</row>
    <row r="124" spans="1:25" ht="12.75" hidden="1" customHeight="1" x14ac:dyDescent="0.2">
      <c r="A124" s="107"/>
      <c r="B124" s="107"/>
      <c r="C124" s="107"/>
      <c r="D124" s="107"/>
      <c r="E124" s="108"/>
      <c r="F124" s="108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</row>
    <row r="125" spans="1:25" ht="12.75" hidden="1" customHeight="1" x14ac:dyDescent="0.2">
      <c r="A125" s="107"/>
      <c r="B125" s="107"/>
      <c r="C125" s="107"/>
      <c r="D125" s="107"/>
      <c r="E125" s="108"/>
      <c r="F125" s="108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</row>
    <row r="126" spans="1:25" ht="12.75" hidden="1" customHeight="1" x14ac:dyDescent="0.2">
      <c r="A126" s="107"/>
      <c r="B126" s="107"/>
      <c r="C126" s="107"/>
      <c r="D126" s="107"/>
      <c r="E126" s="108"/>
      <c r="F126" s="108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</row>
    <row r="127" spans="1:25" ht="12.75" hidden="1" customHeight="1" x14ac:dyDescent="0.2">
      <c r="A127" s="107"/>
      <c r="B127" s="107"/>
      <c r="C127" s="107"/>
      <c r="D127" s="107"/>
      <c r="E127" s="108"/>
      <c r="F127" s="108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</row>
    <row r="128" spans="1:25" ht="12.75" hidden="1" customHeight="1" x14ac:dyDescent="0.2">
      <c r="A128" s="107"/>
      <c r="B128" s="107"/>
      <c r="C128" s="107"/>
      <c r="D128" s="107"/>
      <c r="E128" s="108"/>
      <c r="F128" s="108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</row>
    <row r="129" spans="1:25" ht="12.75" hidden="1" customHeight="1" x14ac:dyDescent="0.2">
      <c r="A129" s="107"/>
      <c r="B129" s="107"/>
      <c r="C129" s="107"/>
      <c r="D129" s="107"/>
      <c r="E129" s="108"/>
      <c r="F129" s="108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</row>
    <row r="130" spans="1:25" ht="12.75" hidden="1" customHeight="1" x14ac:dyDescent="0.2">
      <c r="A130" s="107"/>
      <c r="B130" s="107"/>
      <c r="C130" s="107"/>
      <c r="D130" s="107"/>
      <c r="E130" s="108"/>
      <c r="F130" s="108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</row>
    <row r="131" spans="1:25" ht="12.75" hidden="1" customHeight="1" x14ac:dyDescent="0.2">
      <c r="A131" s="107"/>
      <c r="B131" s="107"/>
      <c r="C131" s="107"/>
      <c r="D131" s="107"/>
      <c r="E131" s="108"/>
      <c r="F131" s="108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</row>
    <row r="132" spans="1:25" ht="12.75" hidden="1" customHeight="1" x14ac:dyDescent="0.2">
      <c r="A132" s="107"/>
      <c r="B132" s="107"/>
      <c r="C132" s="107"/>
      <c r="D132" s="107"/>
      <c r="E132" s="108"/>
      <c r="F132" s="108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</row>
    <row r="133" spans="1:25" ht="12.75" hidden="1" customHeight="1" x14ac:dyDescent="0.2">
      <c r="A133" s="107"/>
      <c r="B133" s="107"/>
      <c r="C133" s="107"/>
      <c r="D133" s="107"/>
      <c r="E133" s="108"/>
      <c r="F133" s="108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</row>
    <row r="134" spans="1:25" ht="12.75" hidden="1" customHeight="1" x14ac:dyDescent="0.2">
      <c r="A134" s="107"/>
      <c r="B134" s="107"/>
      <c r="C134" s="107"/>
      <c r="D134" s="107"/>
      <c r="E134" s="108"/>
      <c r="F134" s="108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</row>
    <row r="135" spans="1:25" ht="12.75" hidden="1" customHeight="1" x14ac:dyDescent="0.2">
      <c r="A135" s="107"/>
      <c r="B135" s="107"/>
      <c r="C135" s="107"/>
      <c r="D135" s="107"/>
      <c r="E135" s="108"/>
      <c r="F135" s="108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</row>
    <row r="136" spans="1:25" ht="12.75" hidden="1" customHeight="1" x14ac:dyDescent="0.2">
      <c r="A136" s="107"/>
      <c r="B136" s="107"/>
      <c r="C136" s="107"/>
      <c r="D136" s="107"/>
      <c r="E136" s="108"/>
      <c r="F136" s="108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</row>
    <row r="137" spans="1:25" ht="12.75" hidden="1" customHeight="1" x14ac:dyDescent="0.2">
      <c r="A137" s="107"/>
      <c r="B137" s="107"/>
      <c r="C137" s="107"/>
      <c r="D137" s="107"/>
      <c r="E137" s="108"/>
      <c r="F137" s="108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</row>
    <row r="138" spans="1:25" ht="12.75" hidden="1" customHeight="1" x14ac:dyDescent="0.2">
      <c r="A138" s="107"/>
      <c r="B138" s="107"/>
      <c r="C138" s="107"/>
      <c r="D138" s="107"/>
      <c r="E138" s="108"/>
      <c r="F138" s="108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</row>
    <row r="139" spans="1:25" ht="12.75" hidden="1" customHeight="1" x14ac:dyDescent="0.2">
      <c r="A139" s="107"/>
      <c r="B139" s="107"/>
      <c r="C139" s="107"/>
      <c r="D139" s="107"/>
      <c r="E139" s="108"/>
      <c r="F139" s="108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</row>
    <row r="140" spans="1:25" ht="12.75" hidden="1" customHeight="1" x14ac:dyDescent="0.2">
      <c r="A140" s="107"/>
      <c r="B140" s="107"/>
      <c r="C140" s="107"/>
      <c r="D140" s="107"/>
      <c r="E140" s="108"/>
      <c r="F140" s="108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</row>
    <row r="141" spans="1:25" ht="12.75" hidden="1" customHeight="1" x14ac:dyDescent="0.2">
      <c r="A141" s="107"/>
      <c r="B141" s="107"/>
      <c r="C141" s="107"/>
      <c r="D141" s="107"/>
      <c r="E141" s="108"/>
      <c r="F141" s="108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</row>
    <row r="142" spans="1:25" ht="12.75" hidden="1" customHeight="1" x14ac:dyDescent="0.2">
      <c r="A142" s="107"/>
      <c r="B142" s="107"/>
      <c r="C142" s="107"/>
      <c r="D142" s="107"/>
      <c r="E142" s="108"/>
      <c r="F142" s="108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</row>
    <row r="143" spans="1:25" ht="12.75" hidden="1" customHeight="1" x14ac:dyDescent="0.2">
      <c r="A143" s="107"/>
      <c r="B143" s="107"/>
      <c r="C143" s="107"/>
      <c r="D143" s="107"/>
      <c r="E143" s="108"/>
      <c r="F143" s="108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</row>
    <row r="144" spans="1:25" ht="12.75" hidden="1" customHeight="1" x14ac:dyDescent="0.2">
      <c r="A144" s="107"/>
      <c r="B144" s="107"/>
      <c r="C144" s="107"/>
      <c r="D144" s="107"/>
      <c r="E144" s="108"/>
      <c r="F144" s="108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</row>
    <row r="145" spans="1:25" ht="12.75" hidden="1" customHeight="1" x14ac:dyDescent="0.2">
      <c r="A145" s="107"/>
      <c r="B145" s="107"/>
      <c r="C145" s="107"/>
      <c r="D145" s="107"/>
      <c r="E145" s="108"/>
      <c r="F145" s="108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</row>
    <row r="146" spans="1:25" ht="12.75" hidden="1" customHeight="1" x14ac:dyDescent="0.2">
      <c r="A146" s="107"/>
      <c r="B146" s="107"/>
      <c r="C146" s="107"/>
      <c r="D146" s="107"/>
      <c r="E146" s="108"/>
      <c r="F146" s="108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</row>
    <row r="147" spans="1:25" ht="12.75" hidden="1" customHeight="1" x14ac:dyDescent="0.2">
      <c r="A147" s="107"/>
      <c r="B147" s="107"/>
      <c r="C147" s="107"/>
      <c r="D147" s="107"/>
      <c r="E147" s="108"/>
      <c r="F147" s="108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</row>
    <row r="148" spans="1:25" ht="12.75" hidden="1" customHeight="1" x14ac:dyDescent="0.2">
      <c r="A148" s="107"/>
      <c r="B148" s="107"/>
      <c r="C148" s="107"/>
      <c r="D148" s="107"/>
      <c r="E148" s="108"/>
      <c r="F148" s="108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</row>
    <row r="149" spans="1:25" ht="12.75" hidden="1" customHeight="1" x14ac:dyDescent="0.2">
      <c r="A149" s="107"/>
      <c r="B149" s="107"/>
      <c r="C149" s="107"/>
      <c r="D149" s="107"/>
      <c r="E149" s="108"/>
      <c r="F149" s="108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</row>
    <row r="150" spans="1:25" ht="12.75" hidden="1" customHeight="1" x14ac:dyDescent="0.2">
      <c r="A150" s="107"/>
      <c r="B150" s="107"/>
      <c r="C150" s="107"/>
      <c r="D150" s="107"/>
      <c r="E150" s="108"/>
      <c r="F150" s="108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</row>
    <row r="151" spans="1:25" ht="12.75" hidden="1" customHeight="1" x14ac:dyDescent="0.2">
      <c r="A151" s="107"/>
      <c r="B151" s="107"/>
      <c r="C151" s="107"/>
      <c r="D151" s="107"/>
      <c r="E151" s="108"/>
      <c r="F151" s="108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</row>
    <row r="152" spans="1:25" ht="12.75" hidden="1" customHeight="1" x14ac:dyDescent="0.2">
      <c r="A152" s="107"/>
      <c r="B152" s="107"/>
      <c r="C152" s="107"/>
      <c r="D152" s="107"/>
      <c r="E152" s="108"/>
      <c r="F152" s="108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</row>
    <row r="153" spans="1:25" ht="12.75" hidden="1" customHeight="1" x14ac:dyDescent="0.2">
      <c r="A153" s="107"/>
      <c r="B153" s="107"/>
      <c r="C153" s="107"/>
      <c r="D153" s="107"/>
      <c r="E153" s="108"/>
      <c r="F153" s="108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</row>
    <row r="154" spans="1:25" ht="12.75" hidden="1" customHeight="1" x14ac:dyDescent="0.2">
      <c r="A154" s="107"/>
      <c r="B154" s="107"/>
      <c r="C154" s="107"/>
      <c r="D154" s="107"/>
      <c r="E154" s="108"/>
      <c r="F154" s="108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</row>
    <row r="155" spans="1:25" ht="12.75" hidden="1" customHeight="1" x14ac:dyDescent="0.2">
      <c r="A155" s="107"/>
      <c r="B155" s="107"/>
      <c r="C155" s="107"/>
      <c r="D155" s="107"/>
      <c r="E155" s="108"/>
      <c r="F155" s="108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</row>
    <row r="156" spans="1:25" ht="12.75" hidden="1" customHeight="1" x14ac:dyDescent="0.2">
      <c r="A156" s="107"/>
      <c r="B156" s="107"/>
      <c r="C156" s="107"/>
      <c r="D156" s="107"/>
      <c r="E156" s="108"/>
      <c r="F156" s="108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</row>
    <row r="157" spans="1:25" ht="12.75" hidden="1" customHeight="1" x14ac:dyDescent="0.2">
      <c r="A157" s="107"/>
      <c r="B157" s="107"/>
      <c r="C157" s="107"/>
      <c r="D157" s="107"/>
      <c r="E157" s="108"/>
      <c r="F157" s="108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</row>
    <row r="158" spans="1:25" ht="12.75" hidden="1" customHeight="1" x14ac:dyDescent="0.2">
      <c r="A158" s="107"/>
      <c r="B158" s="107"/>
      <c r="C158" s="107"/>
      <c r="D158" s="107"/>
      <c r="E158" s="108"/>
      <c r="F158" s="108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</row>
    <row r="159" spans="1:25" ht="12.75" hidden="1" customHeight="1" x14ac:dyDescent="0.2">
      <c r="A159" s="107"/>
      <c r="B159" s="107"/>
      <c r="C159" s="107"/>
      <c r="D159" s="107"/>
      <c r="E159" s="108"/>
      <c r="F159" s="108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</row>
    <row r="160" spans="1:25" ht="12.75" hidden="1" customHeight="1" x14ac:dyDescent="0.2">
      <c r="A160" s="107"/>
      <c r="B160" s="107"/>
      <c r="C160" s="107"/>
      <c r="D160" s="107"/>
      <c r="E160" s="108"/>
      <c r="F160" s="108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</row>
    <row r="161" spans="1:25" ht="12.75" hidden="1" customHeight="1" x14ac:dyDescent="0.2">
      <c r="A161" s="107"/>
      <c r="B161" s="107"/>
      <c r="C161" s="107"/>
      <c r="D161" s="107"/>
      <c r="E161" s="108"/>
      <c r="F161" s="108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</row>
    <row r="162" spans="1:25" ht="12.75" hidden="1" customHeight="1" x14ac:dyDescent="0.2">
      <c r="A162" s="107"/>
      <c r="B162" s="107"/>
      <c r="C162" s="107"/>
      <c r="D162" s="107"/>
      <c r="E162" s="108"/>
      <c r="F162" s="108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</row>
    <row r="163" spans="1:25" ht="12.75" hidden="1" customHeight="1" x14ac:dyDescent="0.2">
      <c r="A163" s="107"/>
      <c r="B163" s="107"/>
      <c r="C163" s="107"/>
      <c r="D163" s="107"/>
      <c r="E163" s="108"/>
      <c r="F163" s="108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</row>
    <row r="164" spans="1:25" ht="12.75" hidden="1" customHeight="1" x14ac:dyDescent="0.2">
      <c r="A164" s="107"/>
      <c r="B164" s="107"/>
      <c r="C164" s="107"/>
      <c r="D164" s="107"/>
      <c r="E164" s="108"/>
      <c r="F164" s="108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</row>
    <row r="165" spans="1:25" ht="12.75" hidden="1" customHeight="1" x14ac:dyDescent="0.2">
      <c r="A165" s="107"/>
      <c r="B165" s="107"/>
      <c r="C165" s="107"/>
      <c r="D165" s="107"/>
      <c r="E165" s="108"/>
      <c r="F165" s="108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</row>
    <row r="166" spans="1:25" ht="12.75" hidden="1" customHeight="1" x14ac:dyDescent="0.2">
      <c r="A166" s="107"/>
      <c r="B166" s="107"/>
      <c r="C166" s="107"/>
      <c r="D166" s="107"/>
      <c r="E166" s="108"/>
      <c r="F166" s="108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</row>
    <row r="167" spans="1:25" ht="12.75" hidden="1" customHeight="1" x14ac:dyDescent="0.2">
      <c r="A167" s="107"/>
      <c r="B167" s="107"/>
      <c r="C167" s="107"/>
      <c r="D167" s="107"/>
      <c r="E167" s="108"/>
      <c r="F167" s="108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</row>
    <row r="168" spans="1:25" ht="12.75" hidden="1" customHeight="1" x14ac:dyDescent="0.2">
      <c r="A168" s="107"/>
      <c r="B168" s="107"/>
      <c r="C168" s="107"/>
      <c r="D168" s="107"/>
      <c r="E168" s="108"/>
      <c r="F168" s="108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</row>
    <row r="169" spans="1:25" ht="12.75" hidden="1" customHeight="1" x14ac:dyDescent="0.2">
      <c r="A169" s="107"/>
      <c r="B169" s="107"/>
      <c r="C169" s="107"/>
      <c r="D169" s="107"/>
      <c r="E169" s="108"/>
      <c r="F169" s="108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</row>
    <row r="170" spans="1:25" ht="12.75" hidden="1" customHeight="1" x14ac:dyDescent="0.2">
      <c r="A170" s="107"/>
      <c r="B170" s="107"/>
      <c r="C170" s="107"/>
      <c r="D170" s="107"/>
      <c r="E170" s="108"/>
      <c r="F170" s="108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</row>
    <row r="171" spans="1:25" ht="12.75" hidden="1" customHeight="1" x14ac:dyDescent="0.2">
      <c r="A171" s="107"/>
      <c r="B171" s="107"/>
      <c r="C171" s="107"/>
      <c r="D171" s="107"/>
      <c r="E171" s="108"/>
      <c r="F171" s="108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</row>
    <row r="172" spans="1:25" ht="12.75" hidden="1" customHeight="1" x14ac:dyDescent="0.2">
      <c r="A172" s="107"/>
      <c r="B172" s="107"/>
      <c r="C172" s="107"/>
      <c r="D172" s="107"/>
      <c r="E172" s="108"/>
      <c r="F172" s="108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</row>
    <row r="173" spans="1:25" ht="12.75" hidden="1" customHeight="1" x14ac:dyDescent="0.2">
      <c r="A173" s="107"/>
      <c r="B173" s="107"/>
      <c r="C173" s="107"/>
      <c r="D173" s="107"/>
      <c r="E173" s="108"/>
      <c r="F173" s="108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</row>
    <row r="174" spans="1:25" ht="12.75" hidden="1" customHeight="1" x14ac:dyDescent="0.2">
      <c r="A174" s="107"/>
      <c r="B174" s="107"/>
      <c r="C174" s="107"/>
      <c r="D174" s="107"/>
      <c r="E174" s="108"/>
      <c r="F174" s="108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</row>
    <row r="175" spans="1:25" ht="12.75" hidden="1" customHeight="1" x14ac:dyDescent="0.2">
      <c r="A175" s="107"/>
      <c r="B175" s="107"/>
      <c r="C175" s="107"/>
      <c r="D175" s="107"/>
      <c r="E175" s="108"/>
      <c r="F175" s="108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</row>
    <row r="176" spans="1:25" ht="12.75" hidden="1" customHeight="1" x14ac:dyDescent="0.2">
      <c r="A176" s="107"/>
      <c r="B176" s="107"/>
      <c r="C176" s="107"/>
      <c r="D176" s="107"/>
      <c r="E176" s="108"/>
      <c r="F176" s="108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</row>
    <row r="177" spans="1:25" ht="12.75" hidden="1" customHeight="1" x14ac:dyDescent="0.2">
      <c r="A177" s="107"/>
      <c r="B177" s="107"/>
      <c r="C177" s="107"/>
      <c r="D177" s="107"/>
      <c r="E177" s="108"/>
      <c r="F177" s="108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</row>
    <row r="178" spans="1:25" ht="12.75" hidden="1" customHeight="1" x14ac:dyDescent="0.2">
      <c r="A178" s="107"/>
      <c r="B178" s="107"/>
      <c r="C178" s="107"/>
      <c r="D178" s="107"/>
      <c r="E178" s="108"/>
      <c r="F178" s="108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</row>
    <row r="179" spans="1:25" ht="12.75" hidden="1" customHeight="1" x14ac:dyDescent="0.2">
      <c r="A179" s="107"/>
      <c r="B179" s="107"/>
      <c r="C179" s="107"/>
      <c r="D179" s="107"/>
      <c r="E179" s="108"/>
      <c r="F179" s="108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</row>
    <row r="180" spans="1:25" ht="12.75" hidden="1" customHeight="1" x14ac:dyDescent="0.2">
      <c r="A180" s="107"/>
      <c r="B180" s="107"/>
      <c r="C180" s="107"/>
      <c r="D180" s="107"/>
      <c r="E180" s="108"/>
      <c r="F180" s="108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</row>
    <row r="181" spans="1:25" ht="12.75" hidden="1" customHeight="1" x14ac:dyDescent="0.2">
      <c r="A181" s="107"/>
      <c r="B181" s="107"/>
      <c r="C181" s="107"/>
      <c r="D181" s="107"/>
      <c r="E181" s="108"/>
      <c r="F181" s="108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</row>
    <row r="182" spans="1:25" ht="12.75" hidden="1" customHeight="1" x14ac:dyDescent="0.2">
      <c r="A182" s="107"/>
      <c r="B182" s="107"/>
      <c r="C182" s="107"/>
      <c r="D182" s="107"/>
      <c r="E182" s="108"/>
      <c r="F182" s="108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</row>
    <row r="183" spans="1:25" ht="12.75" hidden="1" customHeight="1" x14ac:dyDescent="0.2">
      <c r="A183" s="107"/>
      <c r="B183" s="107"/>
      <c r="C183" s="107"/>
      <c r="D183" s="107"/>
      <c r="E183" s="108"/>
      <c r="F183" s="108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</row>
    <row r="184" spans="1:25" ht="12.75" hidden="1" customHeight="1" x14ac:dyDescent="0.2">
      <c r="A184" s="107"/>
      <c r="B184" s="107"/>
      <c r="C184" s="107"/>
      <c r="D184" s="107"/>
      <c r="E184" s="108"/>
      <c r="F184" s="108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</row>
    <row r="185" spans="1:25" ht="12.75" hidden="1" customHeight="1" x14ac:dyDescent="0.2">
      <c r="A185" s="107"/>
      <c r="B185" s="107"/>
      <c r="C185" s="107"/>
      <c r="D185" s="107"/>
      <c r="E185" s="108"/>
      <c r="F185" s="108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</row>
    <row r="186" spans="1:25" ht="12.75" hidden="1" customHeight="1" x14ac:dyDescent="0.2">
      <c r="A186" s="107"/>
      <c r="B186" s="107"/>
      <c r="C186" s="107"/>
      <c r="D186" s="107"/>
      <c r="E186" s="108"/>
      <c r="F186" s="108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</row>
    <row r="187" spans="1:25" ht="12.75" hidden="1" customHeight="1" x14ac:dyDescent="0.2">
      <c r="A187" s="107"/>
      <c r="B187" s="107"/>
      <c r="C187" s="107"/>
      <c r="D187" s="107"/>
      <c r="E187" s="108"/>
      <c r="F187" s="108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</row>
    <row r="188" spans="1:25" ht="12.75" hidden="1" customHeight="1" x14ac:dyDescent="0.2">
      <c r="A188" s="107"/>
      <c r="B188" s="107"/>
      <c r="C188" s="107"/>
      <c r="D188" s="107"/>
      <c r="E188" s="108"/>
      <c r="F188" s="108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</row>
    <row r="189" spans="1:25" ht="12.75" hidden="1" customHeight="1" x14ac:dyDescent="0.2">
      <c r="A189" s="107"/>
      <c r="B189" s="107"/>
      <c r="C189" s="107"/>
      <c r="D189" s="107"/>
      <c r="E189" s="108"/>
      <c r="F189" s="108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</row>
    <row r="190" spans="1:25" ht="12.75" hidden="1" customHeight="1" x14ac:dyDescent="0.2">
      <c r="A190" s="107"/>
      <c r="B190" s="107"/>
      <c r="C190" s="107"/>
      <c r="D190" s="107"/>
      <c r="E190" s="108"/>
      <c r="F190" s="108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</row>
    <row r="191" spans="1:25" ht="12.75" hidden="1" customHeight="1" x14ac:dyDescent="0.2">
      <c r="A191" s="107"/>
      <c r="B191" s="107"/>
      <c r="C191" s="107"/>
      <c r="D191" s="107"/>
      <c r="E191" s="108"/>
      <c r="F191" s="108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</row>
    <row r="192" spans="1:25" ht="12.75" hidden="1" customHeight="1" x14ac:dyDescent="0.2">
      <c r="A192" s="107"/>
      <c r="B192" s="107"/>
      <c r="C192" s="107"/>
      <c r="D192" s="107"/>
      <c r="E192" s="108"/>
      <c r="F192" s="108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</row>
    <row r="193" spans="1:25" ht="12.75" hidden="1" customHeight="1" x14ac:dyDescent="0.2">
      <c r="A193" s="107"/>
      <c r="B193" s="107"/>
      <c r="C193" s="107"/>
      <c r="D193" s="107"/>
      <c r="E193" s="108"/>
      <c r="F193" s="108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</row>
    <row r="194" spans="1:25" ht="12.75" hidden="1" customHeight="1" x14ac:dyDescent="0.2">
      <c r="A194" s="107"/>
      <c r="B194" s="107"/>
      <c r="C194" s="107"/>
      <c r="D194" s="107"/>
      <c r="E194" s="108"/>
      <c r="F194" s="108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</row>
    <row r="195" spans="1:25" ht="12.75" hidden="1" customHeight="1" x14ac:dyDescent="0.2">
      <c r="A195" s="107"/>
      <c r="B195" s="107"/>
      <c r="C195" s="107"/>
      <c r="D195" s="107"/>
      <c r="E195" s="108"/>
      <c r="F195" s="108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</row>
    <row r="196" spans="1:25" ht="12.75" hidden="1" customHeight="1" x14ac:dyDescent="0.2">
      <c r="A196" s="107"/>
      <c r="B196" s="107"/>
      <c r="C196" s="107"/>
      <c r="D196" s="107"/>
      <c r="E196" s="108"/>
      <c r="F196" s="108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</row>
    <row r="197" spans="1:25" ht="12.75" hidden="1" customHeight="1" x14ac:dyDescent="0.2">
      <c r="A197" s="107"/>
      <c r="B197" s="107"/>
      <c r="C197" s="107"/>
      <c r="D197" s="107"/>
      <c r="E197" s="108"/>
      <c r="F197" s="108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</row>
    <row r="198" spans="1:25" ht="12.75" hidden="1" customHeight="1" x14ac:dyDescent="0.2">
      <c r="A198" s="107"/>
      <c r="B198" s="107"/>
      <c r="C198" s="107"/>
      <c r="D198" s="107"/>
      <c r="E198" s="108"/>
      <c r="F198" s="108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</row>
    <row r="199" spans="1:25" ht="12.75" hidden="1" customHeight="1" x14ac:dyDescent="0.2">
      <c r="A199" s="107"/>
      <c r="B199" s="107"/>
      <c r="C199" s="107"/>
      <c r="D199" s="107"/>
      <c r="E199" s="108"/>
      <c r="F199" s="108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</row>
    <row r="200" spans="1:25" ht="12.75" hidden="1" customHeight="1" x14ac:dyDescent="0.2">
      <c r="A200" s="107"/>
      <c r="B200" s="107"/>
      <c r="C200" s="107"/>
      <c r="D200" s="107"/>
      <c r="E200" s="108"/>
      <c r="F200" s="108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</row>
    <row r="201" spans="1:25" ht="12.75" hidden="1" customHeight="1" x14ac:dyDescent="0.2">
      <c r="A201" s="107"/>
      <c r="B201" s="107"/>
      <c r="C201" s="107"/>
      <c r="D201" s="107"/>
      <c r="E201" s="108"/>
      <c r="F201" s="108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</row>
    <row r="202" spans="1:25" ht="12.75" hidden="1" customHeight="1" x14ac:dyDescent="0.2">
      <c r="A202" s="107"/>
      <c r="B202" s="107"/>
      <c r="C202" s="107"/>
      <c r="D202" s="107"/>
      <c r="E202" s="108"/>
      <c r="F202" s="108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</row>
    <row r="203" spans="1:25" ht="12.75" hidden="1" customHeight="1" x14ac:dyDescent="0.2">
      <c r="A203" s="107"/>
      <c r="B203" s="107"/>
      <c r="C203" s="107"/>
      <c r="D203" s="107"/>
      <c r="E203" s="108"/>
      <c r="F203" s="108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</row>
    <row r="204" spans="1:25" ht="12.75" hidden="1" customHeight="1" x14ac:dyDescent="0.2">
      <c r="A204" s="107"/>
      <c r="B204" s="107"/>
      <c r="C204" s="107"/>
      <c r="D204" s="107"/>
      <c r="E204" s="108"/>
      <c r="F204" s="108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</row>
    <row r="205" spans="1:25" ht="12.75" hidden="1" customHeight="1" x14ac:dyDescent="0.2">
      <c r="A205" s="107"/>
      <c r="B205" s="107"/>
      <c r="C205" s="107"/>
      <c r="D205" s="107"/>
      <c r="E205" s="108"/>
      <c r="F205" s="108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</row>
    <row r="206" spans="1:25" ht="12.75" hidden="1" customHeight="1" x14ac:dyDescent="0.2">
      <c r="A206" s="107"/>
      <c r="B206" s="107"/>
      <c r="C206" s="107"/>
      <c r="D206" s="107"/>
      <c r="E206" s="108"/>
      <c r="F206" s="108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</row>
    <row r="207" spans="1:25" ht="12.75" hidden="1" customHeight="1" x14ac:dyDescent="0.2">
      <c r="A207" s="107"/>
      <c r="B207" s="107"/>
      <c r="C207" s="107"/>
      <c r="D207" s="107"/>
      <c r="E207" s="108"/>
      <c r="F207" s="108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</row>
    <row r="208" spans="1:25" ht="12.75" hidden="1" customHeight="1" x14ac:dyDescent="0.2">
      <c r="A208" s="107"/>
      <c r="B208" s="107"/>
      <c r="C208" s="107"/>
      <c r="D208" s="107"/>
      <c r="E208" s="108"/>
      <c r="F208" s="108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</row>
    <row r="209" spans="1:25" ht="12.75" hidden="1" customHeight="1" x14ac:dyDescent="0.2">
      <c r="A209" s="107"/>
      <c r="B209" s="107"/>
      <c r="C209" s="107"/>
      <c r="D209" s="107"/>
      <c r="E209" s="108"/>
      <c r="F209" s="108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</row>
    <row r="210" spans="1:25" ht="12.75" hidden="1" customHeight="1" x14ac:dyDescent="0.2">
      <c r="A210" s="107"/>
      <c r="B210" s="107"/>
      <c r="C210" s="107"/>
      <c r="D210" s="107"/>
      <c r="E210" s="108"/>
      <c r="F210" s="108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</row>
    <row r="211" spans="1:25" ht="12.75" hidden="1" customHeight="1" x14ac:dyDescent="0.2">
      <c r="A211" s="107"/>
      <c r="B211" s="107"/>
      <c r="C211" s="107"/>
      <c r="D211" s="107"/>
      <c r="E211" s="108"/>
      <c r="F211" s="108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</row>
    <row r="212" spans="1:25" ht="12.75" hidden="1" customHeight="1" x14ac:dyDescent="0.2">
      <c r="A212" s="107"/>
      <c r="B212" s="107"/>
      <c r="C212" s="107"/>
      <c r="D212" s="107"/>
      <c r="E212" s="108"/>
      <c r="F212" s="108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</row>
    <row r="213" spans="1:25" ht="12.75" hidden="1" customHeight="1" x14ac:dyDescent="0.2">
      <c r="A213" s="107"/>
      <c r="B213" s="107"/>
      <c r="C213" s="107"/>
      <c r="D213" s="107"/>
      <c r="E213" s="108"/>
      <c r="F213" s="108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</row>
    <row r="214" spans="1:25" ht="12.75" hidden="1" customHeight="1" x14ac:dyDescent="0.2">
      <c r="A214" s="107"/>
      <c r="B214" s="107"/>
      <c r="C214" s="107"/>
      <c r="D214" s="107"/>
      <c r="E214" s="108"/>
      <c r="F214" s="108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</row>
    <row r="215" spans="1:25" ht="12.75" hidden="1" customHeight="1" x14ac:dyDescent="0.2">
      <c r="A215" s="107"/>
      <c r="B215" s="107"/>
      <c r="C215" s="107"/>
      <c r="D215" s="107"/>
      <c r="E215" s="108"/>
      <c r="F215" s="108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</row>
    <row r="216" spans="1:25" ht="12.75" hidden="1" customHeight="1" x14ac:dyDescent="0.2">
      <c r="A216" s="107"/>
      <c r="B216" s="107"/>
      <c r="C216" s="107"/>
      <c r="D216" s="107"/>
      <c r="E216" s="108"/>
      <c r="F216" s="108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</row>
    <row r="217" spans="1:25" ht="12.75" hidden="1" customHeight="1" x14ac:dyDescent="0.2">
      <c r="A217" s="107"/>
      <c r="B217" s="107"/>
      <c r="C217" s="107"/>
      <c r="D217" s="107"/>
      <c r="E217" s="108"/>
      <c r="F217" s="108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</row>
    <row r="218" spans="1:25" ht="12.75" hidden="1" customHeight="1" x14ac:dyDescent="0.2">
      <c r="A218" s="107"/>
      <c r="B218" s="107"/>
      <c r="C218" s="107"/>
      <c r="D218" s="107"/>
      <c r="E218" s="108"/>
      <c r="F218" s="108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</row>
    <row r="219" spans="1:25" ht="12.75" hidden="1" customHeight="1" x14ac:dyDescent="0.2">
      <c r="A219" s="107"/>
      <c r="B219" s="107"/>
      <c r="C219" s="107"/>
      <c r="D219" s="107"/>
      <c r="E219" s="108"/>
      <c r="F219" s="108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</row>
    <row r="220" spans="1:25" ht="12.75" hidden="1" customHeight="1" x14ac:dyDescent="0.2">
      <c r="A220" s="107"/>
      <c r="B220" s="107"/>
      <c r="C220" s="107"/>
      <c r="D220" s="107"/>
      <c r="E220" s="108"/>
      <c r="F220" s="108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</row>
    <row r="221" spans="1:25" ht="12.75" hidden="1" customHeight="1" x14ac:dyDescent="0.2">
      <c r="A221" s="107"/>
      <c r="B221" s="107"/>
      <c r="C221" s="107"/>
      <c r="D221" s="107"/>
      <c r="E221" s="108"/>
      <c r="F221" s="108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</row>
    <row r="222" spans="1:25" ht="12.75" hidden="1" customHeight="1" x14ac:dyDescent="0.2">
      <c r="A222" s="107"/>
      <c r="B222" s="107"/>
      <c r="C222" s="107"/>
      <c r="D222" s="107"/>
      <c r="E222" s="108"/>
      <c r="F222" s="108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</row>
    <row r="223" spans="1:25" ht="12.75" hidden="1" customHeight="1" x14ac:dyDescent="0.2">
      <c r="A223" s="107"/>
      <c r="B223" s="107"/>
      <c r="C223" s="107"/>
      <c r="D223" s="107"/>
      <c r="E223" s="108"/>
      <c r="F223" s="108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</row>
    <row r="224" spans="1:25" ht="12.75" hidden="1" customHeight="1" x14ac:dyDescent="0.2">
      <c r="A224" s="107"/>
      <c r="B224" s="107"/>
      <c r="C224" s="107"/>
      <c r="D224" s="107"/>
      <c r="E224" s="108"/>
      <c r="F224" s="108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</row>
    <row r="225" spans="1:25" ht="12.75" hidden="1" customHeight="1" x14ac:dyDescent="0.2">
      <c r="A225" s="107"/>
      <c r="B225" s="107"/>
      <c r="C225" s="107"/>
      <c r="D225" s="107"/>
      <c r="E225" s="108"/>
      <c r="F225" s="108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</row>
    <row r="226" spans="1:25" ht="12.75" hidden="1" customHeight="1" x14ac:dyDescent="0.2">
      <c r="A226" s="107"/>
      <c r="B226" s="107"/>
      <c r="C226" s="107"/>
      <c r="D226" s="107"/>
      <c r="E226" s="108"/>
      <c r="F226" s="108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</row>
    <row r="227" spans="1:25" ht="12.75" hidden="1" customHeight="1" x14ac:dyDescent="0.2">
      <c r="A227" s="107"/>
      <c r="B227" s="107"/>
      <c r="C227" s="107"/>
      <c r="D227" s="107"/>
      <c r="E227" s="108"/>
      <c r="F227" s="108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</row>
    <row r="228" spans="1:25" ht="12.75" hidden="1" customHeight="1" x14ac:dyDescent="0.2">
      <c r="A228" s="107"/>
      <c r="B228" s="107"/>
      <c r="C228" s="107"/>
      <c r="D228" s="107"/>
      <c r="E228" s="108"/>
      <c r="F228" s="108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</row>
    <row r="229" spans="1:25" ht="12.75" hidden="1" customHeight="1" x14ac:dyDescent="0.2">
      <c r="A229" s="107"/>
      <c r="B229" s="107"/>
      <c r="C229" s="107"/>
      <c r="D229" s="107"/>
      <c r="E229" s="108"/>
      <c r="F229" s="108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</row>
    <row r="230" spans="1:25" ht="12.75" hidden="1" customHeight="1" x14ac:dyDescent="0.2">
      <c r="A230" s="107"/>
      <c r="B230" s="107"/>
      <c r="C230" s="107"/>
      <c r="D230" s="107"/>
      <c r="E230" s="108"/>
      <c r="F230" s="108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</row>
    <row r="231" spans="1:25" ht="12.75" hidden="1" customHeight="1" x14ac:dyDescent="0.2">
      <c r="A231" s="107"/>
      <c r="B231" s="107"/>
      <c r="C231" s="107"/>
      <c r="D231" s="107"/>
      <c r="E231" s="108"/>
      <c r="F231" s="108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</row>
    <row r="232" spans="1:25" ht="12.75" hidden="1" customHeight="1" x14ac:dyDescent="0.2">
      <c r="A232" s="107"/>
      <c r="B232" s="107"/>
      <c r="C232" s="107"/>
      <c r="D232" s="107"/>
      <c r="E232" s="108"/>
      <c r="F232" s="108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</row>
    <row r="233" spans="1:25" ht="12.75" hidden="1" customHeight="1" x14ac:dyDescent="0.2">
      <c r="A233" s="107"/>
      <c r="B233" s="107"/>
      <c r="C233" s="107"/>
      <c r="D233" s="107"/>
      <c r="E233" s="108"/>
      <c r="F233" s="108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</row>
    <row r="234" spans="1:25" ht="12.75" hidden="1" customHeight="1" x14ac:dyDescent="0.2">
      <c r="A234" s="107"/>
      <c r="B234" s="107"/>
      <c r="C234" s="107"/>
      <c r="D234" s="107"/>
      <c r="E234" s="108"/>
      <c r="F234" s="108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</row>
    <row r="235" spans="1:25" ht="12.75" hidden="1" customHeight="1" x14ac:dyDescent="0.2">
      <c r="A235" s="107"/>
      <c r="B235" s="107"/>
      <c r="C235" s="107"/>
      <c r="D235" s="107"/>
      <c r="E235" s="108"/>
      <c r="F235" s="108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</row>
    <row r="236" spans="1:25" ht="12.75" hidden="1" customHeight="1" x14ac:dyDescent="0.2">
      <c r="A236" s="107"/>
      <c r="B236" s="107"/>
      <c r="C236" s="107"/>
      <c r="D236" s="107"/>
      <c r="E236" s="108"/>
      <c r="F236" s="108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</row>
    <row r="237" spans="1:25" ht="12.75" hidden="1" customHeight="1" x14ac:dyDescent="0.2">
      <c r="A237" s="107"/>
      <c r="B237" s="107"/>
      <c r="C237" s="107"/>
      <c r="D237" s="107"/>
      <c r="E237" s="108"/>
      <c r="F237" s="108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</row>
    <row r="238" spans="1:25" ht="12.75" hidden="1" customHeight="1" x14ac:dyDescent="0.2">
      <c r="A238" s="107"/>
      <c r="B238" s="107"/>
      <c r="C238" s="107"/>
      <c r="D238" s="107"/>
      <c r="E238" s="108"/>
      <c r="F238" s="108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</row>
    <row r="239" spans="1:25" ht="12.75" hidden="1" customHeight="1" x14ac:dyDescent="0.2">
      <c r="A239" s="107"/>
      <c r="B239" s="107"/>
      <c r="C239" s="107"/>
      <c r="D239" s="107"/>
      <c r="E239" s="108"/>
      <c r="F239" s="108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</row>
    <row r="240" spans="1:25" ht="12.75" hidden="1" customHeight="1" x14ac:dyDescent="0.2">
      <c r="A240" s="107"/>
      <c r="B240" s="107"/>
      <c r="C240" s="107"/>
      <c r="D240" s="107"/>
      <c r="E240" s="108"/>
      <c r="F240" s="108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</row>
    <row r="241" spans="1:25" ht="12.75" hidden="1" customHeight="1" x14ac:dyDescent="0.2">
      <c r="A241" s="107"/>
      <c r="B241" s="107"/>
      <c r="C241" s="107"/>
      <c r="D241" s="107"/>
      <c r="E241" s="108"/>
      <c r="F241" s="108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</row>
    <row r="242" spans="1:25" ht="12.75" hidden="1" customHeight="1" x14ac:dyDescent="0.2">
      <c r="A242" s="107"/>
      <c r="B242" s="107"/>
      <c r="C242" s="107"/>
      <c r="D242" s="107"/>
      <c r="E242" s="108"/>
      <c r="F242" s="108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</row>
    <row r="243" spans="1:25" ht="12.75" hidden="1" customHeight="1" x14ac:dyDescent="0.2">
      <c r="A243" s="107"/>
      <c r="B243" s="107"/>
      <c r="C243" s="107"/>
      <c r="D243" s="107"/>
      <c r="E243" s="108"/>
      <c r="F243" s="108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</row>
    <row r="244" spans="1:25" ht="12.75" hidden="1" customHeight="1" x14ac:dyDescent="0.2">
      <c r="A244" s="107"/>
      <c r="B244" s="107"/>
      <c r="C244" s="107"/>
      <c r="D244" s="107"/>
      <c r="E244" s="108"/>
      <c r="F244" s="108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</row>
    <row r="245" spans="1:25" ht="12.75" hidden="1" customHeight="1" x14ac:dyDescent="0.2">
      <c r="A245" s="107"/>
      <c r="B245" s="107"/>
      <c r="C245" s="107"/>
      <c r="D245" s="107"/>
      <c r="E245" s="108"/>
      <c r="F245" s="108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</row>
    <row r="246" spans="1:25" ht="12.75" hidden="1" customHeight="1" x14ac:dyDescent="0.2">
      <c r="A246" s="107"/>
      <c r="B246" s="107"/>
      <c r="C246" s="107"/>
      <c r="D246" s="107"/>
      <c r="E246" s="108"/>
      <c r="F246" s="108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</row>
    <row r="247" spans="1:25" ht="12.75" hidden="1" customHeight="1" x14ac:dyDescent="0.2">
      <c r="A247" s="107"/>
      <c r="B247" s="107"/>
      <c r="C247" s="107"/>
      <c r="D247" s="107"/>
      <c r="E247" s="108"/>
      <c r="F247" s="108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</row>
    <row r="248" spans="1:25" ht="12.75" hidden="1" customHeight="1" x14ac:dyDescent="0.2">
      <c r="A248" s="107"/>
      <c r="B248" s="107"/>
      <c r="C248" s="107"/>
      <c r="D248" s="107"/>
      <c r="E248" s="108"/>
      <c r="F248" s="108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</row>
    <row r="249" spans="1:25" ht="12.75" hidden="1" customHeight="1" x14ac:dyDescent="0.2">
      <c r="A249" s="107"/>
      <c r="B249" s="107"/>
      <c r="C249" s="107"/>
      <c r="D249" s="107"/>
      <c r="E249" s="108"/>
      <c r="F249" s="108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</row>
    <row r="250" spans="1:25" ht="12.75" hidden="1" customHeight="1" x14ac:dyDescent="0.2">
      <c r="A250" s="107"/>
      <c r="B250" s="107"/>
      <c r="C250" s="107"/>
      <c r="D250" s="107"/>
      <c r="E250" s="108"/>
      <c r="F250" s="108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</row>
    <row r="251" spans="1:25" ht="12.75" hidden="1" customHeight="1" x14ac:dyDescent="0.2">
      <c r="A251" s="107"/>
      <c r="B251" s="107"/>
      <c r="C251" s="107"/>
      <c r="D251" s="107"/>
      <c r="E251" s="108"/>
      <c r="F251" s="108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</row>
    <row r="252" spans="1:25" ht="12.75" hidden="1" customHeight="1" x14ac:dyDescent="0.2">
      <c r="A252" s="107"/>
      <c r="B252" s="107"/>
      <c r="C252" s="107"/>
      <c r="D252" s="107"/>
      <c r="E252" s="108"/>
      <c r="F252" s="108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</row>
    <row r="253" spans="1:25" ht="12.75" hidden="1" customHeight="1" x14ac:dyDescent="0.2">
      <c r="A253" s="107"/>
      <c r="B253" s="107"/>
      <c r="C253" s="107"/>
      <c r="D253" s="107"/>
      <c r="E253" s="108"/>
      <c r="F253" s="108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</row>
    <row r="254" spans="1:25" ht="12.75" hidden="1" customHeight="1" x14ac:dyDescent="0.2">
      <c r="A254" s="107"/>
      <c r="B254" s="107"/>
      <c r="C254" s="107"/>
      <c r="D254" s="107"/>
      <c r="E254" s="108"/>
      <c r="F254" s="108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</row>
    <row r="255" spans="1:25" ht="12.75" hidden="1" customHeight="1" x14ac:dyDescent="0.2">
      <c r="A255" s="107"/>
      <c r="B255" s="107"/>
      <c r="C255" s="107"/>
      <c r="D255" s="107"/>
      <c r="E255" s="108"/>
      <c r="F255" s="108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</row>
    <row r="256" spans="1:25" ht="12.75" hidden="1" customHeight="1" x14ac:dyDescent="0.2">
      <c r="A256" s="107"/>
      <c r="B256" s="107"/>
      <c r="C256" s="107"/>
      <c r="D256" s="107"/>
      <c r="E256" s="108"/>
      <c r="F256" s="108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</row>
    <row r="257" spans="1:25" ht="12.75" hidden="1" customHeight="1" x14ac:dyDescent="0.2">
      <c r="A257" s="107"/>
      <c r="B257" s="107"/>
      <c r="C257" s="107"/>
      <c r="D257" s="107"/>
      <c r="E257" s="108"/>
      <c r="F257" s="108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</row>
    <row r="258" spans="1:25" ht="12.75" hidden="1" customHeight="1" x14ac:dyDescent="0.2">
      <c r="A258" s="107"/>
      <c r="B258" s="107"/>
      <c r="C258" s="107"/>
      <c r="D258" s="107"/>
      <c r="E258" s="108"/>
      <c r="F258" s="108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</row>
    <row r="259" spans="1:25" ht="12.75" hidden="1" customHeight="1" x14ac:dyDescent="0.2">
      <c r="A259" s="107"/>
      <c r="B259" s="107"/>
      <c r="C259" s="107"/>
      <c r="D259" s="107"/>
      <c r="E259" s="108"/>
      <c r="F259" s="108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</row>
    <row r="260" spans="1:25" ht="12.75" hidden="1" customHeight="1" x14ac:dyDescent="0.2">
      <c r="A260" s="107"/>
      <c r="B260" s="107"/>
      <c r="C260" s="107"/>
      <c r="D260" s="107"/>
      <c r="E260" s="108"/>
      <c r="F260" s="108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</row>
    <row r="261" spans="1:25" ht="12.75" hidden="1" customHeight="1" x14ac:dyDescent="0.2">
      <c r="A261" s="107"/>
      <c r="B261" s="107"/>
      <c r="C261" s="107"/>
      <c r="D261" s="107"/>
      <c r="E261" s="108"/>
      <c r="F261" s="108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</row>
    <row r="262" spans="1:25" ht="12.75" hidden="1" customHeight="1" x14ac:dyDescent="0.2">
      <c r="A262" s="107"/>
      <c r="B262" s="107"/>
      <c r="C262" s="107"/>
      <c r="D262" s="107"/>
      <c r="E262" s="108"/>
      <c r="F262" s="108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</row>
    <row r="263" spans="1:25" ht="12.75" hidden="1" customHeight="1" x14ac:dyDescent="0.2">
      <c r="A263" s="107"/>
      <c r="B263" s="107"/>
      <c r="C263" s="107"/>
      <c r="D263" s="107"/>
      <c r="E263" s="108"/>
      <c r="F263" s="108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</row>
    <row r="264" spans="1:25" ht="12.75" hidden="1" customHeight="1" x14ac:dyDescent="0.2">
      <c r="A264" s="107"/>
      <c r="B264" s="107"/>
      <c r="C264" s="107"/>
      <c r="D264" s="107"/>
      <c r="E264" s="108"/>
      <c r="F264" s="108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</row>
    <row r="265" spans="1:25" ht="12.75" hidden="1" customHeight="1" x14ac:dyDescent="0.2">
      <c r="A265" s="107"/>
      <c r="B265" s="107"/>
      <c r="C265" s="107"/>
      <c r="D265" s="107"/>
      <c r="E265" s="108"/>
      <c r="F265" s="108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</row>
    <row r="266" spans="1:25" ht="12.75" hidden="1" customHeight="1" x14ac:dyDescent="0.2">
      <c r="A266" s="107"/>
      <c r="B266" s="107"/>
      <c r="C266" s="107"/>
      <c r="D266" s="107"/>
      <c r="E266" s="108"/>
      <c r="F266" s="108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</row>
    <row r="267" spans="1:25" ht="12.75" hidden="1" customHeight="1" x14ac:dyDescent="0.2">
      <c r="A267" s="107"/>
      <c r="B267" s="107"/>
      <c r="C267" s="107"/>
      <c r="D267" s="107"/>
      <c r="E267" s="108"/>
      <c r="F267" s="108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</row>
    <row r="268" spans="1:25" ht="12.75" hidden="1" customHeight="1" x14ac:dyDescent="0.2">
      <c r="A268" s="107"/>
      <c r="B268" s="107"/>
      <c r="C268" s="107"/>
      <c r="D268" s="107"/>
      <c r="E268" s="108"/>
      <c r="F268" s="108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</row>
    <row r="269" spans="1:25" ht="12.75" hidden="1" customHeight="1" x14ac:dyDescent="0.2">
      <c r="A269" s="107"/>
      <c r="B269" s="107"/>
      <c r="C269" s="107"/>
      <c r="D269" s="107"/>
      <c r="E269" s="108"/>
      <c r="F269" s="108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</row>
    <row r="270" spans="1:25" ht="12.75" hidden="1" customHeight="1" x14ac:dyDescent="0.2">
      <c r="A270" s="107"/>
      <c r="B270" s="107"/>
      <c r="C270" s="107"/>
      <c r="D270" s="107"/>
      <c r="E270" s="108"/>
      <c r="F270" s="108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</row>
    <row r="271" spans="1:25" ht="12.75" hidden="1" customHeight="1" x14ac:dyDescent="0.2">
      <c r="A271" s="107"/>
      <c r="B271" s="107"/>
      <c r="C271" s="107"/>
      <c r="D271" s="107"/>
      <c r="E271" s="108"/>
      <c r="F271" s="108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</row>
    <row r="272" spans="1:25" ht="12.75" hidden="1" customHeight="1" x14ac:dyDescent="0.2">
      <c r="A272" s="107"/>
      <c r="B272" s="107"/>
      <c r="C272" s="107"/>
      <c r="D272" s="107"/>
      <c r="E272" s="108"/>
      <c r="F272" s="108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</row>
    <row r="273" spans="1:25" ht="12.75" hidden="1" customHeight="1" x14ac:dyDescent="0.2">
      <c r="A273" s="107"/>
      <c r="B273" s="107"/>
      <c r="C273" s="107"/>
      <c r="D273" s="107"/>
      <c r="E273" s="108"/>
      <c r="F273" s="108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</row>
    <row r="274" spans="1:25" ht="12.75" hidden="1" customHeight="1" x14ac:dyDescent="0.2">
      <c r="A274" s="107"/>
      <c r="B274" s="107"/>
      <c r="C274" s="107"/>
      <c r="D274" s="107"/>
      <c r="E274" s="108"/>
      <c r="F274" s="108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</row>
    <row r="275" spans="1:25" ht="12.75" hidden="1" customHeight="1" x14ac:dyDescent="0.2">
      <c r="A275" s="107"/>
      <c r="B275" s="107"/>
      <c r="C275" s="107"/>
      <c r="D275" s="107"/>
      <c r="E275" s="108"/>
      <c r="F275" s="108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</row>
    <row r="276" spans="1:25" ht="12.75" hidden="1" customHeight="1" x14ac:dyDescent="0.2">
      <c r="A276" s="107"/>
      <c r="B276" s="107"/>
      <c r="C276" s="107"/>
      <c r="D276" s="107"/>
      <c r="E276" s="108"/>
      <c r="F276" s="108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</row>
    <row r="277" spans="1:25" ht="12.75" hidden="1" customHeight="1" x14ac:dyDescent="0.2">
      <c r="A277" s="107"/>
      <c r="B277" s="107"/>
      <c r="C277" s="107"/>
      <c r="D277" s="107"/>
      <c r="E277" s="108"/>
      <c r="F277" s="108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</row>
    <row r="278" spans="1:25" ht="12.75" hidden="1" customHeight="1" x14ac:dyDescent="0.2">
      <c r="A278" s="107"/>
      <c r="B278" s="107"/>
      <c r="C278" s="107"/>
      <c r="D278" s="107"/>
      <c r="E278" s="108"/>
      <c r="F278" s="108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</row>
    <row r="279" spans="1:25" ht="12.75" hidden="1" customHeight="1" x14ac:dyDescent="0.2">
      <c r="A279" s="107"/>
      <c r="B279" s="107"/>
      <c r="C279" s="107"/>
      <c r="D279" s="107"/>
      <c r="E279" s="108"/>
      <c r="F279" s="108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</row>
    <row r="280" spans="1:25" ht="12.75" hidden="1" customHeight="1" x14ac:dyDescent="0.2">
      <c r="A280" s="107"/>
      <c r="B280" s="107"/>
      <c r="C280" s="107"/>
      <c r="D280" s="107"/>
      <c r="E280" s="108"/>
      <c r="F280" s="108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</row>
    <row r="281" spans="1:25" ht="12.75" hidden="1" customHeight="1" x14ac:dyDescent="0.2">
      <c r="A281" s="107"/>
      <c r="B281" s="107"/>
      <c r="C281" s="107"/>
      <c r="D281" s="107"/>
      <c r="E281" s="108"/>
      <c r="F281" s="108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</row>
    <row r="282" spans="1:25" ht="12.75" hidden="1" customHeight="1" x14ac:dyDescent="0.2">
      <c r="A282" s="107"/>
      <c r="B282" s="107"/>
      <c r="C282" s="107"/>
      <c r="D282" s="107"/>
      <c r="E282" s="108"/>
      <c r="F282" s="108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</row>
    <row r="283" spans="1:25" ht="12.75" hidden="1" customHeight="1" x14ac:dyDescent="0.2">
      <c r="A283" s="107"/>
      <c r="B283" s="107"/>
      <c r="C283" s="107"/>
      <c r="D283" s="107"/>
      <c r="E283" s="108"/>
      <c r="F283" s="108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</row>
    <row r="284" spans="1:25" ht="12.75" hidden="1" customHeight="1" x14ac:dyDescent="0.2">
      <c r="A284" s="107"/>
      <c r="B284" s="107"/>
      <c r="C284" s="107"/>
      <c r="D284" s="107"/>
      <c r="E284" s="108"/>
      <c r="F284" s="108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</row>
    <row r="285" spans="1:25" ht="12.75" hidden="1" customHeight="1" x14ac:dyDescent="0.2">
      <c r="A285" s="107"/>
      <c r="B285" s="107"/>
      <c r="C285" s="107"/>
      <c r="D285" s="107"/>
      <c r="E285" s="108"/>
      <c r="F285" s="108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</row>
    <row r="286" spans="1:25" ht="12.75" hidden="1" customHeight="1" x14ac:dyDescent="0.2">
      <c r="A286" s="107"/>
      <c r="B286" s="107"/>
      <c r="C286" s="107"/>
      <c r="D286" s="107"/>
      <c r="E286" s="108"/>
      <c r="F286" s="108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</row>
    <row r="287" spans="1:25" ht="12.75" hidden="1" customHeight="1" x14ac:dyDescent="0.2">
      <c r="A287" s="107"/>
      <c r="B287" s="107"/>
      <c r="C287" s="107"/>
      <c r="D287" s="107"/>
      <c r="E287" s="108"/>
      <c r="F287" s="108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</row>
    <row r="288" spans="1:25" ht="12.75" hidden="1" customHeight="1" x14ac:dyDescent="0.2">
      <c r="A288" s="107"/>
      <c r="B288" s="107"/>
      <c r="C288" s="107"/>
      <c r="D288" s="107"/>
      <c r="E288" s="108"/>
      <c r="F288" s="108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</row>
    <row r="289" spans="1:25" ht="12.75" hidden="1" customHeight="1" x14ac:dyDescent="0.2">
      <c r="A289" s="107"/>
      <c r="B289" s="107"/>
      <c r="C289" s="107"/>
      <c r="D289" s="107"/>
      <c r="E289" s="108"/>
      <c r="F289" s="108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</row>
    <row r="290" spans="1:25" ht="12.75" hidden="1" customHeight="1" x14ac:dyDescent="0.2">
      <c r="A290" s="107"/>
      <c r="B290" s="107"/>
      <c r="C290" s="107"/>
      <c r="D290" s="107"/>
      <c r="E290" s="108"/>
      <c r="F290" s="108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</row>
    <row r="291" spans="1:25" ht="12.75" hidden="1" customHeight="1" x14ac:dyDescent="0.2">
      <c r="A291" s="107"/>
      <c r="B291" s="107"/>
      <c r="C291" s="107"/>
      <c r="D291" s="107"/>
      <c r="E291" s="108"/>
      <c r="F291" s="108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</row>
    <row r="292" spans="1:25" ht="12.75" hidden="1" customHeight="1" x14ac:dyDescent="0.2">
      <c r="A292" s="107"/>
      <c r="B292" s="107"/>
      <c r="C292" s="107"/>
      <c r="D292" s="107"/>
      <c r="E292" s="108"/>
      <c r="F292" s="108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</row>
    <row r="293" spans="1:25" ht="12.75" hidden="1" customHeight="1" x14ac:dyDescent="0.2">
      <c r="A293" s="107"/>
      <c r="B293" s="107"/>
      <c r="C293" s="107"/>
      <c r="D293" s="107"/>
      <c r="E293" s="108"/>
      <c r="F293" s="108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</row>
    <row r="294" spans="1:25" ht="12.75" hidden="1" customHeight="1" x14ac:dyDescent="0.2">
      <c r="A294" s="107"/>
      <c r="B294" s="107"/>
      <c r="C294" s="107"/>
      <c r="D294" s="107"/>
      <c r="E294" s="108"/>
      <c r="F294" s="108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</row>
    <row r="295" spans="1:25" ht="12.75" hidden="1" customHeight="1" x14ac:dyDescent="0.2">
      <c r="A295" s="107"/>
      <c r="B295" s="107"/>
      <c r="C295" s="107"/>
      <c r="D295" s="107"/>
      <c r="E295" s="108"/>
      <c r="F295" s="108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</row>
    <row r="296" spans="1:25" ht="12.75" hidden="1" customHeight="1" x14ac:dyDescent="0.2">
      <c r="A296" s="107"/>
      <c r="B296" s="107"/>
      <c r="C296" s="107"/>
      <c r="D296" s="107"/>
      <c r="E296" s="108"/>
      <c r="F296" s="108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</row>
    <row r="297" spans="1:25" ht="12.75" hidden="1" customHeight="1" x14ac:dyDescent="0.2">
      <c r="A297" s="107"/>
      <c r="B297" s="107"/>
      <c r="C297" s="107"/>
      <c r="D297" s="107"/>
      <c r="E297" s="108"/>
      <c r="F297" s="108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</row>
    <row r="298" spans="1:25" ht="12.75" hidden="1" customHeight="1" x14ac:dyDescent="0.2">
      <c r="A298" s="107"/>
      <c r="B298" s="107"/>
      <c r="C298" s="107"/>
      <c r="D298" s="107"/>
      <c r="E298" s="108"/>
      <c r="F298" s="108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</row>
    <row r="299" spans="1:25" ht="12.75" hidden="1" customHeight="1" x14ac:dyDescent="0.2">
      <c r="A299" s="107"/>
      <c r="B299" s="107"/>
      <c r="C299" s="107"/>
      <c r="D299" s="107"/>
      <c r="E299" s="108"/>
      <c r="F299" s="108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</row>
    <row r="300" spans="1:25" ht="12.75" hidden="1" customHeight="1" x14ac:dyDescent="0.2">
      <c r="A300" s="107"/>
      <c r="B300" s="107"/>
      <c r="C300" s="107"/>
      <c r="D300" s="107"/>
      <c r="E300" s="108"/>
      <c r="F300" s="108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</row>
    <row r="301" spans="1:25" ht="12.75" hidden="1" customHeight="1" x14ac:dyDescent="0.2">
      <c r="A301" s="107"/>
      <c r="B301" s="107"/>
      <c r="C301" s="107"/>
      <c r="D301" s="107"/>
      <c r="E301" s="108"/>
      <c r="F301" s="108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</row>
    <row r="302" spans="1:25" ht="12.75" hidden="1" customHeight="1" x14ac:dyDescent="0.2">
      <c r="A302" s="107"/>
      <c r="B302" s="107"/>
      <c r="C302" s="107"/>
      <c r="D302" s="107"/>
      <c r="E302" s="108"/>
      <c r="F302" s="108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</row>
    <row r="303" spans="1:25" ht="12.75" hidden="1" customHeight="1" x14ac:dyDescent="0.2">
      <c r="A303" s="107"/>
      <c r="B303" s="107"/>
      <c r="C303" s="107"/>
      <c r="D303" s="107"/>
      <c r="E303" s="108"/>
      <c r="F303" s="108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</row>
    <row r="304" spans="1:25" ht="12.75" hidden="1" customHeight="1" x14ac:dyDescent="0.2">
      <c r="A304" s="107"/>
      <c r="B304" s="107"/>
      <c r="C304" s="107"/>
      <c r="D304" s="107"/>
      <c r="E304" s="108"/>
      <c r="F304" s="108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</row>
    <row r="305" spans="1:25" ht="12.75" hidden="1" customHeight="1" x14ac:dyDescent="0.2">
      <c r="A305" s="107"/>
      <c r="B305" s="107"/>
      <c r="C305" s="107"/>
      <c r="D305" s="107"/>
      <c r="E305" s="108"/>
      <c r="F305" s="108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</row>
    <row r="306" spans="1:25" ht="12.75" hidden="1" customHeight="1" x14ac:dyDescent="0.2">
      <c r="A306" s="107"/>
      <c r="B306" s="107"/>
      <c r="C306" s="107"/>
      <c r="D306" s="107"/>
      <c r="E306" s="108"/>
      <c r="F306" s="108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</row>
    <row r="307" spans="1:25" ht="12.75" hidden="1" customHeight="1" x14ac:dyDescent="0.2">
      <c r="A307" s="107"/>
      <c r="B307" s="107"/>
      <c r="C307" s="107"/>
      <c r="D307" s="107"/>
      <c r="E307" s="108"/>
      <c r="F307" s="108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</row>
    <row r="308" spans="1:25" ht="12.75" hidden="1" customHeight="1" x14ac:dyDescent="0.2">
      <c r="A308" s="107"/>
      <c r="B308" s="107"/>
      <c r="C308" s="107"/>
      <c r="D308" s="107"/>
      <c r="E308" s="108"/>
      <c r="F308" s="108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</row>
    <row r="309" spans="1:25" ht="12.75" hidden="1" customHeight="1" x14ac:dyDescent="0.2">
      <c r="A309" s="107"/>
      <c r="B309" s="107"/>
      <c r="C309" s="107"/>
      <c r="D309" s="107"/>
      <c r="E309" s="108"/>
      <c r="F309" s="108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</row>
    <row r="310" spans="1:25" ht="12.75" hidden="1" customHeight="1" x14ac:dyDescent="0.2">
      <c r="A310" s="107"/>
      <c r="B310" s="107"/>
      <c r="C310" s="107"/>
      <c r="D310" s="107"/>
      <c r="E310" s="108"/>
      <c r="F310" s="108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</row>
    <row r="311" spans="1:25" ht="12.75" hidden="1" customHeight="1" x14ac:dyDescent="0.2">
      <c r="A311" s="107"/>
      <c r="B311" s="107"/>
      <c r="C311" s="107"/>
      <c r="D311" s="107"/>
      <c r="E311" s="108"/>
      <c r="F311" s="108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</row>
    <row r="312" spans="1:25" ht="12.75" hidden="1" customHeight="1" x14ac:dyDescent="0.2">
      <c r="A312" s="107"/>
      <c r="B312" s="107"/>
      <c r="C312" s="107"/>
      <c r="D312" s="107"/>
      <c r="E312" s="108"/>
      <c r="F312" s="108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</row>
    <row r="313" spans="1:25" ht="12.75" hidden="1" customHeight="1" x14ac:dyDescent="0.2">
      <c r="A313" s="107"/>
      <c r="B313" s="107"/>
      <c r="C313" s="107"/>
      <c r="D313" s="107"/>
      <c r="E313" s="108"/>
      <c r="F313" s="108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</row>
    <row r="314" spans="1:25" ht="12.75" hidden="1" customHeight="1" x14ac:dyDescent="0.2">
      <c r="A314" s="107"/>
      <c r="B314" s="107"/>
      <c r="C314" s="107"/>
      <c r="D314" s="107"/>
      <c r="E314" s="108"/>
      <c r="F314" s="108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</row>
    <row r="315" spans="1:25" ht="12.75" hidden="1" customHeight="1" x14ac:dyDescent="0.2">
      <c r="A315" s="107"/>
      <c r="B315" s="107"/>
      <c r="C315" s="107"/>
      <c r="D315" s="107"/>
      <c r="E315" s="108"/>
      <c r="F315" s="108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</row>
    <row r="316" spans="1:25" ht="12.75" hidden="1" customHeight="1" x14ac:dyDescent="0.2">
      <c r="A316" s="107"/>
      <c r="B316" s="107"/>
      <c r="C316" s="107"/>
      <c r="D316" s="107"/>
      <c r="E316" s="108"/>
      <c r="F316" s="108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</row>
    <row r="317" spans="1:25" ht="12.75" hidden="1" customHeight="1" x14ac:dyDescent="0.2">
      <c r="A317" s="107"/>
      <c r="B317" s="107"/>
      <c r="C317" s="107"/>
      <c r="D317" s="107"/>
      <c r="E317" s="108"/>
      <c r="F317" s="108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</row>
    <row r="318" spans="1:25" ht="12.75" hidden="1" customHeight="1" x14ac:dyDescent="0.2">
      <c r="A318" s="107"/>
      <c r="B318" s="107"/>
      <c r="C318" s="107"/>
      <c r="D318" s="107"/>
      <c r="E318" s="108"/>
      <c r="F318" s="108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</row>
    <row r="319" spans="1:25" ht="12.75" hidden="1" customHeight="1" x14ac:dyDescent="0.2">
      <c r="A319" s="107"/>
      <c r="B319" s="107"/>
      <c r="C319" s="107"/>
      <c r="D319" s="107"/>
      <c r="E319" s="108"/>
      <c r="F319" s="108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</row>
    <row r="320" spans="1:25" ht="12.75" hidden="1" customHeight="1" x14ac:dyDescent="0.2">
      <c r="A320" s="107"/>
      <c r="B320" s="107"/>
      <c r="C320" s="107"/>
      <c r="D320" s="107"/>
      <c r="E320" s="108"/>
      <c r="F320" s="108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</row>
    <row r="321" spans="1:25" ht="12.75" hidden="1" customHeight="1" x14ac:dyDescent="0.2">
      <c r="A321" s="107"/>
      <c r="B321" s="107"/>
      <c r="C321" s="107"/>
      <c r="D321" s="107"/>
      <c r="E321" s="108"/>
      <c r="F321" s="108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</row>
    <row r="322" spans="1:25" ht="12.75" hidden="1" customHeight="1" x14ac:dyDescent="0.2">
      <c r="A322" s="107"/>
      <c r="B322" s="107"/>
      <c r="C322" s="107"/>
      <c r="D322" s="107"/>
      <c r="E322" s="108"/>
      <c r="F322" s="108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</row>
    <row r="323" spans="1:25" ht="12.75" hidden="1" customHeight="1" x14ac:dyDescent="0.2">
      <c r="A323" s="107"/>
      <c r="B323" s="107"/>
      <c r="C323" s="107"/>
      <c r="D323" s="107"/>
      <c r="E323" s="108"/>
      <c r="F323" s="108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</row>
    <row r="324" spans="1:25" ht="12.75" hidden="1" customHeight="1" x14ac:dyDescent="0.2">
      <c r="A324" s="107"/>
      <c r="B324" s="107"/>
      <c r="C324" s="107"/>
      <c r="D324" s="107"/>
      <c r="E324" s="108"/>
      <c r="F324" s="108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</row>
    <row r="325" spans="1:25" ht="12.75" hidden="1" customHeight="1" x14ac:dyDescent="0.2">
      <c r="A325" s="107"/>
      <c r="B325" s="107"/>
      <c r="C325" s="107"/>
      <c r="D325" s="107"/>
      <c r="E325" s="108"/>
      <c r="F325" s="108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</row>
    <row r="326" spans="1:25" ht="12.75" hidden="1" customHeight="1" x14ac:dyDescent="0.2">
      <c r="A326" s="107"/>
      <c r="B326" s="107"/>
      <c r="C326" s="107"/>
      <c r="D326" s="107"/>
      <c r="E326" s="108"/>
      <c r="F326" s="108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</row>
    <row r="327" spans="1:25" ht="12.75" hidden="1" customHeight="1" x14ac:dyDescent="0.2">
      <c r="A327" s="107"/>
      <c r="B327" s="107"/>
      <c r="C327" s="107"/>
      <c r="D327" s="107"/>
      <c r="E327" s="108"/>
      <c r="F327" s="108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</row>
    <row r="328" spans="1:25" ht="12.75" hidden="1" customHeight="1" x14ac:dyDescent="0.2">
      <c r="A328" s="107"/>
      <c r="B328" s="107"/>
      <c r="C328" s="107"/>
      <c r="D328" s="107"/>
      <c r="E328" s="108"/>
      <c r="F328" s="108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</row>
    <row r="329" spans="1:25" ht="12.75" hidden="1" customHeight="1" x14ac:dyDescent="0.2">
      <c r="A329" s="107"/>
      <c r="B329" s="107"/>
      <c r="C329" s="107"/>
      <c r="D329" s="107"/>
      <c r="E329" s="108"/>
      <c r="F329" s="108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</row>
    <row r="330" spans="1:25" ht="12.75" hidden="1" customHeight="1" x14ac:dyDescent="0.2">
      <c r="A330" s="107"/>
      <c r="B330" s="107"/>
      <c r="C330" s="107"/>
      <c r="D330" s="107"/>
      <c r="E330" s="108"/>
      <c r="F330" s="108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</row>
    <row r="331" spans="1:25" ht="12.75" hidden="1" customHeight="1" x14ac:dyDescent="0.2">
      <c r="A331" s="107"/>
      <c r="B331" s="107"/>
      <c r="C331" s="107"/>
      <c r="D331" s="107"/>
      <c r="E331" s="108"/>
      <c r="F331" s="108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</row>
    <row r="332" spans="1:25" ht="12.75" hidden="1" customHeight="1" x14ac:dyDescent="0.2">
      <c r="A332" s="107"/>
      <c r="B332" s="107"/>
      <c r="C332" s="107"/>
      <c r="D332" s="107"/>
      <c r="E332" s="108"/>
      <c r="F332" s="108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</row>
    <row r="333" spans="1:25" ht="12.75" hidden="1" customHeight="1" x14ac:dyDescent="0.2">
      <c r="A333" s="107"/>
      <c r="B333" s="107"/>
      <c r="C333" s="107"/>
      <c r="D333" s="107"/>
      <c r="E333" s="108"/>
      <c r="F333" s="108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</row>
    <row r="334" spans="1:25" ht="12.75" hidden="1" customHeight="1" x14ac:dyDescent="0.2">
      <c r="A334" s="107"/>
      <c r="B334" s="107"/>
      <c r="C334" s="107"/>
      <c r="D334" s="107"/>
      <c r="E334" s="108"/>
      <c r="F334" s="108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</row>
    <row r="335" spans="1:25" ht="12.75" hidden="1" customHeight="1" x14ac:dyDescent="0.2">
      <c r="A335" s="107"/>
      <c r="B335" s="107"/>
      <c r="C335" s="107"/>
      <c r="D335" s="107"/>
      <c r="E335" s="108"/>
      <c r="F335" s="108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</row>
    <row r="336" spans="1:25" ht="12.75" hidden="1" customHeight="1" x14ac:dyDescent="0.2">
      <c r="A336" s="107"/>
      <c r="B336" s="107"/>
      <c r="C336" s="107"/>
      <c r="D336" s="107"/>
      <c r="E336" s="108"/>
      <c r="F336" s="108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</row>
    <row r="337" spans="1:25" ht="12.75" hidden="1" customHeight="1" x14ac:dyDescent="0.2">
      <c r="A337" s="107"/>
      <c r="B337" s="107"/>
      <c r="C337" s="107"/>
      <c r="D337" s="107"/>
      <c r="E337" s="108"/>
      <c r="F337" s="108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</row>
    <row r="338" spans="1:25" ht="12.75" hidden="1" customHeight="1" x14ac:dyDescent="0.2">
      <c r="A338" s="107"/>
      <c r="B338" s="107"/>
      <c r="C338" s="107"/>
      <c r="D338" s="107"/>
      <c r="E338" s="108"/>
      <c r="F338" s="108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</row>
    <row r="339" spans="1:25" ht="12.75" hidden="1" customHeight="1" x14ac:dyDescent="0.2">
      <c r="A339" s="107"/>
      <c r="B339" s="107"/>
      <c r="C339" s="107"/>
      <c r="D339" s="107"/>
      <c r="E339" s="108"/>
      <c r="F339" s="108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</row>
    <row r="340" spans="1:25" ht="12.75" hidden="1" customHeight="1" x14ac:dyDescent="0.2">
      <c r="A340" s="107"/>
      <c r="B340" s="107"/>
      <c r="C340" s="107"/>
      <c r="D340" s="107"/>
      <c r="E340" s="108"/>
      <c r="F340" s="108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</row>
    <row r="341" spans="1:25" ht="12.75" hidden="1" customHeight="1" x14ac:dyDescent="0.2">
      <c r="A341" s="107"/>
      <c r="B341" s="107"/>
      <c r="C341" s="107"/>
      <c r="D341" s="107"/>
      <c r="E341" s="108"/>
      <c r="F341" s="108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</row>
    <row r="342" spans="1:25" ht="12.75" hidden="1" customHeight="1" x14ac:dyDescent="0.2">
      <c r="A342" s="107"/>
      <c r="B342" s="107"/>
      <c r="C342" s="107"/>
      <c r="D342" s="107"/>
      <c r="E342" s="108"/>
      <c r="F342" s="108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</row>
    <row r="343" spans="1:25" ht="12.75" hidden="1" customHeight="1" x14ac:dyDescent="0.2">
      <c r="A343" s="107"/>
      <c r="B343" s="107"/>
      <c r="C343" s="107"/>
      <c r="D343" s="107"/>
      <c r="E343" s="108"/>
      <c r="F343" s="108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</row>
    <row r="344" spans="1:25" ht="12.75" hidden="1" customHeight="1" x14ac:dyDescent="0.2">
      <c r="A344" s="107"/>
      <c r="B344" s="107"/>
      <c r="C344" s="107"/>
      <c r="D344" s="107"/>
      <c r="E344" s="108"/>
      <c r="F344" s="108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</row>
    <row r="345" spans="1:25" ht="12.75" hidden="1" customHeight="1" x14ac:dyDescent="0.2">
      <c r="A345" s="107"/>
      <c r="B345" s="107"/>
      <c r="C345" s="107"/>
      <c r="D345" s="107"/>
      <c r="E345" s="108"/>
      <c r="F345" s="108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</row>
    <row r="346" spans="1:25" ht="12.75" hidden="1" customHeight="1" x14ac:dyDescent="0.2">
      <c r="A346" s="107"/>
      <c r="B346" s="107"/>
      <c r="C346" s="107"/>
      <c r="D346" s="107"/>
      <c r="E346" s="108"/>
      <c r="F346" s="108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</row>
    <row r="347" spans="1:25" ht="12.75" hidden="1" customHeight="1" x14ac:dyDescent="0.2">
      <c r="A347" s="107"/>
      <c r="B347" s="107"/>
      <c r="C347" s="107"/>
      <c r="D347" s="107"/>
      <c r="E347" s="108"/>
      <c r="F347" s="108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</row>
    <row r="348" spans="1:25" ht="12.75" hidden="1" customHeight="1" x14ac:dyDescent="0.2">
      <c r="A348" s="107"/>
      <c r="B348" s="107"/>
      <c r="C348" s="107"/>
      <c r="D348" s="107"/>
      <c r="E348" s="108"/>
      <c r="F348" s="108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</row>
    <row r="349" spans="1:25" ht="12.75" hidden="1" customHeight="1" x14ac:dyDescent="0.2">
      <c r="A349" s="107"/>
      <c r="B349" s="107"/>
      <c r="C349" s="107"/>
      <c r="D349" s="107"/>
      <c r="E349" s="108"/>
      <c r="F349" s="108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</row>
    <row r="350" spans="1:25" ht="12.75" hidden="1" customHeight="1" x14ac:dyDescent="0.2">
      <c r="A350" s="107"/>
      <c r="B350" s="107"/>
      <c r="C350" s="107"/>
      <c r="D350" s="107"/>
      <c r="E350" s="108"/>
      <c r="F350" s="108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</row>
    <row r="351" spans="1:25" ht="12.75" hidden="1" customHeight="1" x14ac:dyDescent="0.2">
      <c r="A351" s="107"/>
      <c r="B351" s="107"/>
      <c r="C351" s="107"/>
      <c r="D351" s="107"/>
      <c r="E351" s="108"/>
      <c r="F351" s="108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</row>
    <row r="352" spans="1:25" ht="12.75" hidden="1" customHeight="1" x14ac:dyDescent="0.2">
      <c r="A352" s="107"/>
      <c r="B352" s="107"/>
      <c r="C352" s="107"/>
      <c r="D352" s="107"/>
      <c r="E352" s="108"/>
      <c r="F352" s="108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</row>
    <row r="353" spans="1:25" ht="12.75" hidden="1" customHeight="1" x14ac:dyDescent="0.2">
      <c r="A353" s="107"/>
      <c r="B353" s="107"/>
      <c r="C353" s="107"/>
      <c r="D353" s="107"/>
      <c r="E353" s="108"/>
      <c r="F353" s="108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</row>
    <row r="354" spans="1:25" ht="12.75" hidden="1" customHeight="1" x14ac:dyDescent="0.2">
      <c r="A354" s="107"/>
      <c r="B354" s="107"/>
      <c r="C354" s="107"/>
      <c r="D354" s="107"/>
      <c r="E354" s="108"/>
      <c r="F354" s="108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</row>
    <row r="355" spans="1:25" ht="12.75" hidden="1" customHeight="1" x14ac:dyDescent="0.2">
      <c r="A355" s="107"/>
      <c r="B355" s="107"/>
      <c r="C355" s="107"/>
      <c r="D355" s="107"/>
      <c r="E355" s="108"/>
      <c r="F355" s="108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</row>
    <row r="356" spans="1:25" ht="12.75" hidden="1" customHeight="1" x14ac:dyDescent="0.2">
      <c r="A356" s="107"/>
      <c r="B356" s="107"/>
      <c r="C356" s="107"/>
      <c r="D356" s="107"/>
      <c r="E356" s="108"/>
      <c r="F356" s="108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</row>
    <row r="357" spans="1:25" ht="12.75" hidden="1" customHeight="1" x14ac:dyDescent="0.2">
      <c r="A357" s="107"/>
      <c r="B357" s="107"/>
      <c r="C357" s="107"/>
      <c r="D357" s="107"/>
      <c r="E357" s="108"/>
      <c r="F357" s="108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</row>
    <row r="358" spans="1:25" ht="12.75" hidden="1" customHeight="1" x14ac:dyDescent="0.2">
      <c r="A358" s="107"/>
      <c r="B358" s="107"/>
      <c r="C358" s="107"/>
      <c r="D358" s="107"/>
      <c r="E358" s="108"/>
      <c r="F358" s="108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</row>
    <row r="359" spans="1:25" ht="12.75" hidden="1" customHeight="1" x14ac:dyDescent="0.2">
      <c r="A359" s="107"/>
      <c r="B359" s="107"/>
      <c r="C359" s="107"/>
      <c r="D359" s="107"/>
      <c r="E359" s="108"/>
      <c r="F359" s="108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</row>
    <row r="360" spans="1:25" ht="12.75" hidden="1" customHeight="1" x14ac:dyDescent="0.2">
      <c r="A360" s="107"/>
      <c r="B360" s="107"/>
      <c r="C360" s="107"/>
      <c r="D360" s="107"/>
      <c r="E360" s="108"/>
      <c r="F360" s="108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</row>
    <row r="361" spans="1:25" ht="12.75" hidden="1" customHeight="1" x14ac:dyDescent="0.2">
      <c r="A361" s="107"/>
      <c r="B361" s="107"/>
      <c r="C361" s="107"/>
      <c r="D361" s="107"/>
      <c r="E361" s="108"/>
      <c r="F361" s="108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</row>
    <row r="362" spans="1:25" ht="12.75" hidden="1" customHeight="1" x14ac:dyDescent="0.2">
      <c r="A362" s="107"/>
      <c r="B362" s="107"/>
      <c r="C362" s="107"/>
      <c r="D362" s="107"/>
      <c r="E362" s="108"/>
      <c r="F362" s="108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</row>
    <row r="363" spans="1:25" ht="12.75" hidden="1" customHeight="1" x14ac:dyDescent="0.2">
      <c r="A363" s="107"/>
      <c r="B363" s="107"/>
      <c r="C363" s="107"/>
      <c r="D363" s="107"/>
      <c r="E363" s="108"/>
      <c r="F363" s="108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</row>
    <row r="364" spans="1:25" ht="12.75" hidden="1" customHeight="1" x14ac:dyDescent="0.2">
      <c r="A364" s="107"/>
      <c r="B364" s="107"/>
      <c r="C364" s="107"/>
      <c r="D364" s="107"/>
      <c r="E364" s="108"/>
      <c r="F364" s="108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</row>
    <row r="365" spans="1:25" ht="12.75" hidden="1" customHeight="1" x14ac:dyDescent="0.2">
      <c r="A365" s="107"/>
      <c r="B365" s="107"/>
      <c r="C365" s="107"/>
      <c r="D365" s="107"/>
      <c r="E365" s="108"/>
      <c r="F365" s="108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</row>
    <row r="366" spans="1:25" ht="12.75" hidden="1" customHeight="1" x14ac:dyDescent="0.2">
      <c r="A366" s="107"/>
      <c r="B366" s="107"/>
      <c r="C366" s="107"/>
      <c r="D366" s="107"/>
      <c r="E366" s="108"/>
      <c r="F366" s="108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</row>
    <row r="367" spans="1:25" ht="12.75" hidden="1" customHeight="1" x14ac:dyDescent="0.2">
      <c r="A367" s="107"/>
      <c r="B367" s="107"/>
      <c r="C367" s="107"/>
      <c r="D367" s="107"/>
      <c r="E367" s="108"/>
      <c r="F367" s="108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</row>
    <row r="368" spans="1:25" ht="12.75" hidden="1" customHeight="1" x14ac:dyDescent="0.2">
      <c r="A368" s="107"/>
      <c r="B368" s="107"/>
      <c r="C368" s="107"/>
      <c r="D368" s="107"/>
      <c r="E368" s="108"/>
      <c r="F368" s="108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</row>
    <row r="369" spans="1:25" ht="12.75" hidden="1" customHeight="1" x14ac:dyDescent="0.2">
      <c r="A369" s="107"/>
      <c r="B369" s="107"/>
      <c r="C369" s="107"/>
      <c r="D369" s="107"/>
      <c r="E369" s="108"/>
      <c r="F369" s="108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</row>
    <row r="370" spans="1:25" ht="12.75" hidden="1" customHeight="1" x14ac:dyDescent="0.2">
      <c r="A370" s="107"/>
      <c r="B370" s="107"/>
      <c r="C370" s="107"/>
      <c r="D370" s="107"/>
      <c r="E370" s="108"/>
      <c r="F370" s="108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</row>
    <row r="371" spans="1:25" ht="12.75" hidden="1" customHeight="1" x14ac:dyDescent="0.2">
      <c r="A371" s="107"/>
      <c r="B371" s="107"/>
      <c r="C371" s="107"/>
      <c r="D371" s="107"/>
      <c r="E371" s="108"/>
      <c r="F371" s="108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</row>
    <row r="372" spans="1:25" ht="12.75" hidden="1" customHeight="1" x14ac:dyDescent="0.2">
      <c r="A372" s="107"/>
      <c r="B372" s="107"/>
      <c r="C372" s="107"/>
      <c r="D372" s="107"/>
      <c r="E372" s="108"/>
      <c r="F372" s="108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</row>
    <row r="373" spans="1:25" ht="12.75" hidden="1" customHeight="1" x14ac:dyDescent="0.2">
      <c r="A373" s="107"/>
      <c r="B373" s="107"/>
      <c r="C373" s="107"/>
      <c r="D373" s="107"/>
      <c r="E373" s="108"/>
      <c r="F373" s="108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</row>
    <row r="374" spans="1:25" ht="12.75" hidden="1" customHeight="1" x14ac:dyDescent="0.2">
      <c r="A374" s="107"/>
      <c r="B374" s="107"/>
      <c r="C374" s="107"/>
      <c r="D374" s="107"/>
      <c r="E374" s="108"/>
      <c r="F374" s="108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</row>
    <row r="375" spans="1:25" ht="12.75" hidden="1" customHeight="1" x14ac:dyDescent="0.2">
      <c r="A375" s="107"/>
      <c r="B375" s="107"/>
      <c r="C375" s="107"/>
      <c r="D375" s="107"/>
      <c r="E375" s="108"/>
      <c r="F375" s="108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</row>
    <row r="376" spans="1:25" ht="12.75" hidden="1" customHeight="1" x14ac:dyDescent="0.2">
      <c r="A376" s="107"/>
      <c r="B376" s="107"/>
      <c r="C376" s="107"/>
      <c r="D376" s="107"/>
      <c r="E376" s="108"/>
      <c r="F376" s="108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</row>
    <row r="377" spans="1:25" ht="12.75" hidden="1" customHeight="1" x14ac:dyDescent="0.2">
      <c r="A377" s="107"/>
      <c r="B377" s="107"/>
      <c r="C377" s="107"/>
      <c r="D377" s="107"/>
      <c r="E377" s="108"/>
      <c r="F377" s="108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</row>
    <row r="378" spans="1:25" ht="12.75" hidden="1" customHeight="1" x14ac:dyDescent="0.2">
      <c r="A378" s="107"/>
      <c r="B378" s="107"/>
      <c r="C378" s="107"/>
      <c r="D378" s="107"/>
      <c r="E378" s="108"/>
      <c r="F378" s="108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</row>
    <row r="379" spans="1:25" ht="12.75" hidden="1" customHeight="1" x14ac:dyDescent="0.2">
      <c r="A379" s="107"/>
      <c r="B379" s="107"/>
      <c r="C379" s="107"/>
      <c r="D379" s="107"/>
      <c r="E379" s="108"/>
      <c r="F379" s="108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</row>
    <row r="380" spans="1:25" ht="12.75" hidden="1" customHeight="1" x14ac:dyDescent="0.2">
      <c r="A380" s="107"/>
      <c r="B380" s="107"/>
      <c r="C380" s="107"/>
      <c r="D380" s="107"/>
      <c r="E380" s="108"/>
      <c r="F380" s="108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</row>
    <row r="381" spans="1:25" ht="12.75" hidden="1" customHeight="1" x14ac:dyDescent="0.2">
      <c r="A381" s="107"/>
      <c r="B381" s="107"/>
      <c r="C381" s="107"/>
      <c r="D381" s="107"/>
      <c r="E381" s="108"/>
      <c r="F381" s="108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</row>
    <row r="382" spans="1:25" ht="12.75" hidden="1" customHeight="1" x14ac:dyDescent="0.2">
      <c r="A382" s="107"/>
      <c r="B382" s="107"/>
      <c r="C382" s="107"/>
      <c r="D382" s="107"/>
      <c r="E382" s="108"/>
      <c r="F382" s="108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</row>
    <row r="383" spans="1:25" ht="12.75" hidden="1" customHeight="1" x14ac:dyDescent="0.2">
      <c r="A383" s="107"/>
      <c r="B383" s="107"/>
      <c r="C383" s="107"/>
      <c r="D383" s="107"/>
      <c r="E383" s="108"/>
      <c r="F383" s="108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</row>
    <row r="384" spans="1:25" ht="12.75" hidden="1" customHeight="1" x14ac:dyDescent="0.2">
      <c r="A384" s="107"/>
      <c r="B384" s="107"/>
      <c r="C384" s="107"/>
      <c r="D384" s="107"/>
      <c r="E384" s="108"/>
      <c r="F384" s="108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</row>
    <row r="385" spans="1:25" ht="12.75" hidden="1" customHeight="1" x14ac:dyDescent="0.2">
      <c r="A385" s="107"/>
      <c r="B385" s="107"/>
      <c r="C385" s="107"/>
      <c r="D385" s="107"/>
      <c r="E385" s="108"/>
      <c r="F385" s="108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</row>
    <row r="386" spans="1:25" ht="12.75" hidden="1" customHeight="1" x14ac:dyDescent="0.2">
      <c r="A386" s="107"/>
      <c r="B386" s="107"/>
      <c r="C386" s="107"/>
      <c r="D386" s="107"/>
      <c r="E386" s="108"/>
      <c r="F386" s="108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</row>
    <row r="387" spans="1:25" ht="12.75" hidden="1" customHeight="1" x14ac:dyDescent="0.2">
      <c r="A387" s="107"/>
      <c r="B387" s="107"/>
      <c r="C387" s="107"/>
      <c r="D387" s="107"/>
      <c r="E387" s="108"/>
      <c r="F387" s="108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</row>
    <row r="388" spans="1:25" ht="12.75" hidden="1" customHeight="1" x14ac:dyDescent="0.2">
      <c r="A388" s="107"/>
      <c r="B388" s="107"/>
      <c r="C388" s="107"/>
      <c r="D388" s="107"/>
      <c r="E388" s="108"/>
      <c r="F388" s="108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</row>
    <row r="389" spans="1:25" ht="12.75" hidden="1" customHeight="1" x14ac:dyDescent="0.2">
      <c r="A389" s="107"/>
      <c r="B389" s="107"/>
      <c r="C389" s="107"/>
      <c r="D389" s="107"/>
      <c r="E389" s="108"/>
      <c r="F389" s="108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</row>
    <row r="390" spans="1:25" ht="12.75" hidden="1" customHeight="1" x14ac:dyDescent="0.2">
      <c r="A390" s="107"/>
      <c r="B390" s="107"/>
      <c r="C390" s="107"/>
      <c r="D390" s="107"/>
      <c r="E390" s="108"/>
      <c r="F390" s="108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</row>
    <row r="391" spans="1:25" ht="12.75" hidden="1" customHeight="1" x14ac:dyDescent="0.2">
      <c r="A391" s="107"/>
      <c r="B391" s="107"/>
      <c r="C391" s="107"/>
      <c r="D391" s="107"/>
      <c r="E391" s="108"/>
      <c r="F391" s="108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</row>
    <row r="392" spans="1:25" ht="12.75" hidden="1" customHeight="1" x14ac:dyDescent="0.2">
      <c r="A392" s="107"/>
      <c r="B392" s="107"/>
      <c r="C392" s="107"/>
      <c r="D392" s="107"/>
      <c r="E392" s="108"/>
      <c r="F392" s="108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</row>
    <row r="393" spans="1:25" ht="12.75" hidden="1" customHeight="1" x14ac:dyDescent="0.2">
      <c r="A393" s="107"/>
      <c r="B393" s="107"/>
      <c r="C393" s="107"/>
      <c r="D393" s="107"/>
      <c r="E393" s="108"/>
      <c r="F393" s="108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</row>
    <row r="394" spans="1:25" ht="12.75" hidden="1" customHeight="1" x14ac:dyDescent="0.2">
      <c r="A394" s="107"/>
      <c r="B394" s="107"/>
      <c r="C394" s="107"/>
      <c r="D394" s="107"/>
      <c r="E394" s="108"/>
      <c r="F394" s="108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</row>
    <row r="395" spans="1:25" ht="12.75" hidden="1" customHeight="1" x14ac:dyDescent="0.2">
      <c r="A395" s="107"/>
      <c r="B395" s="107"/>
      <c r="C395" s="107"/>
      <c r="D395" s="107"/>
      <c r="E395" s="108"/>
      <c r="F395" s="108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</row>
    <row r="396" spans="1:25" ht="12.75" hidden="1" customHeight="1" x14ac:dyDescent="0.2">
      <c r="A396" s="107"/>
      <c r="B396" s="107"/>
      <c r="C396" s="107"/>
      <c r="D396" s="107"/>
      <c r="E396" s="108"/>
      <c r="F396" s="108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</row>
    <row r="397" spans="1:25" ht="12.75" hidden="1" customHeight="1" x14ac:dyDescent="0.2">
      <c r="A397" s="107"/>
      <c r="B397" s="107"/>
      <c r="C397" s="107"/>
      <c r="D397" s="107"/>
      <c r="E397" s="108"/>
      <c r="F397" s="108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</row>
    <row r="398" spans="1:25" ht="12.75" hidden="1" customHeight="1" x14ac:dyDescent="0.2">
      <c r="A398" s="107"/>
      <c r="B398" s="107"/>
      <c r="C398" s="107"/>
      <c r="D398" s="107"/>
      <c r="E398" s="108"/>
      <c r="F398" s="108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</row>
    <row r="399" spans="1:25" ht="12.75" hidden="1" customHeight="1" x14ac:dyDescent="0.2">
      <c r="A399" s="107"/>
      <c r="B399" s="107"/>
      <c r="C399" s="107"/>
      <c r="D399" s="107"/>
      <c r="E399" s="108"/>
      <c r="F399" s="108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</row>
    <row r="400" spans="1:25" ht="12.75" hidden="1" customHeight="1" x14ac:dyDescent="0.2">
      <c r="A400" s="107"/>
      <c r="B400" s="107"/>
      <c r="C400" s="107"/>
      <c r="D400" s="107"/>
      <c r="E400" s="108"/>
      <c r="F400" s="108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</row>
    <row r="401" spans="1:25" ht="12.75" hidden="1" customHeight="1" x14ac:dyDescent="0.2">
      <c r="A401" s="107"/>
      <c r="B401" s="107"/>
      <c r="C401" s="107"/>
      <c r="D401" s="107"/>
      <c r="E401" s="108"/>
      <c r="F401" s="108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</row>
    <row r="402" spans="1:25" ht="12.75" hidden="1" customHeight="1" x14ac:dyDescent="0.2">
      <c r="A402" s="107"/>
      <c r="B402" s="107"/>
      <c r="C402" s="107"/>
      <c r="D402" s="107"/>
      <c r="E402" s="108"/>
      <c r="F402" s="108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</row>
    <row r="403" spans="1:25" ht="12.75" hidden="1" customHeight="1" x14ac:dyDescent="0.2">
      <c r="A403" s="107"/>
      <c r="B403" s="107"/>
      <c r="C403" s="107"/>
      <c r="D403" s="107"/>
      <c r="E403" s="108"/>
      <c r="F403" s="108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</row>
    <row r="404" spans="1:25" ht="12.75" hidden="1" customHeight="1" x14ac:dyDescent="0.2">
      <c r="A404" s="107"/>
      <c r="B404" s="107"/>
      <c r="C404" s="107"/>
      <c r="D404" s="107"/>
      <c r="E404" s="108"/>
      <c r="F404" s="108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</row>
    <row r="405" spans="1:25" ht="12.75" hidden="1" customHeight="1" x14ac:dyDescent="0.2">
      <c r="A405" s="107"/>
      <c r="B405" s="107"/>
      <c r="C405" s="107"/>
      <c r="D405" s="107"/>
      <c r="E405" s="108"/>
      <c r="F405" s="108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</row>
    <row r="406" spans="1:25" ht="12.75" hidden="1" customHeight="1" x14ac:dyDescent="0.2">
      <c r="A406" s="107"/>
      <c r="B406" s="107"/>
      <c r="C406" s="107"/>
      <c r="D406" s="107"/>
      <c r="E406" s="108"/>
      <c r="F406" s="108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</row>
    <row r="407" spans="1:25" ht="12.75" hidden="1" customHeight="1" x14ac:dyDescent="0.2">
      <c r="A407" s="107"/>
      <c r="B407" s="107"/>
      <c r="C407" s="107"/>
      <c r="D407" s="107"/>
      <c r="E407" s="108"/>
      <c r="F407" s="108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</row>
    <row r="408" spans="1:25" ht="12.75" hidden="1" customHeight="1" x14ac:dyDescent="0.2">
      <c r="A408" s="107"/>
      <c r="B408" s="107"/>
      <c r="C408" s="107"/>
      <c r="D408" s="107"/>
      <c r="E408" s="108"/>
      <c r="F408" s="108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</row>
    <row r="409" spans="1:25" ht="12.75" hidden="1" customHeight="1" x14ac:dyDescent="0.2">
      <c r="A409" s="107"/>
      <c r="B409" s="107"/>
      <c r="C409" s="107"/>
      <c r="D409" s="107"/>
      <c r="E409" s="108"/>
      <c r="F409" s="108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</row>
    <row r="410" spans="1:25" ht="12.75" hidden="1" customHeight="1" x14ac:dyDescent="0.2">
      <c r="A410" s="107"/>
      <c r="B410" s="107"/>
      <c r="C410" s="107"/>
      <c r="D410" s="107"/>
      <c r="E410" s="108"/>
      <c r="F410" s="108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</row>
    <row r="411" spans="1:25" ht="12.75" hidden="1" customHeight="1" x14ac:dyDescent="0.2">
      <c r="A411" s="107"/>
      <c r="B411" s="107"/>
      <c r="C411" s="107"/>
      <c r="D411" s="107"/>
      <c r="E411" s="108"/>
      <c r="F411" s="108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</row>
    <row r="412" spans="1:25" ht="12.75" hidden="1" customHeight="1" x14ac:dyDescent="0.2">
      <c r="A412" s="107"/>
      <c r="B412" s="107"/>
      <c r="C412" s="107"/>
      <c r="D412" s="107"/>
      <c r="E412" s="108"/>
      <c r="F412" s="108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</row>
    <row r="413" spans="1:25" ht="12.75" hidden="1" customHeight="1" x14ac:dyDescent="0.2">
      <c r="A413" s="107"/>
      <c r="B413" s="107"/>
      <c r="C413" s="107"/>
      <c r="D413" s="107"/>
      <c r="E413" s="108"/>
      <c r="F413" s="108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</row>
    <row r="414" spans="1:25" ht="12.75" hidden="1" customHeight="1" x14ac:dyDescent="0.2">
      <c r="A414" s="107"/>
      <c r="B414" s="107"/>
      <c r="C414" s="107"/>
      <c r="D414" s="107"/>
      <c r="E414" s="108"/>
      <c r="F414" s="108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</row>
    <row r="415" spans="1:25" ht="12.75" hidden="1" customHeight="1" x14ac:dyDescent="0.2">
      <c r="A415" s="107"/>
      <c r="B415" s="107"/>
      <c r="C415" s="107"/>
      <c r="D415" s="107"/>
      <c r="E415" s="108"/>
      <c r="F415" s="108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</row>
    <row r="416" spans="1:25" ht="12.75" hidden="1" customHeight="1" x14ac:dyDescent="0.2">
      <c r="A416" s="107"/>
      <c r="B416" s="107"/>
      <c r="C416" s="107"/>
      <c r="D416" s="107"/>
      <c r="E416" s="108"/>
      <c r="F416" s="108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</row>
    <row r="417" spans="1:25" ht="12.75" hidden="1" customHeight="1" x14ac:dyDescent="0.2">
      <c r="A417" s="107"/>
      <c r="B417" s="107"/>
      <c r="C417" s="107"/>
      <c r="D417" s="107"/>
      <c r="E417" s="108"/>
      <c r="F417" s="108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</row>
    <row r="418" spans="1:25" ht="12.75" hidden="1" customHeight="1" x14ac:dyDescent="0.2">
      <c r="A418" s="107"/>
      <c r="B418" s="107"/>
      <c r="C418" s="107"/>
      <c r="D418" s="107"/>
      <c r="E418" s="108"/>
      <c r="F418" s="108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</row>
    <row r="419" spans="1:25" ht="12.75" hidden="1" customHeight="1" x14ac:dyDescent="0.2">
      <c r="A419" s="107"/>
      <c r="B419" s="107"/>
      <c r="C419" s="107"/>
      <c r="D419" s="107"/>
      <c r="E419" s="108"/>
      <c r="F419" s="108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</row>
    <row r="420" spans="1:25" ht="12.75" hidden="1" customHeight="1" x14ac:dyDescent="0.2">
      <c r="A420" s="107"/>
      <c r="B420" s="107"/>
      <c r="C420" s="107"/>
      <c r="D420" s="107"/>
      <c r="E420" s="108"/>
      <c r="F420" s="108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</row>
    <row r="421" spans="1:25" ht="12.75" hidden="1" customHeight="1" x14ac:dyDescent="0.2">
      <c r="A421" s="107"/>
      <c r="B421" s="107"/>
      <c r="C421" s="107"/>
      <c r="D421" s="107"/>
      <c r="E421" s="108"/>
      <c r="F421" s="108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</row>
    <row r="422" spans="1:25" ht="12.75" hidden="1" customHeight="1" x14ac:dyDescent="0.2">
      <c r="A422" s="107"/>
      <c r="B422" s="107"/>
      <c r="C422" s="107"/>
      <c r="D422" s="107"/>
      <c r="E422" s="108"/>
      <c r="F422" s="108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</row>
    <row r="423" spans="1:25" ht="12.75" hidden="1" customHeight="1" x14ac:dyDescent="0.2">
      <c r="A423" s="107"/>
      <c r="B423" s="107"/>
      <c r="C423" s="107"/>
      <c r="D423" s="107"/>
      <c r="E423" s="108"/>
      <c r="F423" s="108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</row>
    <row r="424" spans="1:25" ht="12.75" hidden="1" customHeight="1" x14ac:dyDescent="0.2">
      <c r="A424" s="107"/>
      <c r="B424" s="107"/>
      <c r="C424" s="107"/>
      <c r="D424" s="107"/>
      <c r="E424" s="108"/>
      <c r="F424" s="108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</row>
    <row r="425" spans="1:25" ht="12.75" hidden="1" customHeight="1" x14ac:dyDescent="0.2">
      <c r="A425" s="107"/>
      <c r="B425" s="107"/>
      <c r="C425" s="107"/>
      <c r="D425" s="107"/>
      <c r="E425" s="108"/>
      <c r="F425" s="108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</row>
    <row r="426" spans="1:25" ht="12.75" hidden="1" customHeight="1" x14ac:dyDescent="0.2">
      <c r="A426" s="107"/>
      <c r="B426" s="107"/>
      <c r="C426" s="107"/>
      <c r="D426" s="107"/>
      <c r="E426" s="108"/>
      <c r="F426" s="108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</row>
    <row r="427" spans="1:25" ht="12.75" hidden="1" customHeight="1" x14ac:dyDescent="0.2">
      <c r="A427" s="107"/>
      <c r="B427" s="107"/>
      <c r="C427" s="107"/>
      <c r="D427" s="107"/>
      <c r="E427" s="108"/>
      <c r="F427" s="108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</row>
    <row r="428" spans="1:25" ht="12.75" hidden="1" customHeight="1" x14ac:dyDescent="0.2">
      <c r="A428" s="107"/>
      <c r="B428" s="107"/>
      <c r="C428" s="107"/>
      <c r="D428" s="107"/>
      <c r="E428" s="108"/>
      <c r="F428" s="108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</row>
    <row r="429" spans="1:25" ht="12.75" hidden="1" customHeight="1" x14ac:dyDescent="0.2">
      <c r="A429" s="107"/>
      <c r="B429" s="107"/>
      <c r="C429" s="107"/>
      <c r="D429" s="107"/>
      <c r="E429" s="108"/>
      <c r="F429" s="108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</row>
    <row r="430" spans="1:25" ht="12.75" hidden="1" customHeight="1" x14ac:dyDescent="0.2">
      <c r="A430" s="107"/>
      <c r="B430" s="107"/>
      <c r="C430" s="107"/>
      <c r="D430" s="107"/>
      <c r="E430" s="108"/>
      <c r="F430" s="108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</row>
    <row r="431" spans="1:25" ht="12.75" hidden="1" customHeight="1" x14ac:dyDescent="0.2">
      <c r="A431" s="107"/>
      <c r="B431" s="107"/>
      <c r="C431" s="107"/>
      <c r="D431" s="107"/>
      <c r="E431" s="108"/>
      <c r="F431" s="108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</row>
    <row r="432" spans="1:25" ht="12.75" hidden="1" customHeight="1" x14ac:dyDescent="0.2">
      <c r="A432" s="107"/>
      <c r="B432" s="107"/>
      <c r="C432" s="107"/>
      <c r="D432" s="107"/>
      <c r="E432" s="108"/>
      <c r="F432" s="108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</row>
    <row r="433" spans="1:25" ht="12.75" hidden="1" customHeight="1" x14ac:dyDescent="0.2">
      <c r="A433" s="107"/>
      <c r="B433" s="107"/>
      <c r="C433" s="107"/>
      <c r="D433" s="107"/>
      <c r="E433" s="108"/>
      <c r="F433" s="108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</row>
    <row r="434" spans="1:25" ht="12.75" hidden="1" customHeight="1" x14ac:dyDescent="0.2">
      <c r="A434" s="107"/>
      <c r="B434" s="107"/>
      <c r="C434" s="107"/>
      <c r="D434" s="107"/>
      <c r="E434" s="108"/>
      <c r="F434" s="108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</row>
    <row r="435" spans="1:25" ht="12.75" hidden="1" customHeight="1" x14ac:dyDescent="0.2">
      <c r="A435" s="107"/>
      <c r="B435" s="107"/>
      <c r="C435" s="107"/>
      <c r="D435" s="107"/>
      <c r="E435" s="108"/>
      <c r="F435" s="108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</row>
    <row r="436" spans="1:25" ht="12.75" hidden="1" customHeight="1" x14ac:dyDescent="0.2">
      <c r="A436" s="107"/>
      <c r="B436" s="107"/>
      <c r="C436" s="107"/>
      <c r="D436" s="107"/>
      <c r="E436" s="108"/>
      <c r="F436" s="108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</row>
    <row r="437" spans="1:25" ht="12.75" hidden="1" customHeight="1" x14ac:dyDescent="0.2">
      <c r="A437" s="107"/>
      <c r="B437" s="107"/>
      <c r="C437" s="107"/>
      <c r="D437" s="107"/>
      <c r="E437" s="108"/>
      <c r="F437" s="108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</row>
    <row r="438" spans="1:25" ht="12.75" hidden="1" customHeight="1" x14ac:dyDescent="0.2">
      <c r="A438" s="107"/>
      <c r="B438" s="107"/>
      <c r="C438" s="107"/>
      <c r="D438" s="107"/>
      <c r="E438" s="108"/>
      <c r="F438" s="108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</row>
    <row r="439" spans="1:25" ht="12.75" hidden="1" customHeight="1" x14ac:dyDescent="0.2">
      <c r="A439" s="107"/>
      <c r="B439" s="107"/>
      <c r="C439" s="107"/>
      <c r="D439" s="107"/>
      <c r="E439" s="108"/>
      <c r="F439" s="108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</row>
    <row r="440" spans="1:25" ht="12.75" hidden="1" customHeight="1" x14ac:dyDescent="0.2">
      <c r="A440" s="107"/>
      <c r="B440" s="107"/>
      <c r="C440" s="107"/>
      <c r="D440" s="107"/>
      <c r="E440" s="108"/>
      <c r="F440" s="108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</row>
    <row r="441" spans="1:25" ht="12.75" hidden="1" customHeight="1" x14ac:dyDescent="0.2">
      <c r="A441" s="107"/>
      <c r="B441" s="107"/>
      <c r="C441" s="107"/>
      <c r="D441" s="107"/>
      <c r="E441" s="108"/>
      <c r="F441" s="108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</row>
    <row r="442" spans="1:25" ht="12.75" hidden="1" customHeight="1" x14ac:dyDescent="0.2">
      <c r="A442" s="107"/>
      <c r="B442" s="107"/>
      <c r="C442" s="107"/>
      <c r="D442" s="107"/>
      <c r="E442" s="108"/>
      <c r="F442" s="108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</row>
    <row r="443" spans="1:25" ht="12.75" hidden="1" customHeight="1" x14ac:dyDescent="0.2">
      <c r="A443" s="107"/>
      <c r="B443" s="107"/>
      <c r="C443" s="107"/>
      <c r="D443" s="107"/>
      <c r="E443" s="108"/>
      <c r="F443" s="108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</row>
    <row r="444" spans="1:25" ht="12.75" hidden="1" customHeight="1" x14ac:dyDescent="0.2">
      <c r="A444" s="107"/>
      <c r="B444" s="107"/>
      <c r="C444" s="107"/>
      <c r="D444" s="107"/>
      <c r="E444" s="108"/>
      <c r="F444" s="108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</row>
    <row r="445" spans="1:25" ht="12.75" hidden="1" customHeight="1" x14ac:dyDescent="0.2">
      <c r="A445" s="107"/>
      <c r="B445" s="107"/>
      <c r="C445" s="107"/>
      <c r="D445" s="107"/>
      <c r="E445" s="108"/>
      <c r="F445" s="108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</row>
    <row r="446" spans="1:25" ht="12.75" hidden="1" customHeight="1" x14ac:dyDescent="0.2">
      <c r="A446" s="107"/>
      <c r="B446" s="107"/>
      <c r="C446" s="107"/>
      <c r="D446" s="107"/>
      <c r="E446" s="108"/>
      <c r="F446" s="108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</row>
    <row r="447" spans="1:25" ht="12.75" hidden="1" customHeight="1" x14ac:dyDescent="0.2">
      <c r="A447" s="107"/>
      <c r="B447" s="107"/>
      <c r="C447" s="107"/>
      <c r="D447" s="107"/>
      <c r="E447" s="108"/>
      <c r="F447" s="108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</row>
    <row r="448" spans="1:25" ht="12.75" hidden="1" customHeight="1" x14ac:dyDescent="0.2">
      <c r="A448" s="107"/>
      <c r="B448" s="107"/>
      <c r="C448" s="107"/>
      <c r="D448" s="107"/>
      <c r="E448" s="108"/>
      <c r="F448" s="108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</row>
    <row r="449" spans="1:25" ht="12.75" hidden="1" customHeight="1" x14ac:dyDescent="0.2">
      <c r="A449" s="107"/>
      <c r="B449" s="107"/>
      <c r="C449" s="107"/>
      <c r="D449" s="107"/>
      <c r="E449" s="108"/>
      <c r="F449" s="108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</row>
    <row r="450" spans="1:25" ht="12.75" hidden="1" customHeight="1" x14ac:dyDescent="0.2">
      <c r="A450" s="107"/>
      <c r="B450" s="107"/>
      <c r="C450" s="107"/>
      <c r="D450" s="107"/>
      <c r="E450" s="108"/>
      <c r="F450" s="108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</row>
    <row r="451" spans="1:25" ht="12.75" hidden="1" customHeight="1" x14ac:dyDescent="0.2">
      <c r="A451" s="107"/>
      <c r="B451" s="107"/>
      <c r="C451" s="107"/>
      <c r="D451" s="107"/>
      <c r="E451" s="108"/>
      <c r="F451" s="108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</row>
    <row r="452" spans="1:25" ht="12.75" hidden="1" customHeight="1" x14ac:dyDescent="0.2">
      <c r="A452" s="107"/>
      <c r="B452" s="107"/>
      <c r="C452" s="107"/>
      <c r="D452" s="107"/>
      <c r="E452" s="108"/>
      <c r="F452" s="108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</row>
    <row r="453" spans="1:25" ht="12.75" hidden="1" customHeight="1" x14ac:dyDescent="0.2">
      <c r="A453" s="107"/>
      <c r="B453" s="107"/>
      <c r="C453" s="107"/>
      <c r="D453" s="107"/>
      <c r="E453" s="108"/>
      <c r="F453" s="108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</row>
    <row r="454" spans="1:25" ht="12.75" hidden="1" customHeight="1" x14ac:dyDescent="0.2">
      <c r="A454" s="107"/>
      <c r="B454" s="107"/>
      <c r="C454" s="107"/>
      <c r="D454" s="107"/>
      <c r="E454" s="108"/>
      <c r="F454" s="108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</row>
    <row r="455" spans="1:25" ht="12.75" hidden="1" customHeight="1" x14ac:dyDescent="0.2">
      <c r="A455" s="107"/>
      <c r="B455" s="107"/>
      <c r="C455" s="107"/>
      <c r="D455" s="107"/>
      <c r="E455" s="108"/>
      <c r="F455" s="108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</row>
    <row r="456" spans="1:25" ht="12.75" hidden="1" customHeight="1" x14ac:dyDescent="0.2">
      <c r="A456" s="107"/>
      <c r="B456" s="107"/>
      <c r="C456" s="107"/>
      <c r="D456" s="107"/>
      <c r="E456" s="108"/>
      <c r="F456" s="108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</row>
    <row r="457" spans="1:25" ht="12.75" hidden="1" customHeight="1" x14ac:dyDescent="0.2">
      <c r="A457" s="107"/>
      <c r="B457" s="107"/>
      <c r="C457" s="107"/>
      <c r="D457" s="107"/>
      <c r="E457" s="108"/>
      <c r="F457" s="108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</row>
    <row r="458" spans="1:25" ht="12.75" hidden="1" customHeight="1" x14ac:dyDescent="0.2">
      <c r="A458" s="107"/>
      <c r="B458" s="107"/>
      <c r="C458" s="107"/>
      <c r="D458" s="107"/>
      <c r="E458" s="108"/>
      <c r="F458" s="108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</row>
    <row r="459" spans="1:25" ht="12.75" hidden="1" customHeight="1" x14ac:dyDescent="0.2">
      <c r="A459" s="107"/>
      <c r="B459" s="107"/>
      <c r="C459" s="107"/>
      <c r="D459" s="107"/>
      <c r="E459" s="108"/>
      <c r="F459" s="108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</row>
    <row r="460" spans="1:25" ht="12.75" hidden="1" customHeight="1" x14ac:dyDescent="0.2">
      <c r="A460" s="107"/>
      <c r="B460" s="107"/>
      <c r="C460" s="107"/>
      <c r="D460" s="107"/>
      <c r="E460" s="108"/>
      <c r="F460" s="108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</row>
    <row r="461" spans="1:25" ht="12.75" hidden="1" customHeight="1" x14ac:dyDescent="0.2">
      <c r="A461" s="107"/>
      <c r="B461" s="107"/>
      <c r="C461" s="107"/>
      <c r="D461" s="107"/>
      <c r="E461" s="108"/>
      <c r="F461" s="108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</row>
    <row r="462" spans="1:25" ht="12.75" hidden="1" customHeight="1" x14ac:dyDescent="0.2">
      <c r="A462" s="107"/>
      <c r="B462" s="107"/>
      <c r="C462" s="107"/>
      <c r="D462" s="107"/>
      <c r="E462" s="108"/>
      <c r="F462" s="108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</row>
    <row r="463" spans="1:25" ht="12.75" hidden="1" customHeight="1" x14ac:dyDescent="0.2">
      <c r="A463" s="107"/>
      <c r="B463" s="107"/>
      <c r="C463" s="107"/>
      <c r="D463" s="107"/>
      <c r="E463" s="108"/>
      <c r="F463" s="108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</row>
    <row r="464" spans="1:25" ht="12.75" hidden="1" customHeight="1" x14ac:dyDescent="0.2">
      <c r="A464" s="107"/>
      <c r="B464" s="107"/>
      <c r="C464" s="107"/>
      <c r="D464" s="107"/>
      <c r="E464" s="108"/>
      <c r="F464" s="108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</row>
    <row r="465" spans="1:25" ht="12.75" hidden="1" customHeight="1" x14ac:dyDescent="0.2">
      <c r="A465" s="107"/>
      <c r="B465" s="107"/>
      <c r="C465" s="107"/>
      <c r="D465" s="107"/>
      <c r="E465" s="108"/>
      <c r="F465" s="108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</row>
    <row r="466" spans="1:25" ht="12.75" hidden="1" customHeight="1" x14ac:dyDescent="0.2">
      <c r="A466" s="107"/>
      <c r="B466" s="107"/>
      <c r="C466" s="107"/>
      <c r="D466" s="107"/>
      <c r="E466" s="108"/>
      <c r="F466" s="108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</row>
    <row r="467" spans="1:25" ht="12.75" hidden="1" customHeight="1" x14ac:dyDescent="0.2">
      <c r="A467" s="107"/>
      <c r="B467" s="107"/>
      <c r="C467" s="107"/>
      <c r="D467" s="107"/>
      <c r="E467" s="108"/>
      <c r="F467" s="108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</row>
    <row r="468" spans="1:25" ht="12.75" hidden="1" customHeight="1" x14ac:dyDescent="0.2">
      <c r="A468" s="107"/>
      <c r="B468" s="107"/>
      <c r="C468" s="107"/>
      <c r="D468" s="107"/>
      <c r="E468" s="108"/>
      <c r="F468" s="108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</row>
    <row r="469" spans="1:25" ht="12.75" hidden="1" customHeight="1" x14ac:dyDescent="0.2">
      <c r="A469" s="107"/>
      <c r="B469" s="107"/>
      <c r="C469" s="107"/>
      <c r="D469" s="107"/>
      <c r="E469" s="108"/>
      <c r="F469" s="108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</row>
    <row r="470" spans="1:25" ht="12.75" hidden="1" customHeight="1" x14ac:dyDescent="0.2">
      <c r="A470" s="107"/>
      <c r="B470" s="107"/>
      <c r="C470" s="107"/>
      <c r="D470" s="107"/>
      <c r="E470" s="108"/>
      <c r="F470" s="108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</row>
    <row r="471" spans="1:25" ht="12.75" hidden="1" customHeight="1" x14ac:dyDescent="0.2">
      <c r="A471" s="107"/>
      <c r="B471" s="107"/>
      <c r="C471" s="107"/>
      <c r="D471" s="107"/>
      <c r="E471" s="108"/>
      <c r="F471" s="108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</row>
    <row r="472" spans="1:25" ht="12.75" hidden="1" customHeight="1" x14ac:dyDescent="0.2">
      <c r="A472" s="107"/>
      <c r="B472" s="107"/>
      <c r="C472" s="107"/>
      <c r="D472" s="107"/>
      <c r="E472" s="108"/>
      <c r="F472" s="108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</row>
    <row r="473" spans="1:25" ht="12.75" hidden="1" customHeight="1" x14ac:dyDescent="0.2">
      <c r="A473" s="107"/>
      <c r="B473" s="107"/>
      <c r="C473" s="107"/>
      <c r="D473" s="107"/>
      <c r="E473" s="108"/>
      <c r="F473" s="108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</row>
    <row r="474" spans="1:25" ht="12.75" hidden="1" customHeight="1" x14ac:dyDescent="0.2">
      <c r="A474" s="107"/>
      <c r="B474" s="107"/>
      <c r="C474" s="107"/>
      <c r="D474" s="107"/>
      <c r="E474" s="108"/>
      <c r="F474" s="108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</row>
    <row r="475" spans="1:25" ht="12.75" hidden="1" customHeight="1" x14ac:dyDescent="0.2">
      <c r="A475" s="107"/>
      <c r="B475" s="107"/>
      <c r="C475" s="107"/>
      <c r="D475" s="107"/>
      <c r="E475" s="108"/>
      <c r="F475" s="108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</row>
    <row r="476" spans="1:25" ht="12.75" hidden="1" customHeight="1" x14ac:dyDescent="0.2">
      <c r="A476" s="107"/>
      <c r="B476" s="107"/>
      <c r="C476" s="107"/>
      <c r="D476" s="107"/>
      <c r="E476" s="108"/>
      <c r="F476" s="108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</row>
    <row r="477" spans="1:25" ht="12.75" hidden="1" customHeight="1" x14ac:dyDescent="0.2">
      <c r="A477" s="107"/>
      <c r="B477" s="107"/>
      <c r="C477" s="107"/>
      <c r="D477" s="107"/>
      <c r="E477" s="108"/>
      <c r="F477" s="108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</row>
    <row r="478" spans="1:25" ht="12.75" hidden="1" customHeight="1" x14ac:dyDescent="0.2">
      <c r="A478" s="107"/>
      <c r="B478" s="107"/>
      <c r="C478" s="107"/>
      <c r="D478" s="107"/>
      <c r="E478" s="108"/>
      <c r="F478" s="108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</row>
    <row r="479" spans="1:25" ht="12.75" hidden="1" customHeight="1" x14ac:dyDescent="0.2">
      <c r="A479" s="107"/>
      <c r="B479" s="107"/>
      <c r="C479" s="107"/>
      <c r="D479" s="107"/>
      <c r="E479" s="108"/>
      <c r="F479" s="108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</row>
    <row r="480" spans="1:25" ht="12.75" hidden="1" customHeight="1" x14ac:dyDescent="0.2">
      <c r="A480" s="107"/>
      <c r="B480" s="107"/>
      <c r="C480" s="107"/>
      <c r="D480" s="107"/>
      <c r="E480" s="108"/>
      <c r="F480" s="108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</row>
    <row r="481" spans="1:25" ht="12.75" hidden="1" customHeight="1" x14ac:dyDescent="0.2">
      <c r="A481" s="107"/>
      <c r="B481" s="107"/>
      <c r="C481" s="107"/>
      <c r="D481" s="107"/>
      <c r="E481" s="108"/>
      <c r="F481" s="108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</row>
    <row r="482" spans="1:25" ht="12.75" hidden="1" customHeight="1" x14ac:dyDescent="0.2">
      <c r="A482" s="107"/>
      <c r="B482" s="107"/>
      <c r="C482" s="107"/>
      <c r="D482" s="107"/>
      <c r="E482" s="108"/>
      <c r="F482" s="108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</row>
    <row r="483" spans="1:25" ht="12.75" hidden="1" customHeight="1" x14ac:dyDescent="0.2">
      <c r="A483" s="107"/>
      <c r="B483" s="107"/>
      <c r="C483" s="107"/>
      <c r="D483" s="107"/>
      <c r="E483" s="108"/>
      <c r="F483" s="108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</row>
    <row r="484" spans="1:25" ht="12.75" hidden="1" customHeight="1" x14ac:dyDescent="0.2">
      <c r="A484" s="107"/>
      <c r="B484" s="107"/>
      <c r="C484" s="107"/>
      <c r="D484" s="107"/>
      <c r="E484" s="108"/>
      <c r="F484" s="108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</row>
    <row r="485" spans="1:25" ht="12.75" hidden="1" customHeight="1" x14ac:dyDescent="0.2">
      <c r="A485" s="107"/>
      <c r="B485" s="107"/>
      <c r="C485" s="107"/>
      <c r="D485" s="107"/>
      <c r="E485" s="108"/>
      <c r="F485" s="108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</row>
    <row r="486" spans="1:25" ht="12.75" hidden="1" customHeight="1" x14ac:dyDescent="0.2">
      <c r="A486" s="107"/>
      <c r="B486" s="107"/>
      <c r="C486" s="107"/>
      <c r="D486" s="107"/>
      <c r="E486" s="108"/>
      <c r="F486" s="108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</row>
    <row r="487" spans="1:25" ht="12.75" hidden="1" customHeight="1" x14ac:dyDescent="0.2">
      <c r="A487" s="107"/>
      <c r="B487" s="107"/>
      <c r="C487" s="107"/>
      <c r="D487" s="107"/>
      <c r="E487" s="108"/>
      <c r="F487" s="108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</row>
    <row r="488" spans="1:25" ht="12.75" hidden="1" customHeight="1" x14ac:dyDescent="0.2">
      <c r="A488" s="107"/>
      <c r="B488" s="107"/>
      <c r="C488" s="107"/>
      <c r="D488" s="107"/>
      <c r="E488" s="108"/>
      <c r="F488" s="108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</row>
    <row r="489" spans="1:25" ht="12.75" hidden="1" customHeight="1" x14ac:dyDescent="0.2">
      <c r="A489" s="107"/>
      <c r="B489" s="107"/>
      <c r="C489" s="107"/>
      <c r="D489" s="107"/>
      <c r="E489" s="108"/>
      <c r="F489" s="108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</row>
    <row r="490" spans="1:25" ht="12.75" hidden="1" customHeight="1" x14ac:dyDescent="0.2">
      <c r="A490" s="107"/>
      <c r="B490" s="107"/>
      <c r="C490" s="107"/>
      <c r="D490" s="107"/>
      <c r="E490" s="108"/>
      <c r="F490" s="108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</row>
    <row r="491" spans="1:25" ht="12.75" hidden="1" customHeight="1" x14ac:dyDescent="0.2">
      <c r="A491" s="107"/>
      <c r="B491" s="107"/>
      <c r="C491" s="107"/>
      <c r="D491" s="107"/>
      <c r="E491" s="108"/>
      <c r="F491" s="108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</row>
    <row r="492" spans="1:25" ht="12.75" hidden="1" customHeight="1" x14ac:dyDescent="0.2">
      <c r="A492" s="107"/>
      <c r="B492" s="107"/>
      <c r="C492" s="107"/>
      <c r="D492" s="107"/>
      <c r="E492" s="108"/>
      <c r="F492" s="108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</row>
    <row r="493" spans="1:25" ht="12.75" hidden="1" customHeight="1" x14ac:dyDescent="0.2">
      <c r="A493" s="107"/>
      <c r="B493" s="107"/>
      <c r="C493" s="107"/>
      <c r="D493" s="107"/>
      <c r="E493" s="108"/>
      <c r="F493" s="108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</row>
    <row r="494" spans="1:25" ht="12.75" hidden="1" customHeight="1" x14ac:dyDescent="0.2">
      <c r="A494" s="107"/>
      <c r="B494" s="107"/>
      <c r="C494" s="107"/>
      <c r="D494" s="107"/>
      <c r="E494" s="108"/>
      <c r="F494" s="108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</row>
    <row r="495" spans="1:25" ht="12.75" hidden="1" customHeight="1" x14ac:dyDescent="0.2">
      <c r="A495" s="107"/>
      <c r="B495" s="107"/>
      <c r="C495" s="107"/>
      <c r="D495" s="107"/>
      <c r="E495" s="108"/>
      <c r="F495" s="108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</row>
    <row r="496" spans="1:25" ht="12.75" hidden="1" customHeight="1" x14ac:dyDescent="0.2">
      <c r="A496" s="107"/>
      <c r="B496" s="107"/>
      <c r="C496" s="107"/>
      <c r="D496" s="107"/>
      <c r="E496" s="108"/>
      <c r="F496" s="108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</row>
    <row r="497" spans="1:25" ht="12.75" hidden="1" customHeight="1" x14ac:dyDescent="0.2">
      <c r="A497" s="107"/>
      <c r="B497" s="107"/>
      <c r="C497" s="107"/>
      <c r="D497" s="107"/>
      <c r="E497" s="108"/>
      <c r="F497" s="108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</row>
    <row r="498" spans="1:25" ht="12.75" hidden="1" customHeight="1" x14ac:dyDescent="0.2">
      <c r="A498" s="107"/>
      <c r="B498" s="107"/>
      <c r="C498" s="107"/>
      <c r="D498" s="107"/>
      <c r="E498" s="108"/>
      <c r="F498" s="108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</row>
    <row r="499" spans="1:25" ht="12.75" hidden="1" customHeight="1" x14ac:dyDescent="0.2">
      <c r="A499" s="107"/>
      <c r="B499" s="107"/>
      <c r="C499" s="107"/>
      <c r="D499" s="107"/>
      <c r="E499" s="108"/>
      <c r="F499" s="108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</row>
    <row r="500" spans="1:25" ht="12.75" hidden="1" customHeight="1" x14ac:dyDescent="0.2">
      <c r="A500" s="107"/>
      <c r="B500" s="107"/>
      <c r="C500" s="107"/>
      <c r="D500" s="107"/>
      <c r="E500" s="108"/>
      <c r="F500" s="108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</row>
    <row r="501" spans="1:25" ht="12.75" hidden="1" customHeight="1" x14ac:dyDescent="0.2">
      <c r="A501" s="107"/>
      <c r="B501" s="107"/>
      <c r="C501" s="107"/>
      <c r="D501" s="107"/>
      <c r="E501" s="108"/>
      <c r="F501" s="108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</row>
    <row r="502" spans="1:25" ht="12.75" hidden="1" customHeight="1" x14ac:dyDescent="0.2">
      <c r="A502" s="107"/>
      <c r="B502" s="107"/>
      <c r="C502" s="107"/>
      <c r="D502" s="107"/>
      <c r="E502" s="108"/>
      <c r="F502" s="108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</row>
    <row r="503" spans="1:25" ht="12.75" hidden="1" customHeight="1" x14ac:dyDescent="0.2">
      <c r="A503" s="107"/>
      <c r="B503" s="107"/>
      <c r="C503" s="107"/>
      <c r="D503" s="107"/>
      <c r="E503" s="108"/>
      <c r="F503" s="108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</row>
    <row r="504" spans="1:25" ht="12.75" hidden="1" customHeight="1" x14ac:dyDescent="0.2">
      <c r="A504" s="107"/>
      <c r="B504" s="107"/>
      <c r="C504" s="107"/>
      <c r="D504" s="107"/>
      <c r="E504" s="108"/>
      <c r="F504" s="108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</row>
    <row r="505" spans="1:25" ht="12.75" hidden="1" customHeight="1" x14ac:dyDescent="0.2">
      <c r="A505" s="107"/>
      <c r="B505" s="107"/>
      <c r="C505" s="107"/>
      <c r="D505" s="107"/>
      <c r="E505" s="108"/>
      <c r="F505" s="108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</row>
    <row r="506" spans="1:25" ht="12.75" hidden="1" customHeight="1" x14ac:dyDescent="0.2">
      <c r="A506" s="107"/>
      <c r="B506" s="107"/>
      <c r="C506" s="107"/>
      <c r="D506" s="107"/>
      <c r="E506" s="108"/>
      <c r="F506" s="108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</row>
    <row r="507" spans="1:25" ht="12.75" hidden="1" customHeight="1" x14ac:dyDescent="0.2">
      <c r="A507" s="107"/>
      <c r="B507" s="107"/>
      <c r="C507" s="107"/>
      <c r="D507" s="107"/>
      <c r="E507" s="108"/>
      <c r="F507" s="108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</row>
    <row r="508" spans="1:25" ht="12.75" hidden="1" customHeight="1" x14ac:dyDescent="0.2">
      <c r="A508" s="107"/>
      <c r="B508" s="107"/>
      <c r="C508" s="107"/>
      <c r="D508" s="107"/>
      <c r="E508" s="108"/>
      <c r="F508" s="108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</row>
    <row r="509" spans="1:25" ht="12.75" hidden="1" customHeight="1" x14ac:dyDescent="0.2">
      <c r="A509" s="107"/>
      <c r="B509" s="107"/>
      <c r="C509" s="107"/>
      <c r="D509" s="107"/>
      <c r="E509" s="108"/>
      <c r="F509" s="108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</row>
    <row r="510" spans="1:25" ht="12.75" hidden="1" customHeight="1" x14ac:dyDescent="0.2">
      <c r="A510" s="107"/>
      <c r="B510" s="107"/>
      <c r="C510" s="107"/>
      <c r="D510" s="107"/>
      <c r="E510" s="108"/>
      <c r="F510" s="108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</row>
    <row r="511" spans="1:25" ht="12.75" hidden="1" customHeight="1" x14ac:dyDescent="0.2">
      <c r="A511" s="107"/>
      <c r="B511" s="107"/>
      <c r="C511" s="107"/>
      <c r="D511" s="107"/>
      <c r="E511" s="108"/>
      <c r="F511" s="108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</row>
    <row r="512" spans="1:25" ht="12.75" hidden="1" customHeight="1" x14ac:dyDescent="0.2">
      <c r="A512" s="107"/>
      <c r="B512" s="107"/>
      <c r="C512" s="107"/>
      <c r="D512" s="107"/>
      <c r="E512" s="108"/>
      <c r="F512" s="108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</row>
    <row r="513" spans="1:25" ht="12.75" hidden="1" customHeight="1" x14ac:dyDescent="0.2">
      <c r="A513" s="107"/>
      <c r="B513" s="107"/>
      <c r="C513" s="107"/>
      <c r="D513" s="107"/>
      <c r="E513" s="108"/>
      <c r="F513" s="108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</row>
    <row r="514" spans="1:25" ht="12.75" hidden="1" customHeight="1" x14ac:dyDescent="0.2">
      <c r="A514" s="107"/>
      <c r="B514" s="107"/>
      <c r="C514" s="107"/>
      <c r="D514" s="107"/>
      <c r="E514" s="108"/>
      <c r="F514" s="108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</row>
    <row r="515" spans="1:25" ht="12.75" hidden="1" customHeight="1" x14ac:dyDescent="0.2">
      <c r="A515" s="107"/>
      <c r="B515" s="107"/>
      <c r="C515" s="107"/>
      <c r="D515" s="107"/>
      <c r="E515" s="108"/>
      <c r="F515" s="108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</row>
    <row r="516" spans="1:25" ht="12.75" hidden="1" customHeight="1" x14ac:dyDescent="0.2">
      <c r="A516" s="107"/>
      <c r="B516" s="107"/>
      <c r="C516" s="107"/>
      <c r="D516" s="107"/>
      <c r="E516" s="108"/>
      <c r="F516" s="108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</row>
    <row r="517" spans="1:25" ht="12.75" hidden="1" customHeight="1" x14ac:dyDescent="0.2">
      <c r="A517" s="107"/>
      <c r="B517" s="107"/>
      <c r="C517" s="107"/>
      <c r="D517" s="107"/>
      <c r="E517" s="108"/>
      <c r="F517" s="108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</row>
    <row r="518" spans="1:25" ht="12.75" hidden="1" customHeight="1" x14ac:dyDescent="0.2">
      <c r="A518" s="107"/>
      <c r="B518" s="107"/>
      <c r="C518" s="107"/>
      <c r="D518" s="107"/>
      <c r="E518" s="108"/>
      <c r="F518" s="108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</row>
    <row r="519" spans="1:25" ht="12.75" hidden="1" customHeight="1" x14ac:dyDescent="0.2">
      <c r="A519" s="107"/>
      <c r="B519" s="107"/>
      <c r="C519" s="107"/>
      <c r="D519" s="107"/>
      <c r="E519" s="108"/>
      <c r="F519" s="108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</row>
    <row r="520" spans="1:25" ht="12.75" hidden="1" customHeight="1" x14ac:dyDescent="0.2">
      <c r="A520" s="107"/>
      <c r="B520" s="107"/>
      <c r="C520" s="107"/>
      <c r="D520" s="107"/>
      <c r="E520" s="108"/>
      <c r="F520" s="108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</row>
    <row r="521" spans="1:25" ht="12.75" hidden="1" customHeight="1" x14ac:dyDescent="0.2">
      <c r="A521" s="107"/>
      <c r="B521" s="107"/>
      <c r="C521" s="107"/>
      <c r="D521" s="107"/>
      <c r="E521" s="108"/>
      <c r="F521" s="108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</row>
    <row r="522" spans="1:25" ht="12.75" hidden="1" customHeight="1" x14ac:dyDescent="0.2">
      <c r="A522" s="107"/>
      <c r="B522" s="107"/>
      <c r="C522" s="107"/>
      <c r="D522" s="107"/>
      <c r="E522" s="108"/>
      <c r="F522" s="108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</row>
    <row r="523" spans="1:25" ht="12.75" hidden="1" customHeight="1" x14ac:dyDescent="0.2">
      <c r="A523" s="107"/>
      <c r="B523" s="107"/>
      <c r="C523" s="107"/>
      <c r="D523" s="107"/>
      <c r="E523" s="108"/>
      <c r="F523" s="108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</row>
    <row r="524" spans="1:25" ht="12.75" hidden="1" customHeight="1" x14ac:dyDescent="0.2">
      <c r="A524" s="107"/>
      <c r="B524" s="107"/>
      <c r="C524" s="107"/>
      <c r="D524" s="107"/>
      <c r="E524" s="108"/>
      <c r="F524" s="108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</row>
    <row r="525" spans="1:25" ht="12.75" hidden="1" customHeight="1" x14ac:dyDescent="0.2">
      <c r="A525" s="107"/>
      <c r="B525" s="107"/>
      <c r="C525" s="107"/>
      <c r="D525" s="107"/>
      <c r="E525" s="108"/>
      <c r="F525" s="108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</row>
    <row r="526" spans="1:25" ht="12.75" hidden="1" customHeight="1" x14ac:dyDescent="0.2">
      <c r="A526" s="107"/>
      <c r="B526" s="107"/>
      <c r="C526" s="107"/>
      <c r="D526" s="107"/>
      <c r="E526" s="108"/>
      <c r="F526" s="108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</row>
    <row r="527" spans="1:25" ht="12.75" hidden="1" customHeight="1" x14ac:dyDescent="0.2">
      <c r="A527" s="107"/>
      <c r="B527" s="107"/>
      <c r="C527" s="107"/>
      <c r="D527" s="107"/>
      <c r="E527" s="108"/>
      <c r="F527" s="108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</row>
    <row r="528" spans="1:25" ht="12.75" hidden="1" customHeight="1" x14ac:dyDescent="0.2">
      <c r="A528" s="107"/>
      <c r="B528" s="107"/>
      <c r="C528" s="107"/>
      <c r="D528" s="107"/>
      <c r="E528" s="108"/>
      <c r="F528" s="108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</row>
    <row r="529" spans="1:25" ht="12.75" hidden="1" customHeight="1" x14ac:dyDescent="0.2">
      <c r="A529" s="107"/>
      <c r="B529" s="107"/>
      <c r="C529" s="107"/>
      <c r="D529" s="107"/>
      <c r="E529" s="108"/>
      <c r="F529" s="108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</row>
    <row r="530" spans="1:25" ht="12.75" hidden="1" customHeight="1" x14ac:dyDescent="0.2">
      <c r="A530" s="107"/>
      <c r="B530" s="107"/>
      <c r="C530" s="107"/>
      <c r="D530" s="107"/>
      <c r="E530" s="108"/>
      <c r="F530" s="108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</row>
    <row r="531" spans="1:25" ht="12.75" hidden="1" customHeight="1" x14ac:dyDescent="0.2">
      <c r="A531" s="107"/>
      <c r="B531" s="107"/>
      <c r="C531" s="107"/>
      <c r="D531" s="107"/>
      <c r="E531" s="108"/>
      <c r="F531" s="108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</row>
    <row r="532" spans="1:25" ht="12.75" hidden="1" customHeight="1" x14ac:dyDescent="0.2">
      <c r="A532" s="107"/>
      <c r="B532" s="107"/>
      <c r="C532" s="107"/>
      <c r="D532" s="107"/>
      <c r="E532" s="108"/>
      <c r="F532" s="108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</row>
    <row r="533" spans="1:25" ht="12.75" hidden="1" customHeight="1" x14ac:dyDescent="0.2">
      <c r="A533" s="107"/>
      <c r="B533" s="107"/>
      <c r="C533" s="107"/>
      <c r="D533" s="107"/>
      <c r="E533" s="108"/>
      <c r="F533" s="108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</row>
    <row r="534" spans="1:25" ht="12.75" hidden="1" customHeight="1" x14ac:dyDescent="0.2">
      <c r="A534" s="107"/>
      <c r="B534" s="107"/>
      <c r="C534" s="107"/>
      <c r="D534" s="107"/>
      <c r="E534" s="108"/>
      <c r="F534" s="108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</row>
    <row r="535" spans="1:25" ht="12.75" hidden="1" customHeight="1" x14ac:dyDescent="0.2">
      <c r="A535" s="107"/>
      <c r="B535" s="107"/>
      <c r="C535" s="107"/>
      <c r="D535" s="107"/>
      <c r="E535" s="108"/>
      <c r="F535" s="108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</row>
    <row r="536" spans="1:25" ht="12.75" hidden="1" customHeight="1" x14ac:dyDescent="0.2">
      <c r="A536" s="107"/>
      <c r="B536" s="107"/>
      <c r="C536" s="107"/>
      <c r="D536" s="107"/>
      <c r="E536" s="108"/>
      <c r="F536" s="108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</row>
    <row r="537" spans="1:25" ht="12.75" hidden="1" customHeight="1" x14ac:dyDescent="0.2">
      <c r="A537" s="107"/>
      <c r="B537" s="107"/>
      <c r="C537" s="107"/>
      <c r="D537" s="107"/>
      <c r="E537" s="108"/>
      <c r="F537" s="108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</row>
    <row r="538" spans="1:25" ht="12.75" hidden="1" customHeight="1" x14ac:dyDescent="0.2">
      <c r="A538" s="107"/>
      <c r="B538" s="107"/>
      <c r="C538" s="107"/>
      <c r="D538" s="107"/>
      <c r="E538" s="108"/>
      <c r="F538" s="108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</row>
    <row r="539" spans="1:25" ht="12.75" hidden="1" customHeight="1" x14ac:dyDescent="0.2">
      <c r="A539" s="107"/>
      <c r="B539" s="107"/>
      <c r="C539" s="107"/>
      <c r="D539" s="107"/>
      <c r="E539" s="108"/>
      <c r="F539" s="108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</row>
    <row r="540" spans="1:25" ht="12.75" hidden="1" customHeight="1" x14ac:dyDescent="0.2">
      <c r="A540" s="107"/>
      <c r="B540" s="107"/>
      <c r="C540" s="107"/>
      <c r="D540" s="107"/>
      <c r="E540" s="108"/>
      <c r="F540" s="108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</row>
    <row r="541" spans="1:25" ht="12.75" hidden="1" customHeight="1" x14ac:dyDescent="0.2">
      <c r="A541" s="107"/>
      <c r="B541" s="107"/>
      <c r="C541" s="107"/>
      <c r="D541" s="107"/>
      <c r="E541" s="108"/>
      <c r="F541" s="108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</row>
    <row r="542" spans="1:25" ht="12.75" hidden="1" customHeight="1" x14ac:dyDescent="0.2">
      <c r="A542" s="107"/>
      <c r="B542" s="107"/>
      <c r="C542" s="107"/>
      <c r="D542" s="107"/>
      <c r="E542" s="108"/>
      <c r="F542" s="108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</row>
    <row r="543" spans="1:25" ht="12.75" hidden="1" customHeight="1" x14ac:dyDescent="0.2">
      <c r="A543" s="107"/>
      <c r="B543" s="107"/>
      <c r="C543" s="107"/>
      <c r="D543" s="107"/>
      <c r="E543" s="108"/>
      <c r="F543" s="108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</row>
    <row r="544" spans="1:25" ht="12.75" hidden="1" customHeight="1" x14ac:dyDescent="0.2">
      <c r="A544" s="107"/>
      <c r="B544" s="107"/>
      <c r="C544" s="107"/>
      <c r="D544" s="107"/>
      <c r="E544" s="108"/>
      <c r="F544" s="108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</row>
    <row r="545" spans="1:25" ht="12.75" hidden="1" customHeight="1" x14ac:dyDescent="0.2">
      <c r="A545" s="107"/>
      <c r="B545" s="107"/>
      <c r="C545" s="107"/>
      <c r="D545" s="107"/>
      <c r="E545" s="108"/>
      <c r="F545" s="108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</row>
    <row r="546" spans="1:25" ht="12.75" hidden="1" customHeight="1" x14ac:dyDescent="0.2">
      <c r="A546" s="107"/>
      <c r="B546" s="107"/>
      <c r="C546" s="107"/>
      <c r="D546" s="107"/>
      <c r="E546" s="108"/>
      <c r="F546" s="108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</row>
    <row r="547" spans="1:25" ht="12.75" hidden="1" customHeight="1" x14ac:dyDescent="0.2">
      <c r="A547" s="107"/>
      <c r="B547" s="107"/>
      <c r="C547" s="107"/>
      <c r="D547" s="107"/>
      <c r="E547" s="108"/>
      <c r="F547" s="108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</row>
    <row r="548" spans="1:25" ht="12.75" hidden="1" customHeight="1" x14ac:dyDescent="0.2">
      <c r="A548" s="107"/>
      <c r="B548" s="107"/>
      <c r="C548" s="107"/>
      <c r="D548" s="107"/>
      <c r="E548" s="108"/>
      <c r="F548" s="108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</row>
    <row r="549" spans="1:25" ht="12.75" hidden="1" customHeight="1" x14ac:dyDescent="0.2">
      <c r="A549" s="107"/>
      <c r="B549" s="107"/>
      <c r="C549" s="107"/>
      <c r="D549" s="107"/>
      <c r="E549" s="108"/>
      <c r="F549" s="108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</row>
    <row r="550" spans="1:25" ht="12.75" hidden="1" customHeight="1" x14ac:dyDescent="0.2">
      <c r="A550" s="107"/>
      <c r="B550" s="107"/>
      <c r="C550" s="107"/>
      <c r="D550" s="107"/>
      <c r="E550" s="108"/>
      <c r="F550" s="108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</row>
    <row r="551" spans="1:25" ht="12.75" hidden="1" customHeight="1" x14ac:dyDescent="0.2">
      <c r="A551" s="107"/>
      <c r="B551" s="107"/>
      <c r="C551" s="107"/>
      <c r="D551" s="107"/>
      <c r="E551" s="108"/>
      <c r="F551" s="108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</row>
    <row r="552" spans="1:25" ht="12.75" hidden="1" customHeight="1" x14ac:dyDescent="0.2">
      <c r="A552" s="107"/>
      <c r="B552" s="107"/>
      <c r="C552" s="107"/>
      <c r="D552" s="107"/>
      <c r="E552" s="108"/>
      <c r="F552" s="108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</row>
    <row r="553" spans="1:25" ht="12.75" hidden="1" customHeight="1" x14ac:dyDescent="0.2">
      <c r="A553" s="107"/>
      <c r="B553" s="107"/>
      <c r="C553" s="107"/>
      <c r="D553" s="107"/>
      <c r="E553" s="108"/>
      <c r="F553" s="108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</row>
    <row r="554" spans="1:25" ht="12.75" hidden="1" customHeight="1" x14ac:dyDescent="0.2">
      <c r="A554" s="107"/>
      <c r="B554" s="107"/>
      <c r="C554" s="107"/>
      <c r="D554" s="107"/>
      <c r="E554" s="108"/>
      <c r="F554" s="108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</row>
    <row r="555" spans="1:25" ht="12.75" hidden="1" customHeight="1" x14ac:dyDescent="0.2">
      <c r="A555" s="107"/>
      <c r="B555" s="107"/>
      <c r="C555" s="107"/>
      <c r="D555" s="107"/>
      <c r="E555" s="108"/>
      <c r="F555" s="108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</row>
    <row r="556" spans="1:25" ht="12.75" hidden="1" customHeight="1" x14ac:dyDescent="0.2">
      <c r="A556" s="107"/>
      <c r="B556" s="107"/>
      <c r="C556" s="107"/>
      <c r="D556" s="107"/>
      <c r="E556" s="108"/>
      <c r="F556" s="108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</row>
    <row r="557" spans="1:25" ht="12.75" hidden="1" customHeight="1" x14ac:dyDescent="0.2">
      <c r="A557" s="107"/>
      <c r="B557" s="107"/>
      <c r="C557" s="107"/>
      <c r="D557" s="107"/>
      <c r="E557" s="108"/>
      <c r="F557" s="108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</row>
    <row r="558" spans="1:25" ht="12.75" hidden="1" customHeight="1" x14ac:dyDescent="0.2">
      <c r="A558" s="107"/>
      <c r="B558" s="107"/>
      <c r="C558" s="107"/>
      <c r="D558" s="107"/>
      <c r="E558" s="108"/>
      <c r="F558" s="108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</row>
    <row r="559" spans="1:25" ht="12.75" hidden="1" customHeight="1" x14ac:dyDescent="0.2">
      <c r="A559" s="107"/>
      <c r="B559" s="107"/>
      <c r="C559" s="107"/>
      <c r="D559" s="107"/>
      <c r="E559" s="108"/>
      <c r="F559" s="108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</row>
    <row r="560" spans="1:25" ht="12.75" hidden="1" customHeight="1" x14ac:dyDescent="0.2">
      <c r="A560" s="107"/>
      <c r="B560" s="107"/>
      <c r="C560" s="107"/>
      <c r="D560" s="107"/>
      <c r="E560" s="108"/>
      <c r="F560" s="108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</row>
    <row r="561" spans="1:25" ht="12.75" hidden="1" customHeight="1" x14ac:dyDescent="0.2">
      <c r="A561" s="107"/>
      <c r="B561" s="107"/>
      <c r="C561" s="107"/>
      <c r="D561" s="107"/>
      <c r="E561" s="108"/>
      <c r="F561" s="108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</row>
    <row r="562" spans="1:25" ht="12.75" hidden="1" customHeight="1" x14ac:dyDescent="0.2">
      <c r="A562" s="107"/>
      <c r="B562" s="107"/>
      <c r="C562" s="107"/>
      <c r="D562" s="107"/>
      <c r="E562" s="108"/>
      <c r="F562" s="108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</row>
    <row r="563" spans="1:25" ht="12.75" hidden="1" customHeight="1" x14ac:dyDescent="0.2">
      <c r="A563" s="107"/>
      <c r="B563" s="107"/>
      <c r="C563" s="107"/>
      <c r="D563" s="107"/>
      <c r="E563" s="108"/>
      <c r="F563" s="108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</row>
    <row r="564" spans="1:25" ht="12.75" hidden="1" customHeight="1" x14ac:dyDescent="0.2">
      <c r="A564" s="107"/>
      <c r="B564" s="107"/>
      <c r="C564" s="107"/>
      <c r="D564" s="107"/>
      <c r="E564" s="108"/>
      <c r="F564" s="108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</row>
    <row r="565" spans="1:25" ht="12.75" hidden="1" customHeight="1" x14ac:dyDescent="0.2">
      <c r="A565" s="107"/>
      <c r="B565" s="107"/>
      <c r="C565" s="107"/>
      <c r="D565" s="107"/>
      <c r="E565" s="108"/>
      <c r="F565" s="108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</row>
    <row r="566" spans="1:25" ht="12.75" hidden="1" customHeight="1" x14ac:dyDescent="0.2">
      <c r="A566" s="107"/>
      <c r="B566" s="107"/>
      <c r="C566" s="107"/>
      <c r="D566" s="107"/>
      <c r="E566" s="108"/>
      <c r="F566" s="108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</row>
    <row r="567" spans="1:25" ht="12.75" hidden="1" customHeight="1" x14ac:dyDescent="0.2">
      <c r="A567" s="107"/>
      <c r="B567" s="107"/>
      <c r="C567" s="107"/>
      <c r="D567" s="107"/>
      <c r="E567" s="108"/>
      <c r="F567" s="108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</row>
    <row r="568" spans="1:25" ht="12.75" hidden="1" customHeight="1" x14ac:dyDescent="0.2">
      <c r="A568" s="107"/>
      <c r="B568" s="107"/>
      <c r="C568" s="107"/>
      <c r="D568" s="107"/>
      <c r="E568" s="108"/>
      <c r="F568" s="108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</row>
    <row r="569" spans="1:25" ht="12.75" hidden="1" customHeight="1" x14ac:dyDescent="0.2">
      <c r="A569" s="107"/>
      <c r="B569" s="107"/>
      <c r="C569" s="107"/>
      <c r="D569" s="107"/>
      <c r="E569" s="108"/>
      <c r="F569" s="108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</row>
    <row r="570" spans="1:25" ht="12.75" hidden="1" customHeight="1" x14ac:dyDescent="0.2">
      <c r="A570" s="107"/>
      <c r="B570" s="107"/>
      <c r="C570" s="107"/>
      <c r="D570" s="107"/>
      <c r="E570" s="108"/>
      <c r="F570" s="108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</row>
    <row r="571" spans="1:25" ht="12.75" hidden="1" customHeight="1" x14ac:dyDescent="0.2">
      <c r="A571" s="107"/>
      <c r="B571" s="107"/>
      <c r="C571" s="107"/>
      <c r="D571" s="107"/>
      <c r="E571" s="108"/>
      <c r="F571" s="108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</row>
    <row r="572" spans="1:25" ht="12.75" hidden="1" customHeight="1" x14ac:dyDescent="0.2">
      <c r="A572" s="107"/>
      <c r="B572" s="107"/>
      <c r="C572" s="107"/>
      <c r="D572" s="107"/>
      <c r="E572" s="108"/>
      <c r="F572" s="108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</row>
    <row r="573" spans="1:25" ht="12.75" hidden="1" customHeight="1" x14ac:dyDescent="0.2">
      <c r="A573" s="107"/>
      <c r="B573" s="107"/>
      <c r="C573" s="107"/>
      <c r="D573" s="107"/>
      <c r="E573" s="108"/>
      <c r="F573" s="108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</row>
    <row r="574" spans="1:25" ht="12.75" hidden="1" customHeight="1" x14ac:dyDescent="0.2">
      <c r="A574" s="107"/>
      <c r="B574" s="107"/>
      <c r="C574" s="107"/>
      <c r="D574" s="107"/>
      <c r="E574" s="108"/>
      <c r="F574" s="108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</row>
    <row r="575" spans="1:25" ht="12.75" hidden="1" customHeight="1" x14ac:dyDescent="0.2">
      <c r="A575" s="107"/>
      <c r="B575" s="107"/>
      <c r="C575" s="107"/>
      <c r="D575" s="107"/>
      <c r="E575" s="108"/>
      <c r="F575" s="108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</row>
    <row r="576" spans="1:25" ht="12.75" hidden="1" customHeight="1" x14ac:dyDescent="0.2">
      <c r="A576" s="107"/>
      <c r="B576" s="107"/>
      <c r="C576" s="107"/>
      <c r="D576" s="107"/>
      <c r="E576" s="108"/>
      <c r="F576" s="108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</row>
    <row r="577" spans="1:25" ht="12.75" hidden="1" customHeight="1" x14ac:dyDescent="0.2">
      <c r="A577" s="107"/>
      <c r="B577" s="107"/>
      <c r="C577" s="107"/>
      <c r="D577" s="107"/>
      <c r="E577" s="108"/>
      <c r="F577" s="108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</row>
    <row r="578" spans="1:25" ht="12.75" hidden="1" customHeight="1" x14ac:dyDescent="0.2">
      <c r="A578" s="107"/>
      <c r="B578" s="107"/>
      <c r="C578" s="107"/>
      <c r="D578" s="107"/>
      <c r="E578" s="108"/>
      <c r="F578" s="108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</row>
    <row r="579" spans="1:25" ht="12.75" hidden="1" customHeight="1" x14ac:dyDescent="0.2">
      <c r="A579" s="107"/>
      <c r="B579" s="107"/>
      <c r="C579" s="107"/>
      <c r="D579" s="107"/>
      <c r="E579" s="108"/>
      <c r="F579" s="108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</row>
    <row r="580" spans="1:25" ht="12.75" hidden="1" customHeight="1" x14ac:dyDescent="0.2">
      <c r="A580" s="107"/>
      <c r="B580" s="107"/>
      <c r="C580" s="107"/>
      <c r="D580" s="107"/>
      <c r="E580" s="108"/>
      <c r="F580" s="108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</row>
    <row r="581" spans="1:25" ht="12.75" hidden="1" customHeight="1" x14ac:dyDescent="0.2">
      <c r="A581" s="107"/>
      <c r="B581" s="107"/>
      <c r="C581" s="107"/>
      <c r="D581" s="107"/>
      <c r="E581" s="108"/>
      <c r="F581" s="108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</row>
    <row r="582" spans="1:25" ht="12.75" hidden="1" customHeight="1" x14ac:dyDescent="0.2">
      <c r="A582" s="107"/>
      <c r="B582" s="107"/>
      <c r="C582" s="107"/>
      <c r="D582" s="107"/>
      <c r="E582" s="108"/>
      <c r="F582" s="108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</row>
    <row r="583" spans="1:25" ht="12.75" hidden="1" customHeight="1" x14ac:dyDescent="0.2">
      <c r="A583" s="107"/>
      <c r="B583" s="107"/>
      <c r="C583" s="107"/>
      <c r="D583" s="107"/>
      <c r="E583" s="108"/>
      <c r="F583" s="108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</row>
    <row r="584" spans="1:25" ht="12.75" hidden="1" customHeight="1" x14ac:dyDescent="0.2">
      <c r="A584" s="107"/>
      <c r="B584" s="107"/>
      <c r="C584" s="107"/>
      <c r="D584" s="107"/>
      <c r="E584" s="108"/>
      <c r="F584" s="108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</row>
    <row r="585" spans="1:25" ht="12.75" hidden="1" customHeight="1" x14ac:dyDescent="0.2">
      <c r="A585" s="107"/>
      <c r="B585" s="107"/>
      <c r="C585" s="107"/>
      <c r="D585" s="107"/>
      <c r="E585" s="108"/>
      <c r="F585" s="108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</row>
    <row r="586" spans="1:25" ht="12.75" hidden="1" customHeight="1" x14ac:dyDescent="0.2">
      <c r="A586" s="107"/>
      <c r="B586" s="107"/>
      <c r="C586" s="107"/>
      <c r="D586" s="107"/>
      <c r="E586" s="108"/>
      <c r="F586" s="108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</row>
    <row r="587" spans="1:25" ht="12.75" hidden="1" customHeight="1" x14ac:dyDescent="0.2">
      <c r="A587" s="107"/>
      <c r="B587" s="107"/>
      <c r="C587" s="107"/>
      <c r="D587" s="107"/>
      <c r="E587" s="108"/>
      <c r="F587" s="108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</row>
    <row r="588" spans="1:25" ht="12.75" hidden="1" customHeight="1" x14ac:dyDescent="0.2">
      <c r="A588" s="107"/>
      <c r="B588" s="107"/>
      <c r="C588" s="107"/>
      <c r="D588" s="107"/>
      <c r="E588" s="108"/>
      <c r="F588" s="108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</row>
    <row r="589" spans="1:25" ht="12.75" hidden="1" customHeight="1" x14ac:dyDescent="0.2">
      <c r="A589" s="107"/>
      <c r="B589" s="107"/>
      <c r="C589" s="107"/>
      <c r="D589" s="107"/>
      <c r="E589" s="108"/>
      <c r="F589" s="108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</row>
    <row r="590" spans="1:25" ht="12.75" hidden="1" customHeight="1" x14ac:dyDescent="0.2">
      <c r="A590" s="107"/>
      <c r="B590" s="107"/>
      <c r="C590" s="107"/>
      <c r="D590" s="107"/>
      <c r="E590" s="108"/>
      <c r="F590" s="108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</row>
    <row r="591" spans="1:25" ht="12.75" hidden="1" customHeight="1" x14ac:dyDescent="0.2">
      <c r="A591" s="107"/>
      <c r="B591" s="107"/>
      <c r="C591" s="107"/>
      <c r="D591" s="107"/>
      <c r="E591" s="108"/>
      <c r="F591" s="108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</row>
    <row r="592" spans="1:25" ht="12.75" hidden="1" customHeight="1" x14ac:dyDescent="0.2">
      <c r="A592" s="107"/>
      <c r="B592" s="107"/>
      <c r="C592" s="107"/>
      <c r="D592" s="107"/>
      <c r="E592" s="108"/>
      <c r="F592" s="108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</row>
    <row r="593" spans="1:25" ht="12.75" hidden="1" customHeight="1" x14ac:dyDescent="0.2">
      <c r="A593" s="107"/>
      <c r="B593" s="107"/>
      <c r="C593" s="107"/>
      <c r="D593" s="107"/>
      <c r="E593" s="108"/>
      <c r="F593" s="108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</row>
    <row r="594" spans="1:25" ht="12.75" hidden="1" customHeight="1" x14ac:dyDescent="0.2">
      <c r="A594" s="107"/>
      <c r="B594" s="107"/>
      <c r="C594" s="107"/>
      <c r="D594" s="107"/>
      <c r="E594" s="108"/>
      <c r="F594" s="108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</row>
    <row r="595" spans="1:25" ht="12.75" hidden="1" customHeight="1" x14ac:dyDescent="0.2">
      <c r="A595" s="107"/>
      <c r="B595" s="107"/>
      <c r="C595" s="107"/>
      <c r="D595" s="107"/>
      <c r="E595" s="108"/>
      <c r="F595" s="108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</row>
    <row r="596" spans="1:25" ht="12.75" hidden="1" customHeight="1" x14ac:dyDescent="0.2">
      <c r="A596" s="107"/>
      <c r="B596" s="107"/>
      <c r="C596" s="107"/>
      <c r="D596" s="107"/>
      <c r="E596" s="108"/>
      <c r="F596" s="108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</row>
    <row r="597" spans="1:25" ht="12.75" hidden="1" customHeight="1" x14ac:dyDescent="0.2">
      <c r="A597" s="107"/>
      <c r="B597" s="107"/>
      <c r="C597" s="107"/>
      <c r="D597" s="107"/>
      <c r="E597" s="108"/>
      <c r="F597" s="108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</row>
    <row r="598" spans="1:25" ht="12.75" hidden="1" customHeight="1" x14ac:dyDescent="0.2">
      <c r="A598" s="107"/>
      <c r="B598" s="107"/>
      <c r="C598" s="107"/>
      <c r="D598" s="107"/>
      <c r="E598" s="108"/>
      <c r="F598" s="108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</row>
    <row r="599" spans="1:25" ht="12.75" hidden="1" customHeight="1" x14ac:dyDescent="0.2">
      <c r="A599" s="107"/>
      <c r="B599" s="107"/>
      <c r="C599" s="107"/>
      <c r="D599" s="107"/>
      <c r="E599" s="108"/>
      <c r="F599" s="108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</row>
    <row r="600" spans="1:25" ht="12.75" hidden="1" customHeight="1" x14ac:dyDescent="0.2">
      <c r="A600" s="107"/>
      <c r="B600" s="107"/>
      <c r="C600" s="107"/>
      <c r="D600" s="107"/>
      <c r="E600" s="108"/>
      <c r="F600" s="108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</row>
    <row r="601" spans="1:25" ht="12.75" hidden="1" customHeight="1" x14ac:dyDescent="0.2">
      <c r="A601" s="107"/>
      <c r="B601" s="107"/>
      <c r="C601" s="107"/>
      <c r="D601" s="107"/>
      <c r="E601" s="108"/>
      <c r="F601" s="108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</row>
    <row r="602" spans="1:25" ht="12.75" hidden="1" customHeight="1" x14ac:dyDescent="0.2">
      <c r="A602" s="107"/>
      <c r="B602" s="107"/>
      <c r="C602" s="107"/>
      <c r="D602" s="107"/>
      <c r="E602" s="108"/>
      <c r="F602" s="108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</row>
    <row r="603" spans="1:25" ht="12.75" hidden="1" customHeight="1" x14ac:dyDescent="0.2">
      <c r="A603" s="107"/>
      <c r="B603" s="107"/>
      <c r="C603" s="107"/>
      <c r="D603" s="107"/>
      <c r="E603" s="108"/>
      <c r="F603" s="108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</row>
    <row r="604" spans="1:25" ht="12.75" hidden="1" customHeight="1" x14ac:dyDescent="0.2">
      <c r="A604" s="107"/>
      <c r="B604" s="107"/>
      <c r="C604" s="107"/>
      <c r="D604" s="107"/>
      <c r="E604" s="108"/>
      <c r="F604" s="108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</row>
    <row r="605" spans="1:25" ht="12.75" hidden="1" customHeight="1" x14ac:dyDescent="0.2">
      <c r="A605" s="107"/>
      <c r="B605" s="107"/>
      <c r="C605" s="107"/>
      <c r="D605" s="107"/>
      <c r="E605" s="108"/>
      <c r="F605" s="108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</row>
    <row r="606" spans="1:25" ht="12.75" hidden="1" customHeight="1" x14ac:dyDescent="0.2">
      <c r="A606" s="107"/>
      <c r="B606" s="107"/>
      <c r="C606" s="107"/>
      <c r="D606" s="107"/>
      <c r="E606" s="108"/>
      <c r="F606" s="108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</row>
    <row r="607" spans="1:25" ht="12.75" hidden="1" customHeight="1" x14ac:dyDescent="0.2">
      <c r="A607" s="107"/>
      <c r="B607" s="107"/>
      <c r="C607" s="107"/>
      <c r="D607" s="107"/>
      <c r="E607" s="108"/>
      <c r="F607" s="108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</row>
    <row r="608" spans="1:25" ht="12.75" hidden="1" customHeight="1" x14ac:dyDescent="0.2">
      <c r="A608" s="107"/>
      <c r="B608" s="107"/>
      <c r="C608" s="107"/>
      <c r="D608" s="107"/>
      <c r="E608" s="108"/>
      <c r="F608" s="108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</row>
    <row r="609" spans="1:25" ht="12.75" hidden="1" customHeight="1" x14ac:dyDescent="0.2">
      <c r="A609" s="107"/>
      <c r="B609" s="107"/>
      <c r="C609" s="107"/>
      <c r="D609" s="107"/>
      <c r="E609" s="108"/>
      <c r="F609" s="108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</row>
    <row r="610" spans="1:25" ht="12.75" hidden="1" customHeight="1" x14ac:dyDescent="0.2">
      <c r="A610" s="107"/>
      <c r="B610" s="107"/>
      <c r="C610" s="107"/>
      <c r="D610" s="107"/>
      <c r="E610" s="108"/>
      <c r="F610" s="108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</row>
    <row r="611" spans="1:25" ht="12.75" hidden="1" customHeight="1" x14ac:dyDescent="0.2">
      <c r="A611" s="107"/>
      <c r="B611" s="107"/>
      <c r="C611" s="107"/>
      <c r="D611" s="107"/>
      <c r="E611" s="108"/>
      <c r="F611" s="108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</row>
    <row r="612" spans="1:25" ht="12.75" hidden="1" customHeight="1" x14ac:dyDescent="0.2">
      <c r="A612" s="107"/>
      <c r="B612" s="107"/>
      <c r="C612" s="107"/>
      <c r="D612" s="107"/>
      <c r="E612" s="108"/>
      <c r="F612" s="108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</row>
    <row r="613" spans="1:25" ht="12.75" hidden="1" customHeight="1" x14ac:dyDescent="0.2">
      <c r="A613" s="107"/>
      <c r="B613" s="107"/>
      <c r="C613" s="107"/>
      <c r="D613" s="107"/>
      <c r="E613" s="108"/>
      <c r="F613" s="108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</row>
    <row r="614" spans="1:25" ht="12.75" hidden="1" customHeight="1" x14ac:dyDescent="0.2">
      <c r="A614" s="107"/>
      <c r="B614" s="107"/>
      <c r="C614" s="107"/>
      <c r="D614" s="107"/>
      <c r="E614" s="108"/>
      <c r="F614" s="108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</row>
    <row r="615" spans="1:25" ht="12.75" hidden="1" customHeight="1" x14ac:dyDescent="0.2">
      <c r="A615" s="107"/>
      <c r="B615" s="107"/>
      <c r="C615" s="107"/>
      <c r="D615" s="107"/>
      <c r="E615" s="108"/>
      <c r="F615" s="108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</row>
    <row r="616" spans="1:25" ht="12.75" hidden="1" customHeight="1" x14ac:dyDescent="0.2">
      <c r="A616" s="107"/>
      <c r="B616" s="107"/>
      <c r="C616" s="107"/>
      <c r="D616" s="107"/>
      <c r="E616" s="108"/>
      <c r="F616" s="108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</row>
    <row r="617" spans="1:25" ht="12.75" hidden="1" customHeight="1" x14ac:dyDescent="0.2">
      <c r="A617" s="107"/>
      <c r="B617" s="107"/>
      <c r="C617" s="107"/>
      <c r="D617" s="107"/>
      <c r="E617" s="108"/>
      <c r="F617" s="108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</row>
    <row r="618" spans="1:25" ht="12.75" hidden="1" customHeight="1" x14ac:dyDescent="0.2">
      <c r="A618" s="107"/>
      <c r="B618" s="107"/>
      <c r="C618" s="107"/>
      <c r="D618" s="107"/>
      <c r="E618" s="108"/>
      <c r="F618" s="108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</row>
    <row r="619" spans="1:25" ht="12.75" hidden="1" customHeight="1" x14ac:dyDescent="0.2">
      <c r="A619" s="107"/>
      <c r="B619" s="107"/>
      <c r="C619" s="107"/>
      <c r="D619" s="107"/>
      <c r="E619" s="108"/>
      <c r="F619" s="108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</row>
    <row r="620" spans="1:25" ht="12.75" hidden="1" customHeight="1" x14ac:dyDescent="0.2">
      <c r="A620" s="107"/>
      <c r="B620" s="107"/>
      <c r="C620" s="107"/>
      <c r="D620" s="107"/>
      <c r="E620" s="108"/>
      <c r="F620" s="108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</row>
    <row r="621" spans="1:25" ht="12.75" hidden="1" customHeight="1" x14ac:dyDescent="0.2">
      <c r="A621" s="107"/>
      <c r="B621" s="107"/>
      <c r="C621" s="107"/>
      <c r="D621" s="107"/>
      <c r="E621" s="108"/>
      <c r="F621" s="108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</row>
    <row r="622" spans="1:25" ht="12.75" hidden="1" customHeight="1" x14ac:dyDescent="0.2">
      <c r="A622" s="107"/>
      <c r="B622" s="107"/>
      <c r="C622" s="107"/>
      <c r="D622" s="107"/>
      <c r="E622" s="108"/>
      <c r="F622" s="108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</row>
    <row r="623" spans="1:25" ht="12.75" hidden="1" customHeight="1" x14ac:dyDescent="0.2">
      <c r="A623" s="107"/>
      <c r="B623" s="107"/>
      <c r="C623" s="107"/>
      <c r="D623" s="107"/>
      <c r="E623" s="108"/>
      <c r="F623" s="108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</row>
    <row r="624" spans="1:25" ht="12.75" hidden="1" customHeight="1" x14ac:dyDescent="0.2">
      <c r="A624" s="107"/>
      <c r="B624" s="107"/>
      <c r="C624" s="107"/>
      <c r="D624" s="107"/>
      <c r="E624" s="108"/>
      <c r="F624" s="108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</row>
    <row r="625" spans="1:25" ht="12.75" hidden="1" customHeight="1" x14ac:dyDescent="0.2">
      <c r="A625" s="107"/>
      <c r="B625" s="107"/>
      <c r="C625" s="107"/>
      <c r="D625" s="107"/>
      <c r="E625" s="108"/>
      <c r="F625" s="108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</row>
    <row r="626" spans="1:25" ht="12.75" hidden="1" customHeight="1" x14ac:dyDescent="0.2">
      <c r="A626" s="107"/>
      <c r="B626" s="107"/>
      <c r="C626" s="107"/>
      <c r="D626" s="107"/>
      <c r="E626" s="108"/>
      <c r="F626" s="108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</row>
    <row r="627" spans="1:25" ht="12.75" hidden="1" customHeight="1" x14ac:dyDescent="0.2">
      <c r="A627" s="107"/>
      <c r="B627" s="107"/>
      <c r="C627" s="107"/>
      <c r="D627" s="107"/>
      <c r="E627" s="108"/>
      <c r="F627" s="108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</row>
    <row r="628" spans="1:25" ht="12.75" hidden="1" customHeight="1" x14ac:dyDescent="0.2">
      <c r="A628" s="107"/>
      <c r="B628" s="107"/>
      <c r="C628" s="107"/>
      <c r="D628" s="107"/>
      <c r="E628" s="108"/>
      <c r="F628" s="108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</row>
    <row r="629" spans="1:25" ht="12.75" hidden="1" customHeight="1" x14ac:dyDescent="0.2">
      <c r="A629" s="107"/>
      <c r="B629" s="107"/>
      <c r="C629" s="107"/>
      <c r="D629" s="107"/>
      <c r="E629" s="108"/>
      <c r="F629" s="108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</row>
    <row r="630" spans="1:25" ht="12.75" hidden="1" customHeight="1" x14ac:dyDescent="0.2">
      <c r="A630" s="107"/>
      <c r="B630" s="107"/>
      <c r="C630" s="107"/>
      <c r="D630" s="107"/>
      <c r="E630" s="108"/>
      <c r="F630" s="108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</row>
    <row r="631" spans="1:25" ht="12.75" hidden="1" customHeight="1" x14ac:dyDescent="0.2">
      <c r="A631" s="107"/>
      <c r="B631" s="107"/>
      <c r="C631" s="107"/>
      <c r="D631" s="107"/>
      <c r="E631" s="108"/>
      <c r="F631" s="108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</row>
    <row r="632" spans="1:25" ht="12.75" hidden="1" customHeight="1" x14ac:dyDescent="0.2">
      <c r="A632" s="107"/>
      <c r="B632" s="107"/>
      <c r="C632" s="107"/>
      <c r="D632" s="107"/>
      <c r="E632" s="108"/>
      <c r="F632" s="108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</row>
    <row r="633" spans="1:25" ht="12.75" hidden="1" customHeight="1" x14ac:dyDescent="0.2">
      <c r="A633" s="107"/>
      <c r="B633" s="107"/>
      <c r="C633" s="107"/>
      <c r="D633" s="107"/>
      <c r="E633" s="108"/>
      <c r="F633" s="108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</row>
    <row r="634" spans="1:25" ht="12.75" hidden="1" customHeight="1" x14ac:dyDescent="0.2">
      <c r="A634" s="107"/>
      <c r="B634" s="107"/>
      <c r="C634" s="107"/>
      <c r="D634" s="107"/>
      <c r="E634" s="108"/>
      <c r="F634" s="108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</row>
    <row r="635" spans="1:25" ht="12.75" hidden="1" customHeight="1" x14ac:dyDescent="0.2">
      <c r="A635" s="107"/>
      <c r="B635" s="107"/>
      <c r="C635" s="107"/>
      <c r="D635" s="107"/>
      <c r="E635" s="108"/>
      <c r="F635" s="108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</row>
    <row r="636" spans="1:25" ht="12.75" hidden="1" customHeight="1" x14ac:dyDescent="0.2">
      <c r="A636" s="107"/>
      <c r="B636" s="107"/>
      <c r="C636" s="107"/>
      <c r="D636" s="107"/>
      <c r="E636" s="108"/>
      <c r="F636" s="108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</row>
    <row r="637" spans="1:25" ht="12.75" hidden="1" customHeight="1" x14ac:dyDescent="0.2">
      <c r="A637" s="107"/>
      <c r="B637" s="107"/>
      <c r="C637" s="107"/>
      <c r="D637" s="107"/>
      <c r="E637" s="108"/>
      <c r="F637" s="108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</row>
    <row r="638" spans="1:25" ht="12.75" hidden="1" customHeight="1" x14ac:dyDescent="0.2">
      <c r="A638" s="107"/>
      <c r="B638" s="107"/>
      <c r="C638" s="107"/>
      <c r="D638" s="107"/>
      <c r="E638" s="108"/>
      <c r="F638" s="108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</row>
    <row r="639" spans="1:25" ht="12.75" hidden="1" customHeight="1" x14ac:dyDescent="0.2">
      <c r="A639" s="107"/>
      <c r="B639" s="107"/>
      <c r="C639" s="107"/>
      <c r="D639" s="107"/>
      <c r="E639" s="108"/>
      <c r="F639" s="108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</row>
    <row r="640" spans="1:25" ht="12.75" hidden="1" customHeight="1" x14ac:dyDescent="0.2">
      <c r="A640" s="107"/>
      <c r="B640" s="107"/>
      <c r="C640" s="107"/>
      <c r="D640" s="107"/>
      <c r="E640" s="108"/>
      <c r="F640" s="108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</row>
    <row r="641" spans="1:25" ht="12.75" hidden="1" customHeight="1" x14ac:dyDescent="0.2">
      <c r="A641" s="107"/>
      <c r="B641" s="107"/>
      <c r="C641" s="107"/>
      <c r="D641" s="107"/>
      <c r="E641" s="108"/>
      <c r="F641" s="108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</row>
    <row r="642" spans="1:25" ht="12.75" hidden="1" customHeight="1" x14ac:dyDescent="0.2">
      <c r="A642" s="107"/>
      <c r="B642" s="107"/>
      <c r="C642" s="107"/>
      <c r="D642" s="107"/>
      <c r="E642" s="108"/>
      <c r="F642" s="108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</row>
    <row r="643" spans="1:25" ht="12.75" hidden="1" customHeight="1" x14ac:dyDescent="0.2">
      <c r="A643" s="107"/>
      <c r="B643" s="107"/>
      <c r="C643" s="107"/>
      <c r="D643" s="107"/>
      <c r="E643" s="108"/>
      <c r="F643" s="108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</row>
    <row r="644" spans="1:25" ht="12.75" hidden="1" customHeight="1" x14ac:dyDescent="0.2">
      <c r="A644" s="107"/>
      <c r="B644" s="107"/>
      <c r="C644" s="107"/>
      <c r="D644" s="107"/>
      <c r="E644" s="108"/>
      <c r="F644" s="108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</row>
    <row r="645" spans="1:25" ht="12.75" hidden="1" customHeight="1" x14ac:dyDescent="0.2">
      <c r="A645" s="107"/>
      <c r="B645" s="107"/>
      <c r="C645" s="107"/>
      <c r="D645" s="107"/>
      <c r="E645" s="108"/>
      <c r="F645" s="108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</row>
    <row r="646" spans="1:25" ht="12.75" hidden="1" customHeight="1" x14ac:dyDescent="0.2">
      <c r="A646" s="107"/>
      <c r="B646" s="107"/>
      <c r="C646" s="107"/>
      <c r="D646" s="107"/>
      <c r="E646" s="108"/>
      <c r="F646" s="108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</row>
    <row r="647" spans="1:25" ht="12.75" hidden="1" customHeight="1" x14ac:dyDescent="0.2">
      <c r="A647" s="107"/>
      <c r="B647" s="107"/>
      <c r="C647" s="107"/>
      <c r="D647" s="107"/>
      <c r="E647" s="108"/>
      <c r="F647" s="108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</row>
    <row r="648" spans="1:25" ht="12.75" hidden="1" customHeight="1" x14ac:dyDescent="0.2">
      <c r="A648" s="107"/>
      <c r="B648" s="107"/>
      <c r="C648" s="107"/>
      <c r="D648" s="107"/>
      <c r="E648" s="108"/>
      <c r="F648" s="108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</row>
    <row r="649" spans="1:25" ht="12.75" hidden="1" customHeight="1" x14ac:dyDescent="0.2">
      <c r="A649" s="107"/>
      <c r="B649" s="107"/>
      <c r="C649" s="107"/>
      <c r="D649" s="107"/>
      <c r="E649" s="108"/>
      <c r="F649" s="108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</row>
    <row r="650" spans="1:25" ht="12.75" hidden="1" customHeight="1" x14ac:dyDescent="0.2">
      <c r="A650" s="107"/>
      <c r="B650" s="107"/>
      <c r="C650" s="107"/>
      <c r="D650" s="107"/>
      <c r="E650" s="108"/>
      <c r="F650" s="108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</row>
    <row r="651" spans="1:25" ht="12.75" hidden="1" customHeight="1" x14ac:dyDescent="0.2">
      <c r="A651" s="107"/>
      <c r="B651" s="107"/>
      <c r="C651" s="107"/>
      <c r="D651" s="107"/>
      <c r="E651" s="108"/>
      <c r="F651" s="108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</row>
    <row r="652" spans="1:25" ht="12.75" hidden="1" customHeight="1" x14ac:dyDescent="0.2">
      <c r="A652" s="107"/>
      <c r="B652" s="107"/>
      <c r="C652" s="107"/>
      <c r="D652" s="107"/>
      <c r="E652" s="108"/>
      <c r="F652" s="108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</row>
    <row r="653" spans="1:25" ht="12.75" hidden="1" customHeight="1" x14ac:dyDescent="0.2">
      <c r="A653" s="107"/>
      <c r="B653" s="107"/>
      <c r="C653" s="107"/>
      <c r="D653" s="107"/>
      <c r="E653" s="108"/>
      <c r="F653" s="108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</row>
    <row r="654" spans="1:25" ht="12.75" hidden="1" customHeight="1" x14ac:dyDescent="0.2">
      <c r="A654" s="107"/>
      <c r="B654" s="107"/>
      <c r="C654" s="107"/>
      <c r="D654" s="107"/>
      <c r="E654" s="108"/>
      <c r="F654" s="108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</row>
    <row r="655" spans="1:25" ht="12.75" hidden="1" customHeight="1" x14ac:dyDescent="0.2">
      <c r="A655" s="107"/>
      <c r="B655" s="107"/>
      <c r="C655" s="107"/>
      <c r="D655" s="107"/>
      <c r="E655" s="108"/>
      <c r="F655" s="108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</row>
    <row r="656" spans="1:25" ht="12.75" hidden="1" customHeight="1" x14ac:dyDescent="0.2">
      <c r="A656" s="107"/>
      <c r="B656" s="107"/>
      <c r="C656" s="107"/>
      <c r="D656" s="107"/>
      <c r="E656" s="108"/>
      <c r="F656" s="108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</row>
    <row r="657" spans="1:25" ht="12.75" hidden="1" customHeight="1" x14ac:dyDescent="0.2">
      <c r="A657" s="107"/>
      <c r="B657" s="107"/>
      <c r="C657" s="107"/>
      <c r="D657" s="107"/>
      <c r="E657" s="108"/>
      <c r="F657" s="108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</row>
    <row r="658" spans="1:25" ht="12.75" hidden="1" customHeight="1" x14ac:dyDescent="0.2">
      <c r="A658" s="107"/>
      <c r="B658" s="107"/>
      <c r="C658" s="107"/>
      <c r="D658" s="107"/>
      <c r="E658" s="108"/>
      <c r="F658" s="108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</row>
    <row r="659" spans="1:25" ht="12.75" hidden="1" customHeight="1" x14ac:dyDescent="0.2">
      <c r="A659" s="107"/>
      <c r="B659" s="107"/>
      <c r="C659" s="107"/>
      <c r="D659" s="107"/>
      <c r="E659" s="108"/>
      <c r="F659" s="108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</row>
    <row r="660" spans="1:25" ht="12.75" hidden="1" customHeight="1" x14ac:dyDescent="0.2">
      <c r="A660" s="107"/>
      <c r="B660" s="107"/>
      <c r="C660" s="107"/>
      <c r="D660" s="107"/>
      <c r="E660" s="108"/>
      <c r="F660" s="108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</row>
    <row r="661" spans="1:25" ht="12.75" hidden="1" customHeight="1" x14ac:dyDescent="0.2">
      <c r="A661" s="107"/>
      <c r="B661" s="107"/>
      <c r="C661" s="107"/>
      <c r="D661" s="107"/>
      <c r="E661" s="108"/>
      <c r="F661" s="108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</row>
    <row r="662" spans="1:25" ht="12.75" hidden="1" customHeight="1" x14ac:dyDescent="0.2">
      <c r="A662" s="107"/>
      <c r="B662" s="107"/>
      <c r="C662" s="107"/>
      <c r="D662" s="107"/>
      <c r="E662" s="108"/>
      <c r="F662" s="108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</row>
    <row r="663" spans="1:25" ht="12.75" hidden="1" customHeight="1" x14ac:dyDescent="0.2">
      <c r="A663" s="107"/>
      <c r="B663" s="107"/>
      <c r="C663" s="107"/>
      <c r="D663" s="107"/>
      <c r="E663" s="108"/>
      <c r="F663" s="108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</row>
    <row r="664" spans="1:25" ht="12.75" hidden="1" customHeight="1" x14ac:dyDescent="0.2">
      <c r="A664" s="107"/>
      <c r="B664" s="107"/>
      <c r="C664" s="107"/>
      <c r="D664" s="107"/>
      <c r="E664" s="108"/>
      <c r="F664" s="108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</row>
    <row r="665" spans="1:25" ht="12.75" hidden="1" customHeight="1" x14ac:dyDescent="0.2">
      <c r="A665" s="107"/>
      <c r="B665" s="107"/>
      <c r="C665" s="107"/>
      <c r="D665" s="107"/>
      <c r="E665" s="108"/>
      <c r="F665" s="108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</row>
    <row r="666" spans="1:25" ht="12.75" hidden="1" customHeight="1" x14ac:dyDescent="0.2">
      <c r="A666" s="107"/>
      <c r="B666" s="107"/>
      <c r="C666" s="107"/>
      <c r="D666" s="107"/>
      <c r="E666" s="108"/>
      <c r="F666" s="108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</row>
    <row r="667" spans="1:25" ht="12.75" hidden="1" customHeight="1" x14ac:dyDescent="0.2">
      <c r="A667" s="107"/>
      <c r="B667" s="107"/>
      <c r="C667" s="107"/>
      <c r="D667" s="107"/>
      <c r="E667" s="108"/>
      <c r="F667" s="108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</row>
    <row r="668" spans="1:25" ht="12.75" hidden="1" customHeight="1" x14ac:dyDescent="0.2">
      <c r="A668" s="107"/>
      <c r="B668" s="107"/>
      <c r="C668" s="107"/>
      <c r="D668" s="107"/>
      <c r="E668" s="108"/>
      <c r="F668" s="108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</row>
    <row r="669" spans="1:25" ht="12.75" hidden="1" customHeight="1" x14ac:dyDescent="0.2">
      <c r="A669" s="107"/>
      <c r="B669" s="107"/>
      <c r="C669" s="107"/>
      <c r="D669" s="107"/>
      <c r="E669" s="108"/>
      <c r="F669" s="108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</row>
    <row r="670" spans="1:25" ht="12.75" hidden="1" customHeight="1" x14ac:dyDescent="0.2">
      <c r="A670" s="107"/>
      <c r="B670" s="107"/>
      <c r="C670" s="107"/>
      <c r="D670" s="107"/>
      <c r="E670" s="108"/>
      <c r="F670" s="108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</row>
    <row r="671" spans="1:25" ht="12.75" hidden="1" customHeight="1" x14ac:dyDescent="0.2">
      <c r="A671" s="107"/>
      <c r="B671" s="107"/>
      <c r="C671" s="107"/>
      <c r="D671" s="107"/>
      <c r="E671" s="108"/>
      <c r="F671" s="108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</row>
    <row r="672" spans="1:25" ht="12.75" hidden="1" customHeight="1" x14ac:dyDescent="0.2">
      <c r="A672" s="107"/>
      <c r="B672" s="107"/>
      <c r="C672" s="107"/>
      <c r="D672" s="107"/>
      <c r="E672" s="108"/>
      <c r="F672" s="108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</row>
    <row r="673" spans="1:25" ht="12.75" hidden="1" customHeight="1" x14ac:dyDescent="0.2">
      <c r="A673" s="107"/>
      <c r="B673" s="107"/>
      <c r="C673" s="107"/>
      <c r="D673" s="107"/>
      <c r="E673" s="108"/>
      <c r="F673" s="108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</row>
    <row r="674" spans="1:25" ht="12.75" hidden="1" customHeight="1" x14ac:dyDescent="0.2">
      <c r="A674" s="107"/>
      <c r="B674" s="107"/>
      <c r="C674" s="107"/>
      <c r="D674" s="107"/>
      <c r="E674" s="108"/>
      <c r="F674" s="108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</row>
    <row r="675" spans="1:25" ht="12.75" hidden="1" customHeight="1" x14ac:dyDescent="0.2">
      <c r="A675" s="107"/>
      <c r="B675" s="107"/>
      <c r="C675" s="107"/>
      <c r="D675" s="107"/>
      <c r="E675" s="108"/>
      <c r="F675" s="108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</row>
    <row r="676" spans="1:25" ht="12.75" hidden="1" customHeight="1" x14ac:dyDescent="0.2">
      <c r="A676" s="107"/>
      <c r="B676" s="107"/>
      <c r="C676" s="107"/>
      <c r="D676" s="107"/>
      <c r="E676" s="108"/>
      <c r="F676" s="108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</row>
    <row r="677" spans="1:25" ht="12.75" hidden="1" customHeight="1" x14ac:dyDescent="0.2">
      <c r="A677" s="107"/>
      <c r="B677" s="107"/>
      <c r="C677" s="107"/>
      <c r="D677" s="107"/>
      <c r="E677" s="108"/>
      <c r="F677" s="108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</row>
    <row r="678" spans="1:25" ht="12.75" hidden="1" customHeight="1" x14ac:dyDescent="0.2">
      <c r="A678" s="107"/>
      <c r="B678" s="107"/>
      <c r="C678" s="107"/>
      <c r="D678" s="107"/>
      <c r="E678" s="108"/>
      <c r="F678" s="108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</row>
    <row r="679" spans="1:25" ht="12.75" hidden="1" customHeight="1" x14ac:dyDescent="0.2">
      <c r="A679" s="107"/>
      <c r="B679" s="107"/>
      <c r="C679" s="107"/>
      <c r="D679" s="107"/>
      <c r="E679" s="108"/>
      <c r="F679" s="108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</row>
    <row r="680" spans="1:25" ht="12.75" hidden="1" customHeight="1" x14ac:dyDescent="0.2">
      <c r="A680" s="107"/>
      <c r="B680" s="107"/>
      <c r="C680" s="107"/>
      <c r="D680" s="107"/>
      <c r="E680" s="108"/>
      <c r="F680" s="108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</row>
    <row r="681" spans="1:25" ht="12.75" hidden="1" customHeight="1" x14ac:dyDescent="0.2">
      <c r="A681" s="107"/>
      <c r="B681" s="107"/>
      <c r="C681" s="107"/>
      <c r="D681" s="107"/>
      <c r="E681" s="108"/>
      <c r="F681" s="108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</row>
    <row r="682" spans="1:25" ht="12.75" hidden="1" customHeight="1" x14ac:dyDescent="0.2">
      <c r="A682" s="107"/>
      <c r="B682" s="107"/>
      <c r="C682" s="107"/>
      <c r="D682" s="107"/>
      <c r="E682" s="108"/>
      <c r="F682" s="108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</row>
    <row r="683" spans="1:25" ht="12.75" hidden="1" customHeight="1" x14ac:dyDescent="0.2">
      <c r="A683" s="107"/>
      <c r="B683" s="107"/>
      <c r="C683" s="107"/>
      <c r="D683" s="107"/>
      <c r="E683" s="108"/>
      <c r="F683" s="108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</row>
    <row r="684" spans="1:25" ht="12.75" hidden="1" customHeight="1" x14ac:dyDescent="0.2">
      <c r="A684" s="107"/>
      <c r="B684" s="107"/>
      <c r="C684" s="107"/>
      <c r="D684" s="107"/>
      <c r="E684" s="108"/>
      <c r="F684" s="108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</row>
    <row r="685" spans="1:25" ht="12.75" hidden="1" customHeight="1" x14ac:dyDescent="0.2">
      <c r="A685" s="107"/>
      <c r="B685" s="107"/>
      <c r="C685" s="107"/>
      <c r="D685" s="107"/>
      <c r="E685" s="108"/>
      <c r="F685" s="108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</row>
    <row r="686" spans="1:25" ht="12.75" hidden="1" customHeight="1" x14ac:dyDescent="0.2">
      <c r="A686" s="107"/>
      <c r="B686" s="107"/>
      <c r="C686" s="107"/>
      <c r="D686" s="107"/>
      <c r="E686" s="108"/>
      <c r="F686" s="108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</row>
    <row r="687" spans="1:25" ht="12.75" hidden="1" customHeight="1" x14ac:dyDescent="0.2">
      <c r="A687" s="107"/>
      <c r="B687" s="107"/>
      <c r="C687" s="107"/>
      <c r="D687" s="107"/>
      <c r="E687" s="108"/>
      <c r="F687" s="108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</row>
    <row r="688" spans="1:25" ht="12.75" hidden="1" customHeight="1" x14ac:dyDescent="0.2">
      <c r="A688" s="107"/>
      <c r="B688" s="107"/>
      <c r="C688" s="107"/>
      <c r="D688" s="107"/>
      <c r="E688" s="108"/>
      <c r="F688" s="108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</row>
    <row r="689" spans="1:25" ht="12.75" hidden="1" customHeight="1" x14ac:dyDescent="0.2">
      <c r="A689" s="107"/>
      <c r="B689" s="107"/>
      <c r="C689" s="107"/>
      <c r="D689" s="107"/>
      <c r="E689" s="108"/>
      <c r="F689" s="108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</row>
    <row r="690" spans="1:25" ht="12.75" hidden="1" customHeight="1" x14ac:dyDescent="0.2">
      <c r="A690" s="107"/>
      <c r="B690" s="107"/>
      <c r="C690" s="107"/>
      <c r="D690" s="107"/>
      <c r="E690" s="108"/>
      <c r="F690" s="108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</row>
    <row r="691" spans="1:25" ht="12.75" hidden="1" customHeight="1" x14ac:dyDescent="0.2">
      <c r="A691" s="107"/>
      <c r="B691" s="107"/>
      <c r="C691" s="107"/>
      <c r="D691" s="107"/>
      <c r="E691" s="108"/>
      <c r="F691" s="108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</row>
    <row r="692" spans="1:25" ht="12.75" hidden="1" customHeight="1" x14ac:dyDescent="0.2">
      <c r="A692" s="107"/>
      <c r="B692" s="107"/>
      <c r="C692" s="107"/>
      <c r="D692" s="107"/>
      <c r="E692" s="108"/>
      <c r="F692" s="108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</row>
    <row r="693" spans="1:25" ht="12.75" hidden="1" customHeight="1" x14ac:dyDescent="0.2">
      <c r="A693" s="107"/>
      <c r="B693" s="107"/>
      <c r="C693" s="107"/>
      <c r="D693" s="107"/>
      <c r="E693" s="108"/>
      <c r="F693" s="108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</row>
    <row r="694" spans="1:25" ht="12.75" hidden="1" customHeight="1" x14ac:dyDescent="0.2">
      <c r="A694" s="107"/>
      <c r="B694" s="107"/>
      <c r="C694" s="107"/>
      <c r="D694" s="107"/>
      <c r="E694" s="108"/>
      <c r="F694" s="108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</row>
    <row r="695" spans="1:25" ht="12.75" hidden="1" customHeight="1" x14ac:dyDescent="0.2">
      <c r="A695" s="107"/>
      <c r="B695" s="107"/>
      <c r="C695" s="107"/>
      <c r="D695" s="107"/>
      <c r="E695" s="108"/>
      <c r="F695" s="108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</row>
    <row r="696" spans="1:25" ht="12.75" hidden="1" customHeight="1" x14ac:dyDescent="0.2">
      <c r="A696" s="107"/>
      <c r="B696" s="107"/>
      <c r="C696" s="107"/>
      <c r="D696" s="107"/>
      <c r="E696" s="108"/>
      <c r="F696" s="108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</row>
    <row r="697" spans="1:25" ht="12.75" hidden="1" customHeight="1" x14ac:dyDescent="0.2">
      <c r="A697" s="107"/>
      <c r="B697" s="107"/>
      <c r="C697" s="107"/>
      <c r="D697" s="107"/>
      <c r="E697" s="108"/>
      <c r="F697" s="108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</row>
    <row r="698" spans="1:25" ht="12.75" hidden="1" customHeight="1" x14ac:dyDescent="0.2">
      <c r="A698" s="107"/>
      <c r="B698" s="107"/>
      <c r="C698" s="107"/>
      <c r="D698" s="107"/>
      <c r="E698" s="108"/>
      <c r="F698" s="108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</row>
    <row r="699" spans="1:25" ht="12.75" hidden="1" customHeight="1" x14ac:dyDescent="0.2">
      <c r="A699" s="107"/>
      <c r="B699" s="107"/>
      <c r="C699" s="107"/>
      <c r="D699" s="107"/>
      <c r="E699" s="108"/>
      <c r="F699" s="108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</row>
    <row r="700" spans="1:25" ht="12.75" hidden="1" customHeight="1" x14ac:dyDescent="0.2">
      <c r="A700" s="107"/>
      <c r="B700" s="107"/>
      <c r="C700" s="107"/>
      <c r="D700" s="107"/>
      <c r="E700" s="108"/>
      <c r="F700" s="108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</row>
    <row r="701" spans="1:25" ht="12.75" hidden="1" customHeight="1" x14ac:dyDescent="0.2">
      <c r="A701" s="107"/>
      <c r="B701" s="107"/>
      <c r="C701" s="107"/>
      <c r="D701" s="107"/>
      <c r="E701" s="108"/>
      <c r="F701" s="108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</row>
    <row r="702" spans="1:25" ht="12.75" hidden="1" customHeight="1" x14ac:dyDescent="0.2">
      <c r="A702" s="107"/>
      <c r="B702" s="107"/>
      <c r="C702" s="107"/>
      <c r="D702" s="107"/>
      <c r="E702" s="108"/>
      <c r="F702" s="108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</row>
    <row r="703" spans="1:25" ht="12.75" hidden="1" customHeight="1" x14ac:dyDescent="0.2">
      <c r="A703" s="107"/>
      <c r="B703" s="107"/>
      <c r="C703" s="107"/>
      <c r="D703" s="107"/>
      <c r="E703" s="108"/>
      <c r="F703" s="108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</row>
    <row r="704" spans="1:25" ht="12.75" hidden="1" customHeight="1" x14ac:dyDescent="0.2">
      <c r="A704" s="107"/>
      <c r="B704" s="107"/>
      <c r="C704" s="107"/>
      <c r="D704" s="107"/>
      <c r="E704" s="108"/>
      <c r="F704" s="108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</row>
    <row r="705" spans="1:25" ht="12.75" hidden="1" customHeight="1" x14ac:dyDescent="0.2">
      <c r="A705" s="107"/>
      <c r="B705" s="107"/>
      <c r="C705" s="107"/>
      <c r="D705" s="107"/>
      <c r="E705" s="108"/>
      <c r="F705" s="108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</row>
    <row r="706" spans="1:25" ht="12.75" hidden="1" customHeight="1" x14ac:dyDescent="0.2">
      <c r="A706" s="107"/>
      <c r="B706" s="107"/>
      <c r="C706" s="107"/>
      <c r="D706" s="107"/>
      <c r="E706" s="108"/>
      <c r="F706" s="108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</row>
    <row r="707" spans="1:25" ht="12.75" hidden="1" customHeight="1" x14ac:dyDescent="0.2">
      <c r="A707" s="107"/>
      <c r="B707" s="107"/>
      <c r="C707" s="107"/>
      <c r="D707" s="107"/>
      <c r="E707" s="108"/>
      <c r="F707" s="108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</row>
    <row r="708" spans="1:25" ht="12.75" hidden="1" customHeight="1" x14ac:dyDescent="0.2">
      <c r="A708" s="107"/>
      <c r="B708" s="107"/>
      <c r="C708" s="107"/>
      <c r="D708" s="107"/>
      <c r="E708" s="108"/>
      <c r="F708" s="108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</row>
    <row r="709" spans="1:25" ht="12.75" hidden="1" customHeight="1" x14ac:dyDescent="0.2">
      <c r="A709" s="107"/>
      <c r="B709" s="107"/>
      <c r="C709" s="107"/>
      <c r="D709" s="107"/>
      <c r="E709" s="108"/>
      <c r="F709" s="108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</row>
    <row r="710" spans="1:25" ht="12.75" hidden="1" customHeight="1" x14ac:dyDescent="0.2">
      <c r="A710" s="107"/>
      <c r="B710" s="107"/>
      <c r="C710" s="107"/>
      <c r="D710" s="107"/>
      <c r="E710" s="108"/>
      <c r="F710" s="108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</row>
    <row r="711" spans="1:25" ht="12.75" hidden="1" customHeight="1" x14ac:dyDescent="0.2">
      <c r="A711" s="107"/>
      <c r="B711" s="107"/>
      <c r="C711" s="107"/>
      <c r="D711" s="107"/>
      <c r="E711" s="108"/>
      <c r="F711" s="108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</row>
    <row r="712" spans="1:25" ht="12.75" hidden="1" customHeight="1" x14ac:dyDescent="0.2">
      <c r="A712" s="107"/>
      <c r="B712" s="107"/>
      <c r="C712" s="107"/>
      <c r="D712" s="107"/>
      <c r="E712" s="108"/>
      <c r="F712" s="108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</row>
    <row r="713" spans="1:25" ht="12.75" hidden="1" customHeight="1" x14ac:dyDescent="0.2">
      <c r="A713" s="107"/>
      <c r="B713" s="107"/>
      <c r="C713" s="107"/>
      <c r="D713" s="107"/>
      <c r="E713" s="108"/>
      <c r="F713" s="108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</row>
    <row r="714" spans="1:25" ht="12.75" hidden="1" customHeight="1" x14ac:dyDescent="0.2">
      <c r="A714" s="107"/>
      <c r="B714" s="107"/>
      <c r="C714" s="107"/>
      <c r="D714" s="107"/>
      <c r="E714" s="108"/>
      <c r="F714" s="108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</row>
    <row r="715" spans="1:25" ht="12.75" hidden="1" customHeight="1" x14ac:dyDescent="0.2">
      <c r="A715" s="107"/>
      <c r="B715" s="107"/>
      <c r="C715" s="107"/>
      <c r="D715" s="107"/>
      <c r="E715" s="108"/>
      <c r="F715" s="108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</row>
    <row r="716" spans="1:25" ht="12.75" hidden="1" customHeight="1" x14ac:dyDescent="0.2">
      <c r="A716" s="107"/>
      <c r="B716" s="107"/>
      <c r="C716" s="107"/>
      <c r="D716" s="107"/>
      <c r="E716" s="108"/>
      <c r="F716" s="108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</row>
    <row r="717" spans="1:25" ht="12.75" hidden="1" customHeight="1" x14ac:dyDescent="0.2">
      <c r="A717" s="107"/>
      <c r="B717" s="107"/>
      <c r="C717" s="107"/>
      <c r="D717" s="107"/>
      <c r="E717" s="108"/>
      <c r="F717" s="108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</row>
    <row r="718" spans="1:25" ht="12.75" hidden="1" customHeight="1" x14ac:dyDescent="0.2">
      <c r="A718" s="107"/>
      <c r="B718" s="107"/>
      <c r="C718" s="107"/>
      <c r="D718" s="107"/>
      <c r="E718" s="108"/>
      <c r="F718" s="108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</row>
    <row r="719" spans="1:25" ht="12.75" hidden="1" customHeight="1" x14ac:dyDescent="0.2">
      <c r="A719" s="107"/>
      <c r="B719" s="107"/>
      <c r="C719" s="107"/>
      <c r="D719" s="107"/>
      <c r="E719" s="108"/>
      <c r="F719" s="108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</row>
    <row r="720" spans="1:25" ht="12.75" hidden="1" customHeight="1" x14ac:dyDescent="0.2">
      <c r="A720" s="107"/>
      <c r="B720" s="107"/>
      <c r="C720" s="107"/>
      <c r="D720" s="107"/>
      <c r="E720" s="108"/>
      <c r="F720" s="108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</row>
    <row r="721" spans="1:25" ht="12.75" hidden="1" customHeight="1" x14ac:dyDescent="0.2">
      <c r="A721" s="107"/>
      <c r="B721" s="107"/>
      <c r="C721" s="107"/>
      <c r="D721" s="107"/>
      <c r="E721" s="108"/>
      <c r="F721" s="108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</row>
    <row r="722" spans="1:25" ht="12.75" hidden="1" customHeight="1" x14ac:dyDescent="0.2">
      <c r="A722" s="107"/>
      <c r="B722" s="107"/>
      <c r="C722" s="107"/>
      <c r="D722" s="107"/>
      <c r="E722" s="108"/>
      <c r="F722" s="108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</row>
    <row r="723" spans="1:25" ht="12.75" hidden="1" customHeight="1" x14ac:dyDescent="0.2">
      <c r="A723" s="107"/>
      <c r="B723" s="107"/>
      <c r="C723" s="107"/>
      <c r="D723" s="107"/>
      <c r="E723" s="108"/>
      <c r="F723" s="108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</row>
    <row r="724" spans="1:25" ht="12.75" hidden="1" customHeight="1" x14ac:dyDescent="0.2">
      <c r="A724" s="107"/>
      <c r="B724" s="107"/>
      <c r="C724" s="107"/>
      <c r="D724" s="107"/>
      <c r="E724" s="108"/>
      <c r="F724" s="108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</row>
    <row r="725" spans="1:25" ht="12.75" hidden="1" customHeight="1" x14ac:dyDescent="0.2">
      <c r="A725" s="107"/>
      <c r="B725" s="107"/>
      <c r="C725" s="107"/>
      <c r="D725" s="107"/>
      <c r="E725" s="108"/>
      <c r="F725" s="108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</row>
    <row r="726" spans="1:25" ht="12.75" hidden="1" customHeight="1" x14ac:dyDescent="0.2">
      <c r="A726" s="107"/>
      <c r="B726" s="107"/>
      <c r="C726" s="107"/>
      <c r="D726" s="107"/>
      <c r="E726" s="108"/>
      <c r="F726" s="108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</row>
    <row r="727" spans="1:25" ht="12.75" hidden="1" customHeight="1" x14ac:dyDescent="0.2">
      <c r="A727" s="107"/>
      <c r="B727" s="107"/>
      <c r="C727" s="107"/>
      <c r="D727" s="107"/>
      <c r="E727" s="108"/>
      <c r="F727" s="108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</row>
    <row r="728" spans="1:25" ht="12.75" hidden="1" customHeight="1" x14ac:dyDescent="0.2">
      <c r="A728" s="107"/>
      <c r="B728" s="107"/>
      <c r="C728" s="107"/>
      <c r="D728" s="107"/>
      <c r="E728" s="108"/>
      <c r="F728" s="108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</row>
    <row r="729" spans="1:25" ht="12.75" hidden="1" customHeight="1" x14ac:dyDescent="0.2">
      <c r="A729" s="107"/>
      <c r="B729" s="107"/>
      <c r="C729" s="107"/>
      <c r="D729" s="107"/>
      <c r="E729" s="108"/>
      <c r="F729" s="108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</row>
    <row r="730" spans="1:25" ht="12.75" hidden="1" customHeight="1" x14ac:dyDescent="0.2">
      <c r="A730" s="107"/>
      <c r="B730" s="107"/>
      <c r="C730" s="107"/>
      <c r="D730" s="107"/>
      <c r="E730" s="108"/>
      <c r="F730" s="108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</row>
    <row r="731" spans="1:25" ht="12.75" hidden="1" customHeight="1" x14ac:dyDescent="0.2">
      <c r="A731" s="107"/>
      <c r="B731" s="107"/>
      <c r="C731" s="107"/>
      <c r="D731" s="107"/>
      <c r="E731" s="108"/>
      <c r="F731" s="108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</row>
    <row r="732" spans="1:25" ht="12.75" hidden="1" customHeight="1" x14ac:dyDescent="0.2">
      <c r="A732" s="107"/>
      <c r="B732" s="107"/>
      <c r="C732" s="107"/>
      <c r="D732" s="107"/>
      <c r="E732" s="108"/>
      <c r="F732" s="108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</row>
    <row r="733" spans="1:25" ht="12.75" hidden="1" customHeight="1" x14ac:dyDescent="0.2">
      <c r="A733" s="107"/>
      <c r="B733" s="107"/>
      <c r="C733" s="107"/>
      <c r="D733" s="107"/>
      <c r="E733" s="108"/>
      <c r="F733" s="108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</row>
    <row r="734" spans="1:25" ht="12.75" hidden="1" customHeight="1" x14ac:dyDescent="0.2">
      <c r="A734" s="107"/>
      <c r="B734" s="107"/>
      <c r="C734" s="107"/>
      <c r="D734" s="107"/>
      <c r="E734" s="108"/>
      <c r="F734" s="108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</row>
    <row r="735" spans="1:25" ht="12.75" hidden="1" customHeight="1" x14ac:dyDescent="0.2">
      <c r="A735" s="107"/>
      <c r="B735" s="107"/>
      <c r="C735" s="107"/>
      <c r="D735" s="107"/>
      <c r="E735" s="108"/>
      <c r="F735" s="108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</row>
    <row r="736" spans="1:25" ht="12.75" hidden="1" customHeight="1" x14ac:dyDescent="0.2">
      <c r="A736" s="107"/>
      <c r="B736" s="107"/>
      <c r="C736" s="107"/>
      <c r="D736" s="107"/>
      <c r="E736" s="108"/>
      <c r="F736" s="108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</row>
    <row r="737" spans="1:25" ht="12.75" hidden="1" customHeight="1" x14ac:dyDescent="0.2">
      <c r="A737" s="107"/>
      <c r="B737" s="107"/>
      <c r="C737" s="107"/>
      <c r="D737" s="107"/>
      <c r="E737" s="108"/>
      <c r="F737" s="108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</row>
    <row r="738" spans="1:25" ht="12.75" hidden="1" customHeight="1" x14ac:dyDescent="0.2">
      <c r="A738" s="107"/>
      <c r="B738" s="107"/>
      <c r="C738" s="107"/>
      <c r="D738" s="107"/>
      <c r="E738" s="108"/>
      <c r="F738" s="108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</row>
    <row r="739" spans="1:25" ht="12.75" hidden="1" customHeight="1" x14ac:dyDescent="0.2">
      <c r="A739" s="107"/>
      <c r="B739" s="107"/>
      <c r="C739" s="107"/>
      <c r="D739" s="107"/>
      <c r="E739" s="108"/>
      <c r="F739" s="108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</row>
    <row r="740" spans="1:25" ht="12.75" hidden="1" customHeight="1" x14ac:dyDescent="0.2">
      <c r="A740" s="107"/>
      <c r="B740" s="107"/>
      <c r="C740" s="107"/>
      <c r="D740" s="107"/>
      <c r="E740" s="108"/>
      <c r="F740" s="108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</row>
    <row r="741" spans="1:25" ht="12.75" hidden="1" customHeight="1" x14ac:dyDescent="0.2">
      <c r="A741" s="107"/>
      <c r="B741" s="107"/>
      <c r="C741" s="107"/>
      <c r="D741" s="107"/>
      <c r="E741" s="108"/>
      <c r="F741" s="108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</row>
    <row r="742" spans="1:25" ht="12.75" hidden="1" customHeight="1" x14ac:dyDescent="0.2">
      <c r="A742" s="107"/>
      <c r="B742" s="107"/>
      <c r="C742" s="107"/>
      <c r="D742" s="107"/>
      <c r="E742" s="108"/>
      <c r="F742" s="108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</row>
    <row r="743" spans="1:25" ht="12.75" hidden="1" customHeight="1" x14ac:dyDescent="0.2">
      <c r="A743" s="107"/>
      <c r="B743" s="107"/>
      <c r="C743" s="107"/>
      <c r="D743" s="107"/>
      <c r="E743" s="108"/>
      <c r="F743" s="108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</row>
    <row r="744" spans="1:25" ht="12.75" hidden="1" customHeight="1" x14ac:dyDescent="0.2">
      <c r="A744" s="107"/>
      <c r="B744" s="107"/>
      <c r="C744" s="107"/>
      <c r="D744" s="107"/>
      <c r="E744" s="108"/>
      <c r="F744" s="108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</row>
    <row r="745" spans="1:25" ht="12.75" hidden="1" customHeight="1" x14ac:dyDescent="0.2">
      <c r="A745" s="107"/>
      <c r="B745" s="107"/>
      <c r="C745" s="107"/>
      <c r="D745" s="107"/>
      <c r="E745" s="108"/>
      <c r="F745" s="108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</row>
    <row r="746" spans="1:25" ht="12.75" hidden="1" customHeight="1" x14ac:dyDescent="0.2">
      <c r="A746" s="107"/>
      <c r="B746" s="107"/>
      <c r="C746" s="107"/>
      <c r="D746" s="107"/>
      <c r="E746" s="108"/>
      <c r="F746" s="108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</row>
    <row r="747" spans="1:25" ht="12.75" hidden="1" customHeight="1" x14ac:dyDescent="0.2">
      <c r="A747" s="107"/>
      <c r="B747" s="107"/>
      <c r="C747" s="107"/>
      <c r="D747" s="107"/>
      <c r="E747" s="108"/>
      <c r="F747" s="108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</row>
    <row r="748" spans="1:25" ht="12.75" hidden="1" customHeight="1" x14ac:dyDescent="0.2">
      <c r="A748" s="107"/>
      <c r="B748" s="107"/>
      <c r="C748" s="107"/>
      <c r="D748" s="107"/>
      <c r="E748" s="108"/>
      <c r="F748" s="108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</row>
    <row r="749" spans="1:25" ht="12.75" hidden="1" customHeight="1" x14ac:dyDescent="0.2">
      <c r="A749" s="107"/>
      <c r="B749" s="107"/>
      <c r="C749" s="107"/>
      <c r="D749" s="107"/>
      <c r="E749" s="108"/>
      <c r="F749" s="108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</row>
    <row r="750" spans="1:25" ht="12.75" hidden="1" customHeight="1" x14ac:dyDescent="0.2">
      <c r="A750" s="107"/>
      <c r="B750" s="107"/>
      <c r="C750" s="107"/>
      <c r="D750" s="107"/>
      <c r="E750" s="108"/>
      <c r="F750" s="108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</row>
    <row r="751" spans="1:25" ht="12.75" hidden="1" customHeight="1" x14ac:dyDescent="0.2">
      <c r="A751" s="107"/>
      <c r="B751" s="107"/>
      <c r="C751" s="107"/>
      <c r="D751" s="107"/>
      <c r="E751" s="108"/>
      <c r="F751" s="108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</row>
    <row r="752" spans="1:25" ht="12.75" hidden="1" customHeight="1" x14ac:dyDescent="0.2">
      <c r="A752" s="107"/>
      <c r="B752" s="107"/>
      <c r="C752" s="107"/>
      <c r="D752" s="107"/>
      <c r="E752" s="108"/>
      <c r="F752" s="108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</row>
    <row r="753" spans="1:25" ht="12.75" hidden="1" customHeight="1" x14ac:dyDescent="0.2">
      <c r="A753" s="107"/>
      <c r="B753" s="107"/>
      <c r="C753" s="107"/>
      <c r="D753" s="107"/>
      <c r="E753" s="108"/>
      <c r="F753" s="108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</row>
    <row r="754" spans="1:25" ht="12.75" hidden="1" customHeight="1" x14ac:dyDescent="0.2">
      <c r="A754" s="107"/>
      <c r="B754" s="107"/>
      <c r="C754" s="107"/>
      <c r="D754" s="107"/>
      <c r="E754" s="108"/>
      <c r="F754" s="108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</row>
    <row r="755" spans="1:25" ht="12.75" hidden="1" customHeight="1" x14ac:dyDescent="0.2">
      <c r="A755" s="107"/>
      <c r="B755" s="107"/>
      <c r="C755" s="107"/>
      <c r="D755" s="107"/>
      <c r="E755" s="108"/>
      <c r="F755" s="108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</row>
    <row r="756" spans="1:25" ht="12.75" hidden="1" customHeight="1" x14ac:dyDescent="0.2">
      <c r="A756" s="107"/>
      <c r="B756" s="107"/>
      <c r="C756" s="107"/>
      <c r="D756" s="107"/>
      <c r="E756" s="108"/>
      <c r="F756" s="108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</row>
    <row r="757" spans="1:25" ht="12.75" hidden="1" customHeight="1" x14ac:dyDescent="0.2">
      <c r="A757" s="107"/>
      <c r="B757" s="107"/>
      <c r="C757" s="107"/>
      <c r="D757" s="107"/>
      <c r="E757" s="108"/>
      <c r="F757" s="108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</row>
    <row r="758" spans="1:25" ht="12.75" hidden="1" customHeight="1" x14ac:dyDescent="0.2">
      <c r="A758" s="107"/>
      <c r="B758" s="107"/>
      <c r="C758" s="107"/>
      <c r="D758" s="107"/>
      <c r="E758" s="108"/>
      <c r="F758" s="108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</row>
    <row r="759" spans="1:25" ht="12.75" hidden="1" customHeight="1" x14ac:dyDescent="0.2">
      <c r="A759" s="107"/>
      <c r="B759" s="107"/>
      <c r="C759" s="107"/>
      <c r="D759" s="107"/>
      <c r="E759" s="108"/>
      <c r="F759" s="108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</row>
    <row r="760" spans="1:25" ht="12.75" hidden="1" customHeight="1" x14ac:dyDescent="0.2">
      <c r="A760" s="107"/>
      <c r="B760" s="107"/>
      <c r="C760" s="107"/>
      <c r="D760" s="107"/>
      <c r="E760" s="108"/>
      <c r="F760" s="108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</row>
    <row r="761" spans="1:25" ht="12.75" hidden="1" customHeight="1" x14ac:dyDescent="0.2">
      <c r="A761" s="107"/>
      <c r="B761" s="107"/>
      <c r="C761" s="107"/>
      <c r="D761" s="107"/>
      <c r="E761" s="108"/>
      <c r="F761" s="108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</row>
    <row r="762" spans="1:25" ht="12.75" hidden="1" customHeight="1" x14ac:dyDescent="0.2">
      <c r="A762" s="107"/>
      <c r="B762" s="107"/>
      <c r="C762" s="107"/>
      <c r="D762" s="107"/>
      <c r="E762" s="108"/>
      <c r="F762" s="108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</row>
    <row r="763" spans="1:25" ht="12.75" hidden="1" customHeight="1" x14ac:dyDescent="0.2">
      <c r="A763" s="107"/>
      <c r="B763" s="107"/>
      <c r="C763" s="107"/>
      <c r="D763" s="107"/>
      <c r="E763" s="108"/>
      <c r="F763" s="108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</row>
    <row r="764" spans="1:25" ht="12.75" hidden="1" customHeight="1" x14ac:dyDescent="0.2">
      <c r="A764" s="107"/>
      <c r="B764" s="107"/>
      <c r="C764" s="107"/>
      <c r="D764" s="107"/>
      <c r="E764" s="108"/>
      <c r="F764" s="108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</row>
    <row r="765" spans="1:25" ht="12.75" hidden="1" customHeight="1" x14ac:dyDescent="0.2">
      <c r="A765" s="107"/>
      <c r="B765" s="107"/>
      <c r="C765" s="107"/>
      <c r="D765" s="107"/>
      <c r="E765" s="108"/>
      <c r="F765" s="108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</row>
    <row r="766" spans="1:25" ht="12.75" hidden="1" customHeight="1" x14ac:dyDescent="0.2">
      <c r="A766" s="107"/>
      <c r="B766" s="107"/>
      <c r="C766" s="107"/>
      <c r="D766" s="107"/>
      <c r="E766" s="108"/>
      <c r="F766" s="108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</row>
    <row r="767" spans="1:25" ht="12.75" hidden="1" customHeight="1" x14ac:dyDescent="0.2">
      <c r="A767" s="107"/>
      <c r="B767" s="107"/>
      <c r="C767" s="107"/>
      <c r="D767" s="107"/>
      <c r="E767" s="108"/>
      <c r="F767" s="108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</row>
    <row r="768" spans="1:25" ht="12.75" hidden="1" customHeight="1" x14ac:dyDescent="0.2">
      <c r="A768" s="107"/>
      <c r="B768" s="107"/>
      <c r="C768" s="107"/>
      <c r="D768" s="107"/>
      <c r="E768" s="108"/>
      <c r="F768" s="108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</row>
    <row r="769" spans="1:25" ht="12.75" hidden="1" customHeight="1" x14ac:dyDescent="0.2">
      <c r="A769" s="107"/>
      <c r="B769" s="107"/>
      <c r="C769" s="107"/>
      <c r="D769" s="107"/>
      <c r="E769" s="108"/>
      <c r="F769" s="108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</row>
    <row r="770" spans="1:25" ht="12.75" hidden="1" customHeight="1" x14ac:dyDescent="0.2">
      <c r="A770" s="107"/>
      <c r="B770" s="107"/>
      <c r="C770" s="107"/>
      <c r="D770" s="107"/>
      <c r="E770" s="108"/>
      <c r="F770" s="108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</row>
    <row r="771" spans="1:25" ht="12.75" hidden="1" customHeight="1" x14ac:dyDescent="0.2">
      <c r="A771" s="107"/>
      <c r="B771" s="107"/>
      <c r="C771" s="107"/>
      <c r="D771" s="107"/>
      <c r="E771" s="108"/>
      <c r="F771" s="108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</row>
    <row r="772" spans="1:25" ht="12.75" hidden="1" customHeight="1" x14ac:dyDescent="0.2">
      <c r="A772" s="107"/>
      <c r="B772" s="107"/>
      <c r="C772" s="107"/>
      <c r="D772" s="107"/>
      <c r="E772" s="108"/>
      <c r="F772" s="108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</row>
    <row r="773" spans="1:25" ht="12.75" hidden="1" customHeight="1" x14ac:dyDescent="0.2">
      <c r="A773" s="107"/>
      <c r="B773" s="107"/>
      <c r="C773" s="107"/>
      <c r="D773" s="107"/>
      <c r="E773" s="108"/>
      <c r="F773" s="108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</row>
    <row r="774" spans="1:25" ht="12.75" hidden="1" customHeight="1" x14ac:dyDescent="0.2">
      <c r="A774" s="107"/>
      <c r="B774" s="107"/>
      <c r="C774" s="107"/>
      <c r="D774" s="107"/>
      <c r="E774" s="108"/>
      <c r="F774" s="108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</row>
    <row r="775" spans="1:25" ht="12.75" hidden="1" customHeight="1" x14ac:dyDescent="0.2">
      <c r="A775" s="107"/>
      <c r="B775" s="107"/>
      <c r="C775" s="107"/>
      <c r="D775" s="107"/>
      <c r="E775" s="108"/>
      <c r="F775" s="108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</row>
    <row r="776" spans="1:25" ht="12.75" hidden="1" customHeight="1" x14ac:dyDescent="0.2">
      <c r="A776" s="107"/>
      <c r="B776" s="107"/>
      <c r="C776" s="107"/>
      <c r="D776" s="107"/>
      <c r="E776" s="108"/>
      <c r="F776" s="108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</row>
    <row r="777" spans="1:25" ht="12.75" hidden="1" customHeight="1" x14ac:dyDescent="0.2">
      <c r="A777" s="107"/>
      <c r="B777" s="107"/>
      <c r="C777" s="107"/>
      <c r="D777" s="107"/>
      <c r="E777" s="108"/>
      <c r="F777" s="108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</row>
    <row r="778" spans="1:25" ht="12.75" hidden="1" customHeight="1" x14ac:dyDescent="0.2">
      <c r="A778" s="107"/>
      <c r="B778" s="107"/>
      <c r="C778" s="107"/>
      <c r="D778" s="107"/>
      <c r="E778" s="108"/>
      <c r="F778" s="108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</row>
    <row r="779" spans="1:25" ht="12.75" hidden="1" customHeight="1" x14ac:dyDescent="0.2">
      <c r="A779" s="107"/>
      <c r="B779" s="107"/>
      <c r="C779" s="107"/>
      <c r="D779" s="107"/>
      <c r="E779" s="108"/>
      <c r="F779" s="108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</row>
    <row r="780" spans="1:25" ht="12.75" hidden="1" customHeight="1" x14ac:dyDescent="0.2">
      <c r="A780" s="107"/>
      <c r="B780" s="107"/>
      <c r="C780" s="107"/>
      <c r="D780" s="107"/>
      <c r="E780" s="108"/>
      <c r="F780" s="108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</row>
    <row r="781" spans="1:25" ht="12.75" hidden="1" customHeight="1" x14ac:dyDescent="0.2">
      <c r="A781" s="107"/>
      <c r="B781" s="107"/>
      <c r="C781" s="107"/>
      <c r="D781" s="107"/>
      <c r="E781" s="108"/>
      <c r="F781" s="108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</row>
    <row r="782" spans="1:25" ht="12.75" hidden="1" customHeight="1" x14ac:dyDescent="0.2">
      <c r="A782" s="107"/>
      <c r="B782" s="107"/>
      <c r="C782" s="107"/>
      <c r="D782" s="107"/>
      <c r="E782" s="108"/>
      <c r="F782" s="108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</row>
    <row r="783" spans="1:25" ht="12.75" hidden="1" customHeight="1" x14ac:dyDescent="0.2">
      <c r="A783" s="107"/>
      <c r="B783" s="107"/>
      <c r="C783" s="107"/>
      <c r="D783" s="107"/>
      <c r="E783" s="108"/>
      <c r="F783" s="108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</row>
    <row r="784" spans="1:25" ht="12.75" hidden="1" customHeight="1" x14ac:dyDescent="0.2">
      <c r="A784" s="107"/>
      <c r="B784" s="107"/>
      <c r="C784" s="107"/>
      <c r="D784" s="107"/>
      <c r="E784" s="108"/>
      <c r="F784" s="108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</row>
    <row r="785" spans="1:25" ht="12.75" hidden="1" customHeight="1" x14ac:dyDescent="0.2">
      <c r="A785" s="107"/>
      <c r="B785" s="107"/>
      <c r="C785" s="107"/>
      <c r="D785" s="107"/>
      <c r="E785" s="108"/>
      <c r="F785" s="108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</row>
    <row r="786" spans="1:25" ht="12.75" hidden="1" customHeight="1" x14ac:dyDescent="0.2">
      <c r="A786" s="107"/>
      <c r="B786" s="107"/>
      <c r="C786" s="107"/>
      <c r="D786" s="107"/>
      <c r="E786" s="108"/>
      <c r="F786" s="108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</row>
    <row r="787" spans="1:25" ht="12.75" hidden="1" customHeight="1" x14ac:dyDescent="0.2">
      <c r="A787" s="107"/>
      <c r="B787" s="107"/>
      <c r="C787" s="107"/>
      <c r="D787" s="107"/>
      <c r="E787" s="108"/>
      <c r="F787" s="108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</row>
    <row r="788" spans="1:25" ht="12.75" hidden="1" customHeight="1" x14ac:dyDescent="0.2">
      <c r="A788" s="107"/>
      <c r="B788" s="107"/>
      <c r="C788" s="107"/>
      <c r="D788" s="107"/>
      <c r="E788" s="108"/>
      <c r="F788" s="108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</row>
    <row r="789" spans="1:25" ht="12.75" hidden="1" customHeight="1" x14ac:dyDescent="0.2">
      <c r="A789" s="107"/>
      <c r="B789" s="107"/>
      <c r="C789" s="107"/>
      <c r="D789" s="107"/>
      <c r="E789" s="108"/>
      <c r="F789" s="108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</row>
    <row r="790" spans="1:25" ht="12.75" hidden="1" customHeight="1" x14ac:dyDescent="0.2">
      <c r="A790" s="107"/>
      <c r="B790" s="107"/>
      <c r="C790" s="107"/>
      <c r="D790" s="107"/>
      <c r="E790" s="108"/>
      <c r="F790" s="108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</row>
    <row r="791" spans="1:25" ht="12.75" hidden="1" customHeight="1" x14ac:dyDescent="0.2">
      <c r="A791" s="107"/>
      <c r="B791" s="107"/>
      <c r="C791" s="107"/>
      <c r="D791" s="107"/>
      <c r="E791" s="108"/>
      <c r="F791" s="108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</row>
    <row r="792" spans="1:25" ht="12.75" hidden="1" customHeight="1" x14ac:dyDescent="0.2">
      <c r="A792" s="107"/>
      <c r="B792" s="107"/>
      <c r="C792" s="107"/>
      <c r="D792" s="107"/>
      <c r="E792" s="108"/>
      <c r="F792" s="108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</row>
    <row r="793" spans="1:25" ht="12.75" hidden="1" customHeight="1" x14ac:dyDescent="0.2">
      <c r="A793" s="107"/>
      <c r="B793" s="107"/>
      <c r="C793" s="107"/>
      <c r="D793" s="107"/>
      <c r="E793" s="108"/>
      <c r="F793" s="108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</row>
    <row r="794" spans="1:25" ht="12.75" hidden="1" customHeight="1" x14ac:dyDescent="0.2">
      <c r="A794" s="107"/>
      <c r="B794" s="107"/>
      <c r="C794" s="107"/>
      <c r="D794" s="107"/>
      <c r="E794" s="108"/>
      <c r="F794" s="108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</row>
    <row r="795" spans="1:25" ht="12.75" hidden="1" customHeight="1" x14ac:dyDescent="0.2">
      <c r="A795" s="107"/>
      <c r="B795" s="107"/>
      <c r="C795" s="107"/>
      <c r="D795" s="107"/>
      <c r="E795" s="108"/>
      <c r="F795" s="108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</row>
    <row r="796" spans="1:25" ht="12.75" hidden="1" customHeight="1" x14ac:dyDescent="0.2">
      <c r="A796" s="107"/>
      <c r="B796" s="107"/>
      <c r="C796" s="107"/>
      <c r="D796" s="107"/>
      <c r="E796" s="108"/>
      <c r="F796" s="108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</row>
    <row r="797" spans="1:25" ht="12.75" hidden="1" customHeight="1" x14ac:dyDescent="0.2">
      <c r="A797" s="107"/>
      <c r="B797" s="107"/>
      <c r="C797" s="107"/>
      <c r="D797" s="107"/>
      <c r="E797" s="108"/>
      <c r="F797" s="108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</row>
    <row r="798" spans="1:25" ht="12.75" hidden="1" customHeight="1" x14ac:dyDescent="0.2">
      <c r="A798" s="107"/>
      <c r="B798" s="107"/>
      <c r="C798" s="107"/>
      <c r="D798" s="107"/>
      <c r="E798" s="108"/>
      <c r="F798" s="108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</row>
    <row r="799" spans="1:25" ht="12.75" hidden="1" customHeight="1" x14ac:dyDescent="0.2">
      <c r="A799" s="107"/>
      <c r="B799" s="107"/>
      <c r="C799" s="107"/>
      <c r="D799" s="107"/>
      <c r="E799" s="108"/>
      <c r="F799" s="108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</row>
    <row r="800" spans="1:25" ht="12.75" hidden="1" customHeight="1" x14ac:dyDescent="0.2">
      <c r="A800" s="107"/>
      <c r="B800" s="107"/>
      <c r="C800" s="107"/>
      <c r="D800" s="107"/>
      <c r="E800" s="108"/>
      <c r="F800" s="108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</row>
    <row r="801" spans="1:25" ht="12.75" hidden="1" customHeight="1" x14ac:dyDescent="0.2">
      <c r="A801" s="107"/>
      <c r="B801" s="107"/>
      <c r="C801" s="107"/>
      <c r="D801" s="107"/>
      <c r="E801" s="108"/>
      <c r="F801" s="108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</row>
    <row r="802" spans="1:25" ht="12.75" hidden="1" customHeight="1" x14ac:dyDescent="0.2">
      <c r="A802" s="107"/>
      <c r="B802" s="107"/>
      <c r="C802" s="107"/>
      <c r="D802" s="107"/>
      <c r="E802" s="108"/>
      <c r="F802" s="108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</row>
    <row r="803" spans="1:25" ht="12.75" hidden="1" customHeight="1" x14ac:dyDescent="0.2">
      <c r="A803" s="107"/>
      <c r="B803" s="107"/>
      <c r="C803" s="107"/>
      <c r="D803" s="107"/>
      <c r="E803" s="108"/>
      <c r="F803" s="108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</row>
    <row r="804" spans="1:25" ht="12.75" hidden="1" customHeight="1" x14ac:dyDescent="0.2">
      <c r="A804" s="107"/>
      <c r="B804" s="107"/>
      <c r="C804" s="107"/>
      <c r="D804" s="107"/>
      <c r="E804" s="108"/>
      <c r="F804" s="108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</row>
    <row r="805" spans="1:25" ht="12.75" hidden="1" customHeight="1" x14ac:dyDescent="0.2">
      <c r="A805" s="107"/>
      <c r="B805" s="107"/>
      <c r="C805" s="107"/>
      <c r="D805" s="107"/>
      <c r="E805" s="108"/>
      <c r="F805" s="108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</row>
    <row r="806" spans="1:25" ht="12.75" hidden="1" customHeight="1" x14ac:dyDescent="0.2">
      <c r="A806" s="107"/>
      <c r="B806" s="107"/>
      <c r="C806" s="107"/>
      <c r="D806" s="107"/>
      <c r="E806" s="108"/>
      <c r="F806" s="108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</row>
    <row r="807" spans="1:25" ht="12.75" hidden="1" customHeight="1" x14ac:dyDescent="0.2">
      <c r="A807" s="107"/>
      <c r="B807" s="107"/>
      <c r="C807" s="107"/>
      <c r="D807" s="107"/>
      <c r="E807" s="108"/>
      <c r="F807" s="108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</row>
    <row r="808" spans="1:25" ht="12.75" hidden="1" customHeight="1" x14ac:dyDescent="0.2">
      <c r="A808" s="107"/>
      <c r="B808" s="107"/>
      <c r="C808" s="107"/>
      <c r="D808" s="107"/>
      <c r="E808" s="108"/>
      <c r="F808" s="108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</row>
    <row r="809" spans="1:25" ht="12.75" hidden="1" customHeight="1" x14ac:dyDescent="0.2">
      <c r="A809" s="107"/>
      <c r="B809" s="107"/>
      <c r="C809" s="107"/>
      <c r="D809" s="107"/>
      <c r="E809" s="108"/>
      <c r="F809" s="108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</row>
    <row r="810" spans="1:25" ht="12.75" hidden="1" customHeight="1" x14ac:dyDescent="0.2">
      <c r="A810" s="107"/>
      <c r="B810" s="107"/>
      <c r="C810" s="107"/>
      <c r="D810" s="107"/>
      <c r="E810" s="108"/>
      <c r="F810" s="108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</row>
    <row r="811" spans="1:25" ht="12.75" hidden="1" customHeight="1" x14ac:dyDescent="0.2">
      <c r="A811" s="107"/>
      <c r="B811" s="107"/>
      <c r="C811" s="107"/>
      <c r="D811" s="107"/>
      <c r="E811" s="108"/>
      <c r="F811" s="108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</row>
    <row r="812" spans="1:25" ht="12.75" hidden="1" customHeight="1" x14ac:dyDescent="0.2">
      <c r="A812" s="107"/>
      <c r="B812" s="107"/>
      <c r="C812" s="107"/>
      <c r="D812" s="107"/>
      <c r="E812" s="108"/>
      <c r="F812" s="108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</row>
    <row r="813" spans="1:25" ht="12.75" hidden="1" customHeight="1" x14ac:dyDescent="0.2">
      <c r="A813" s="107"/>
      <c r="B813" s="107"/>
      <c r="C813" s="107"/>
      <c r="D813" s="107"/>
      <c r="E813" s="108"/>
      <c r="F813" s="108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</row>
    <row r="814" spans="1:25" ht="12.75" hidden="1" customHeight="1" x14ac:dyDescent="0.2">
      <c r="A814" s="107"/>
      <c r="B814" s="107"/>
      <c r="C814" s="107"/>
      <c r="D814" s="107"/>
      <c r="E814" s="108"/>
      <c r="F814" s="108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</row>
    <row r="815" spans="1:25" ht="12.75" hidden="1" customHeight="1" x14ac:dyDescent="0.2">
      <c r="A815" s="107"/>
      <c r="B815" s="107"/>
      <c r="C815" s="107"/>
      <c r="D815" s="107"/>
      <c r="E815" s="108"/>
      <c r="F815" s="108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</row>
    <row r="816" spans="1:25" ht="12.75" hidden="1" customHeight="1" x14ac:dyDescent="0.2">
      <c r="A816" s="107"/>
      <c r="B816" s="107"/>
      <c r="C816" s="107"/>
      <c r="D816" s="107"/>
      <c r="E816" s="108"/>
      <c r="F816" s="108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</row>
    <row r="817" spans="1:25" ht="12.75" hidden="1" customHeight="1" x14ac:dyDescent="0.2">
      <c r="A817" s="107"/>
      <c r="B817" s="107"/>
      <c r="C817" s="107"/>
      <c r="D817" s="107"/>
      <c r="E817" s="108"/>
      <c r="F817" s="108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</row>
    <row r="818" spans="1:25" ht="12.75" hidden="1" customHeight="1" x14ac:dyDescent="0.2">
      <c r="A818" s="107"/>
      <c r="B818" s="107"/>
      <c r="C818" s="107"/>
      <c r="D818" s="107"/>
      <c r="E818" s="108"/>
      <c r="F818" s="108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</row>
    <row r="819" spans="1:25" ht="12.75" hidden="1" customHeight="1" x14ac:dyDescent="0.2">
      <c r="A819" s="107"/>
      <c r="B819" s="107"/>
      <c r="C819" s="107"/>
      <c r="D819" s="107"/>
      <c r="E819" s="108"/>
      <c r="F819" s="108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</row>
    <row r="820" spans="1:25" ht="12.75" hidden="1" customHeight="1" x14ac:dyDescent="0.2">
      <c r="A820" s="107"/>
      <c r="B820" s="107"/>
      <c r="C820" s="107"/>
      <c r="D820" s="107"/>
      <c r="E820" s="108"/>
      <c r="F820" s="108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</row>
    <row r="821" spans="1:25" ht="12.75" hidden="1" customHeight="1" x14ac:dyDescent="0.2">
      <c r="A821" s="107"/>
      <c r="B821" s="107"/>
      <c r="C821" s="107"/>
      <c r="D821" s="107"/>
      <c r="E821" s="108"/>
      <c r="F821" s="108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</row>
    <row r="822" spans="1:25" ht="12.75" hidden="1" customHeight="1" x14ac:dyDescent="0.2">
      <c r="A822" s="107"/>
      <c r="B822" s="107"/>
      <c r="C822" s="107"/>
      <c r="D822" s="107"/>
      <c r="E822" s="108"/>
      <c r="F822" s="108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</row>
    <row r="823" spans="1:25" ht="12.75" hidden="1" customHeight="1" x14ac:dyDescent="0.2">
      <c r="A823" s="107"/>
      <c r="B823" s="107"/>
      <c r="C823" s="107"/>
      <c r="D823" s="107"/>
      <c r="E823" s="108"/>
      <c r="F823" s="108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</row>
    <row r="824" spans="1:25" ht="12.75" hidden="1" customHeight="1" x14ac:dyDescent="0.2">
      <c r="A824" s="107"/>
      <c r="B824" s="107"/>
      <c r="C824" s="107"/>
      <c r="D824" s="107"/>
      <c r="E824" s="108"/>
      <c r="F824" s="108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</row>
    <row r="825" spans="1:25" ht="12.75" hidden="1" customHeight="1" x14ac:dyDescent="0.2">
      <c r="A825" s="107"/>
      <c r="B825" s="107"/>
      <c r="C825" s="107"/>
      <c r="D825" s="107"/>
      <c r="E825" s="108"/>
      <c r="F825" s="108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</row>
    <row r="826" spans="1:25" ht="12.75" hidden="1" customHeight="1" x14ac:dyDescent="0.2">
      <c r="A826" s="107"/>
      <c r="B826" s="107"/>
      <c r="C826" s="107"/>
      <c r="D826" s="107"/>
      <c r="E826" s="108"/>
      <c r="F826" s="108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</row>
    <row r="827" spans="1:25" ht="12.75" hidden="1" customHeight="1" x14ac:dyDescent="0.2">
      <c r="A827" s="107"/>
      <c r="B827" s="107"/>
      <c r="C827" s="107"/>
      <c r="D827" s="107"/>
      <c r="E827" s="108"/>
      <c r="F827" s="108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</row>
    <row r="828" spans="1:25" ht="12.75" hidden="1" customHeight="1" x14ac:dyDescent="0.2">
      <c r="A828" s="107"/>
      <c r="B828" s="107"/>
      <c r="C828" s="107"/>
      <c r="D828" s="107"/>
      <c r="E828" s="108"/>
      <c r="F828" s="108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</row>
    <row r="829" spans="1:25" ht="12.75" hidden="1" customHeight="1" x14ac:dyDescent="0.2">
      <c r="A829" s="107"/>
      <c r="B829" s="107"/>
      <c r="C829" s="107"/>
      <c r="D829" s="107"/>
      <c r="E829" s="108"/>
      <c r="F829" s="108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</row>
    <row r="830" spans="1:25" ht="12.75" hidden="1" customHeight="1" x14ac:dyDescent="0.2">
      <c r="A830" s="107"/>
      <c r="B830" s="107"/>
      <c r="C830" s="107"/>
      <c r="D830" s="107"/>
      <c r="E830" s="108"/>
      <c r="F830" s="108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</row>
    <row r="831" spans="1:25" ht="12.75" hidden="1" customHeight="1" x14ac:dyDescent="0.2">
      <c r="A831" s="107"/>
      <c r="B831" s="107"/>
      <c r="C831" s="107"/>
      <c r="D831" s="107"/>
      <c r="E831" s="108"/>
      <c r="F831" s="108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</row>
    <row r="832" spans="1:25" ht="12.75" hidden="1" customHeight="1" x14ac:dyDescent="0.2">
      <c r="A832" s="107"/>
      <c r="B832" s="107"/>
      <c r="C832" s="107"/>
      <c r="D832" s="107"/>
      <c r="E832" s="108"/>
      <c r="F832" s="108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</row>
    <row r="833" spans="1:25" ht="12.75" hidden="1" customHeight="1" x14ac:dyDescent="0.2">
      <c r="A833" s="107"/>
      <c r="B833" s="107"/>
      <c r="C833" s="107"/>
      <c r="D833" s="107"/>
      <c r="E833" s="108"/>
      <c r="F833" s="108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</row>
    <row r="834" spans="1:25" ht="12.75" hidden="1" customHeight="1" x14ac:dyDescent="0.2">
      <c r="A834" s="107"/>
      <c r="B834" s="107"/>
      <c r="C834" s="107"/>
      <c r="D834" s="107"/>
      <c r="E834" s="108"/>
      <c r="F834" s="108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</row>
    <row r="835" spans="1:25" ht="12.75" hidden="1" customHeight="1" x14ac:dyDescent="0.2">
      <c r="A835" s="107"/>
      <c r="B835" s="107"/>
      <c r="C835" s="107"/>
      <c r="D835" s="107"/>
      <c r="E835" s="108"/>
      <c r="F835" s="108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</row>
    <row r="836" spans="1:25" ht="12.75" hidden="1" customHeight="1" x14ac:dyDescent="0.2">
      <c r="A836" s="107"/>
      <c r="B836" s="107"/>
      <c r="C836" s="107"/>
      <c r="D836" s="107"/>
      <c r="E836" s="108"/>
      <c r="F836" s="108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</row>
    <row r="837" spans="1:25" ht="12.75" hidden="1" customHeight="1" x14ac:dyDescent="0.2">
      <c r="A837" s="107"/>
      <c r="B837" s="107"/>
      <c r="C837" s="107"/>
      <c r="D837" s="107"/>
      <c r="E837" s="108"/>
      <c r="F837" s="108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</row>
    <row r="838" spans="1:25" ht="12.75" hidden="1" customHeight="1" x14ac:dyDescent="0.2">
      <c r="A838" s="107"/>
      <c r="B838" s="107"/>
      <c r="C838" s="107"/>
      <c r="D838" s="107"/>
      <c r="E838" s="108"/>
      <c r="F838" s="108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</row>
    <row r="839" spans="1:25" ht="12.75" hidden="1" customHeight="1" x14ac:dyDescent="0.2">
      <c r="A839" s="107"/>
      <c r="B839" s="107"/>
      <c r="C839" s="107"/>
      <c r="D839" s="107"/>
      <c r="E839" s="108"/>
      <c r="F839" s="108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</row>
    <row r="840" spans="1:25" ht="12.75" hidden="1" customHeight="1" x14ac:dyDescent="0.2">
      <c r="A840" s="107"/>
      <c r="B840" s="107"/>
      <c r="C840" s="107"/>
      <c r="D840" s="107"/>
      <c r="E840" s="108"/>
      <c r="F840" s="108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</row>
    <row r="841" spans="1:25" ht="12.75" hidden="1" customHeight="1" x14ac:dyDescent="0.2">
      <c r="A841" s="107"/>
      <c r="B841" s="107"/>
      <c r="C841" s="107"/>
      <c r="D841" s="107"/>
      <c r="E841" s="108"/>
      <c r="F841" s="108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</row>
    <row r="842" spans="1:25" ht="12.75" hidden="1" customHeight="1" x14ac:dyDescent="0.2">
      <c r="A842" s="107"/>
      <c r="B842" s="107"/>
      <c r="C842" s="107"/>
      <c r="D842" s="107"/>
      <c r="E842" s="108"/>
      <c r="F842" s="108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</row>
    <row r="843" spans="1:25" ht="12.75" hidden="1" customHeight="1" x14ac:dyDescent="0.2">
      <c r="A843" s="107"/>
      <c r="B843" s="107"/>
      <c r="C843" s="107"/>
      <c r="D843" s="107"/>
      <c r="E843" s="108"/>
      <c r="F843" s="108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</row>
    <row r="844" spans="1:25" ht="12.75" hidden="1" customHeight="1" x14ac:dyDescent="0.2">
      <c r="A844" s="107"/>
      <c r="B844" s="107"/>
      <c r="C844" s="107"/>
      <c r="D844" s="107"/>
      <c r="E844" s="108"/>
      <c r="F844" s="108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</row>
    <row r="845" spans="1:25" ht="12.75" hidden="1" customHeight="1" x14ac:dyDescent="0.2">
      <c r="A845" s="107"/>
      <c r="B845" s="107"/>
      <c r="C845" s="107"/>
      <c r="D845" s="107"/>
      <c r="E845" s="108"/>
      <c r="F845" s="108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</row>
    <row r="846" spans="1:25" ht="12.75" hidden="1" customHeight="1" x14ac:dyDescent="0.2">
      <c r="A846" s="107"/>
      <c r="B846" s="107"/>
      <c r="C846" s="107"/>
      <c r="D846" s="107"/>
      <c r="E846" s="108"/>
      <c r="F846" s="108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</row>
    <row r="847" spans="1:25" ht="12.75" hidden="1" customHeight="1" x14ac:dyDescent="0.2">
      <c r="A847" s="107"/>
      <c r="B847" s="107"/>
      <c r="C847" s="107"/>
      <c r="D847" s="107"/>
      <c r="E847" s="108"/>
      <c r="F847" s="108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</row>
    <row r="848" spans="1:25" ht="12.75" hidden="1" customHeight="1" x14ac:dyDescent="0.2">
      <c r="A848" s="107"/>
      <c r="B848" s="107"/>
      <c r="C848" s="107"/>
      <c r="D848" s="107"/>
      <c r="E848" s="108"/>
      <c r="F848" s="108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</row>
    <row r="849" spans="1:25" ht="12.75" hidden="1" customHeight="1" x14ac:dyDescent="0.2">
      <c r="A849" s="107"/>
      <c r="B849" s="107"/>
      <c r="C849" s="107"/>
      <c r="D849" s="107"/>
      <c r="E849" s="108"/>
      <c r="F849" s="108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</row>
    <row r="850" spans="1:25" ht="12.75" hidden="1" customHeight="1" x14ac:dyDescent="0.2">
      <c r="A850" s="107"/>
      <c r="B850" s="107"/>
      <c r="C850" s="107"/>
      <c r="D850" s="107"/>
      <c r="E850" s="108"/>
      <c r="F850" s="108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</row>
    <row r="851" spans="1:25" ht="12.75" hidden="1" customHeight="1" x14ac:dyDescent="0.2">
      <c r="A851" s="107"/>
      <c r="B851" s="107"/>
      <c r="C851" s="107"/>
      <c r="D851" s="107"/>
      <c r="E851" s="108"/>
      <c r="F851" s="108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</row>
    <row r="852" spans="1:25" ht="12.75" hidden="1" customHeight="1" x14ac:dyDescent="0.2">
      <c r="A852" s="107"/>
      <c r="B852" s="107"/>
      <c r="C852" s="107"/>
      <c r="D852" s="107"/>
      <c r="E852" s="108"/>
      <c r="F852" s="108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</row>
    <row r="853" spans="1:25" ht="12.75" hidden="1" customHeight="1" x14ac:dyDescent="0.2">
      <c r="A853" s="107"/>
      <c r="B853" s="107"/>
      <c r="C853" s="107"/>
      <c r="D853" s="107"/>
      <c r="E853" s="108"/>
      <c r="F853" s="108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</row>
    <row r="854" spans="1:25" ht="12.75" hidden="1" customHeight="1" x14ac:dyDescent="0.2">
      <c r="A854" s="107"/>
      <c r="B854" s="107"/>
      <c r="C854" s="107"/>
      <c r="D854" s="107"/>
      <c r="E854" s="108"/>
      <c r="F854" s="108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</row>
    <row r="855" spans="1:25" ht="12.75" hidden="1" customHeight="1" x14ac:dyDescent="0.2">
      <c r="A855" s="107"/>
      <c r="B855" s="107"/>
      <c r="C855" s="107"/>
      <c r="D855" s="107"/>
      <c r="E855" s="108"/>
      <c r="F855" s="108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</row>
    <row r="856" spans="1:25" ht="12.75" hidden="1" customHeight="1" x14ac:dyDescent="0.2">
      <c r="A856" s="107"/>
      <c r="B856" s="107"/>
      <c r="C856" s="107"/>
      <c r="D856" s="107"/>
      <c r="E856" s="108"/>
      <c r="F856" s="108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</row>
    <row r="857" spans="1:25" ht="12.75" hidden="1" customHeight="1" x14ac:dyDescent="0.2">
      <c r="A857" s="107"/>
      <c r="B857" s="107"/>
      <c r="C857" s="107"/>
      <c r="D857" s="107"/>
      <c r="E857" s="108"/>
      <c r="F857" s="108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</row>
    <row r="858" spans="1:25" ht="12.75" hidden="1" customHeight="1" x14ac:dyDescent="0.2">
      <c r="A858" s="107"/>
      <c r="B858" s="107"/>
      <c r="C858" s="107"/>
      <c r="D858" s="107"/>
      <c r="E858" s="108"/>
      <c r="F858" s="108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</row>
    <row r="859" spans="1:25" ht="12.75" hidden="1" customHeight="1" x14ac:dyDescent="0.2">
      <c r="A859" s="107"/>
      <c r="B859" s="107"/>
      <c r="C859" s="107"/>
      <c r="D859" s="107"/>
      <c r="E859" s="108"/>
      <c r="F859" s="108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</row>
    <row r="860" spans="1:25" ht="12.75" hidden="1" customHeight="1" x14ac:dyDescent="0.2">
      <c r="A860" s="107"/>
      <c r="B860" s="107"/>
      <c r="C860" s="107"/>
      <c r="D860" s="107"/>
      <c r="E860" s="108"/>
      <c r="F860" s="108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</row>
    <row r="861" spans="1:25" ht="12.75" hidden="1" customHeight="1" x14ac:dyDescent="0.2">
      <c r="A861" s="107"/>
      <c r="B861" s="107"/>
      <c r="C861" s="107"/>
      <c r="D861" s="107"/>
      <c r="E861" s="108"/>
      <c r="F861" s="108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</row>
    <row r="862" spans="1:25" ht="12.75" hidden="1" customHeight="1" x14ac:dyDescent="0.2">
      <c r="A862" s="107"/>
      <c r="B862" s="107"/>
      <c r="C862" s="107"/>
      <c r="D862" s="107"/>
      <c r="E862" s="108"/>
      <c r="F862" s="108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</row>
    <row r="863" spans="1:25" ht="12.75" hidden="1" customHeight="1" x14ac:dyDescent="0.2">
      <c r="A863" s="107"/>
      <c r="B863" s="107"/>
      <c r="C863" s="107"/>
      <c r="D863" s="107"/>
      <c r="E863" s="108"/>
      <c r="F863" s="108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</row>
    <row r="864" spans="1:25" ht="12.75" hidden="1" customHeight="1" x14ac:dyDescent="0.2">
      <c r="A864" s="107"/>
      <c r="B864" s="107"/>
      <c r="C864" s="107"/>
      <c r="D864" s="107"/>
      <c r="E864" s="108"/>
      <c r="F864" s="108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</row>
    <row r="865" spans="1:25" ht="12.75" hidden="1" customHeight="1" x14ac:dyDescent="0.2">
      <c r="A865" s="107"/>
      <c r="B865" s="107"/>
      <c r="C865" s="107"/>
      <c r="D865" s="107"/>
      <c r="E865" s="108"/>
      <c r="F865" s="108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</row>
    <row r="866" spans="1:25" ht="12.75" hidden="1" customHeight="1" x14ac:dyDescent="0.2">
      <c r="A866" s="107"/>
      <c r="B866" s="107"/>
      <c r="C866" s="107"/>
      <c r="D866" s="107"/>
      <c r="E866" s="108"/>
      <c r="F866" s="108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</row>
    <row r="867" spans="1:25" ht="12.75" hidden="1" customHeight="1" x14ac:dyDescent="0.2">
      <c r="A867" s="107"/>
      <c r="B867" s="107"/>
      <c r="C867" s="107"/>
      <c r="D867" s="107"/>
      <c r="E867" s="108"/>
      <c r="F867" s="108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</row>
    <row r="868" spans="1:25" ht="12.75" hidden="1" customHeight="1" x14ac:dyDescent="0.2">
      <c r="A868" s="107"/>
      <c r="B868" s="107"/>
      <c r="C868" s="107"/>
      <c r="D868" s="107"/>
      <c r="E868" s="108"/>
      <c r="F868" s="108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</row>
    <row r="869" spans="1:25" ht="12.75" hidden="1" customHeight="1" x14ac:dyDescent="0.2">
      <c r="A869" s="107"/>
      <c r="B869" s="107"/>
      <c r="C869" s="107"/>
      <c r="D869" s="107"/>
      <c r="E869" s="108"/>
      <c r="F869" s="108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</row>
    <row r="870" spans="1:25" ht="12.75" hidden="1" customHeight="1" x14ac:dyDescent="0.2">
      <c r="A870" s="107"/>
      <c r="B870" s="107"/>
      <c r="C870" s="107"/>
      <c r="D870" s="107"/>
      <c r="E870" s="108"/>
      <c r="F870" s="108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</row>
    <row r="871" spans="1:25" ht="12.75" hidden="1" customHeight="1" x14ac:dyDescent="0.2">
      <c r="A871" s="107"/>
      <c r="B871" s="107"/>
      <c r="C871" s="107"/>
      <c r="D871" s="107"/>
      <c r="E871" s="108"/>
      <c r="F871" s="108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</row>
    <row r="872" spans="1:25" ht="12.75" hidden="1" customHeight="1" x14ac:dyDescent="0.2">
      <c r="A872" s="107"/>
      <c r="B872" s="107"/>
      <c r="C872" s="107"/>
      <c r="D872" s="107"/>
      <c r="E872" s="108"/>
      <c r="F872" s="108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</row>
    <row r="873" spans="1:25" ht="12.75" hidden="1" customHeight="1" x14ac:dyDescent="0.2">
      <c r="A873" s="107"/>
      <c r="B873" s="107"/>
      <c r="C873" s="107"/>
      <c r="D873" s="107"/>
      <c r="E873" s="108"/>
      <c r="F873" s="108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</row>
    <row r="874" spans="1:25" ht="12.75" hidden="1" customHeight="1" x14ac:dyDescent="0.2">
      <c r="A874" s="107"/>
      <c r="B874" s="107"/>
      <c r="C874" s="107"/>
      <c r="D874" s="107"/>
      <c r="E874" s="108"/>
      <c r="F874" s="108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</row>
    <row r="875" spans="1:25" ht="12.75" hidden="1" customHeight="1" x14ac:dyDescent="0.2">
      <c r="A875" s="107"/>
      <c r="B875" s="107"/>
      <c r="C875" s="107"/>
      <c r="D875" s="107"/>
      <c r="E875" s="108"/>
      <c r="F875" s="108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</row>
    <row r="876" spans="1:25" ht="12.75" hidden="1" customHeight="1" x14ac:dyDescent="0.2">
      <c r="A876" s="107"/>
      <c r="B876" s="107"/>
      <c r="C876" s="107"/>
      <c r="D876" s="107"/>
      <c r="E876" s="108"/>
      <c r="F876" s="108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</row>
    <row r="877" spans="1:25" ht="12.75" hidden="1" customHeight="1" x14ac:dyDescent="0.2">
      <c r="A877" s="107"/>
      <c r="B877" s="107"/>
      <c r="C877" s="107"/>
      <c r="D877" s="107"/>
      <c r="E877" s="108"/>
      <c r="F877" s="108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</row>
    <row r="878" spans="1:25" ht="12.75" hidden="1" customHeight="1" x14ac:dyDescent="0.2">
      <c r="A878" s="107"/>
      <c r="B878" s="107"/>
      <c r="C878" s="107"/>
      <c r="D878" s="107"/>
      <c r="E878" s="108"/>
      <c r="F878" s="108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</row>
    <row r="879" spans="1:25" ht="12.75" hidden="1" customHeight="1" x14ac:dyDescent="0.2">
      <c r="A879" s="107"/>
      <c r="B879" s="107"/>
      <c r="C879" s="107"/>
      <c r="D879" s="107"/>
      <c r="E879" s="108"/>
      <c r="F879" s="108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</row>
    <row r="880" spans="1:25" ht="12.75" hidden="1" customHeight="1" x14ac:dyDescent="0.2">
      <c r="A880" s="107"/>
      <c r="B880" s="107"/>
      <c r="C880" s="107"/>
      <c r="D880" s="107"/>
      <c r="E880" s="108"/>
      <c r="F880" s="108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</row>
    <row r="881" spans="1:25" ht="12.75" hidden="1" customHeight="1" x14ac:dyDescent="0.2">
      <c r="A881" s="107"/>
      <c r="B881" s="107"/>
      <c r="C881" s="107"/>
      <c r="D881" s="107"/>
      <c r="E881" s="108"/>
      <c r="F881" s="108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</row>
    <row r="882" spans="1:25" ht="12.75" hidden="1" customHeight="1" x14ac:dyDescent="0.2">
      <c r="A882" s="107"/>
      <c r="B882" s="107"/>
      <c r="C882" s="107"/>
      <c r="D882" s="107"/>
      <c r="E882" s="108"/>
      <c r="F882" s="108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</row>
    <row r="883" spans="1:25" ht="12.75" hidden="1" customHeight="1" x14ac:dyDescent="0.2">
      <c r="A883" s="107"/>
      <c r="B883" s="107"/>
      <c r="C883" s="107"/>
      <c r="D883" s="107"/>
      <c r="E883" s="108"/>
      <c r="F883" s="108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</row>
    <row r="884" spans="1:25" ht="12.75" hidden="1" customHeight="1" x14ac:dyDescent="0.2">
      <c r="A884" s="107"/>
      <c r="B884" s="107"/>
      <c r="C884" s="107"/>
      <c r="D884" s="107"/>
      <c r="E884" s="108"/>
      <c r="F884" s="108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</row>
    <row r="885" spans="1:25" ht="12.75" hidden="1" customHeight="1" x14ac:dyDescent="0.2">
      <c r="A885" s="107"/>
      <c r="B885" s="107"/>
      <c r="C885" s="107"/>
      <c r="D885" s="107"/>
      <c r="E885" s="108"/>
      <c r="F885" s="108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</row>
    <row r="886" spans="1:25" ht="12.75" hidden="1" customHeight="1" x14ac:dyDescent="0.2">
      <c r="A886" s="107"/>
      <c r="B886" s="107"/>
      <c r="C886" s="107"/>
      <c r="D886" s="107"/>
      <c r="E886" s="108"/>
      <c r="F886" s="108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</row>
    <row r="887" spans="1:25" ht="12.75" hidden="1" customHeight="1" x14ac:dyDescent="0.2">
      <c r="A887" s="107"/>
      <c r="B887" s="107"/>
      <c r="C887" s="107"/>
      <c r="D887" s="107"/>
      <c r="E887" s="108"/>
      <c r="F887" s="108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</row>
    <row r="888" spans="1:25" ht="12.75" hidden="1" customHeight="1" x14ac:dyDescent="0.2">
      <c r="A888" s="107"/>
      <c r="B888" s="107"/>
      <c r="C888" s="107"/>
      <c r="D888" s="107"/>
      <c r="E888" s="108"/>
      <c r="F888" s="108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</row>
    <row r="889" spans="1:25" ht="12.75" hidden="1" customHeight="1" x14ac:dyDescent="0.2">
      <c r="A889" s="107"/>
      <c r="B889" s="107"/>
      <c r="C889" s="107"/>
      <c r="D889" s="107"/>
      <c r="E889" s="108"/>
      <c r="F889" s="108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</row>
    <row r="890" spans="1:25" ht="12.75" hidden="1" customHeight="1" x14ac:dyDescent="0.2">
      <c r="A890" s="107"/>
      <c r="B890" s="107"/>
      <c r="C890" s="107"/>
      <c r="D890" s="107"/>
      <c r="E890" s="108"/>
      <c r="F890" s="108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</row>
    <row r="891" spans="1:25" ht="12.75" hidden="1" customHeight="1" x14ac:dyDescent="0.2">
      <c r="A891" s="107"/>
      <c r="B891" s="107"/>
      <c r="C891" s="107"/>
      <c r="D891" s="107"/>
      <c r="E891" s="108"/>
      <c r="F891" s="108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</row>
    <row r="892" spans="1:25" ht="12.75" hidden="1" customHeight="1" x14ac:dyDescent="0.2">
      <c r="A892" s="107"/>
      <c r="B892" s="107"/>
      <c r="C892" s="107"/>
      <c r="D892" s="107"/>
      <c r="E892" s="108"/>
      <c r="F892" s="108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</row>
    <row r="893" spans="1:25" ht="12.75" hidden="1" customHeight="1" x14ac:dyDescent="0.2">
      <c r="A893" s="107"/>
      <c r="B893" s="107"/>
      <c r="C893" s="107"/>
      <c r="D893" s="107"/>
      <c r="E893" s="108"/>
      <c r="F893" s="108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</row>
    <row r="894" spans="1:25" ht="12.75" hidden="1" customHeight="1" x14ac:dyDescent="0.2">
      <c r="A894" s="107"/>
      <c r="B894" s="107"/>
      <c r="C894" s="107"/>
      <c r="D894" s="107"/>
      <c r="E894" s="108"/>
      <c r="F894" s="108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</row>
    <row r="895" spans="1:25" ht="12.75" hidden="1" customHeight="1" x14ac:dyDescent="0.2">
      <c r="A895" s="107"/>
      <c r="B895" s="107"/>
      <c r="C895" s="107"/>
      <c r="D895" s="107"/>
      <c r="E895" s="108"/>
      <c r="F895" s="108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</row>
    <row r="896" spans="1:25" ht="12.75" hidden="1" customHeight="1" x14ac:dyDescent="0.2">
      <c r="A896" s="107"/>
      <c r="B896" s="107"/>
      <c r="C896" s="107"/>
      <c r="D896" s="107"/>
      <c r="E896" s="108"/>
      <c r="F896" s="108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</row>
    <row r="897" spans="1:25" ht="12.75" hidden="1" customHeight="1" x14ac:dyDescent="0.2">
      <c r="A897" s="107"/>
      <c r="B897" s="107"/>
      <c r="C897" s="107"/>
      <c r="D897" s="107"/>
      <c r="E897" s="108"/>
      <c r="F897" s="108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</row>
    <row r="898" spans="1:25" ht="12.75" hidden="1" customHeight="1" x14ac:dyDescent="0.2">
      <c r="A898" s="107"/>
      <c r="B898" s="107"/>
      <c r="C898" s="107"/>
      <c r="D898" s="107"/>
      <c r="E898" s="108"/>
      <c r="F898" s="108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</row>
    <row r="899" spans="1:25" ht="12.75" hidden="1" customHeight="1" x14ac:dyDescent="0.2">
      <c r="A899" s="107"/>
      <c r="B899" s="107"/>
      <c r="C899" s="107"/>
      <c r="D899" s="107"/>
      <c r="E899" s="108"/>
      <c r="F899" s="108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</row>
    <row r="900" spans="1:25" ht="12.75" hidden="1" customHeight="1" x14ac:dyDescent="0.2">
      <c r="A900" s="107"/>
      <c r="B900" s="107"/>
      <c r="C900" s="107"/>
      <c r="D900" s="107"/>
      <c r="E900" s="108"/>
      <c r="F900" s="108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</row>
    <row r="901" spans="1:25" ht="12.75" hidden="1" customHeight="1" x14ac:dyDescent="0.2">
      <c r="A901" s="107"/>
      <c r="B901" s="107"/>
      <c r="C901" s="107"/>
      <c r="D901" s="107"/>
      <c r="E901" s="108"/>
      <c r="F901" s="108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</row>
    <row r="902" spans="1:25" ht="12.75" hidden="1" customHeight="1" x14ac:dyDescent="0.2">
      <c r="A902" s="107"/>
      <c r="B902" s="107"/>
      <c r="C902" s="107"/>
      <c r="D902" s="107"/>
      <c r="E902" s="108"/>
      <c r="F902" s="108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</row>
    <row r="903" spans="1:25" ht="12.75" hidden="1" customHeight="1" x14ac:dyDescent="0.2">
      <c r="A903" s="107"/>
      <c r="B903" s="107"/>
      <c r="C903" s="107"/>
      <c r="D903" s="107"/>
      <c r="E903" s="108"/>
      <c r="F903" s="108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</row>
    <row r="904" spans="1:25" ht="12.75" hidden="1" customHeight="1" x14ac:dyDescent="0.2">
      <c r="A904" s="107"/>
      <c r="B904" s="107"/>
      <c r="C904" s="107"/>
      <c r="D904" s="107"/>
      <c r="E904" s="108"/>
      <c r="F904" s="108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</row>
    <row r="905" spans="1:25" ht="12.75" hidden="1" customHeight="1" x14ac:dyDescent="0.2">
      <c r="A905" s="107"/>
      <c r="B905" s="107"/>
      <c r="C905" s="107"/>
      <c r="D905" s="107"/>
      <c r="E905" s="108"/>
      <c r="F905" s="108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</row>
    <row r="906" spans="1:25" ht="12.75" hidden="1" customHeight="1" x14ac:dyDescent="0.2">
      <c r="A906" s="107"/>
      <c r="B906" s="107"/>
      <c r="C906" s="107"/>
      <c r="D906" s="107"/>
      <c r="E906" s="108"/>
      <c r="F906" s="108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</row>
    <row r="907" spans="1:25" ht="12.75" hidden="1" customHeight="1" x14ac:dyDescent="0.2">
      <c r="A907" s="107"/>
      <c r="B907" s="107"/>
      <c r="C907" s="107"/>
      <c r="D907" s="107"/>
      <c r="E907" s="108"/>
      <c r="F907" s="108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</row>
    <row r="908" spans="1:25" ht="12.75" hidden="1" customHeight="1" x14ac:dyDescent="0.2">
      <c r="A908" s="107"/>
      <c r="B908" s="107"/>
      <c r="C908" s="107"/>
      <c r="D908" s="107"/>
      <c r="E908" s="108"/>
      <c r="F908" s="108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</row>
    <row r="909" spans="1:25" ht="12.75" hidden="1" customHeight="1" x14ac:dyDescent="0.2">
      <c r="A909" s="107"/>
      <c r="B909" s="107"/>
      <c r="C909" s="107"/>
      <c r="D909" s="107"/>
      <c r="E909" s="108"/>
      <c r="F909" s="108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</row>
    <row r="910" spans="1:25" ht="12.75" hidden="1" customHeight="1" x14ac:dyDescent="0.2">
      <c r="A910" s="107"/>
      <c r="B910" s="107"/>
      <c r="C910" s="107"/>
      <c r="D910" s="107"/>
      <c r="E910" s="108"/>
      <c r="F910" s="108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</row>
    <row r="911" spans="1:25" ht="12.75" hidden="1" customHeight="1" x14ac:dyDescent="0.2">
      <c r="A911" s="107"/>
      <c r="B911" s="107"/>
      <c r="C911" s="107"/>
      <c r="D911" s="107"/>
      <c r="E911" s="108"/>
      <c r="F911" s="108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</row>
    <row r="912" spans="1:25" ht="12.75" hidden="1" customHeight="1" x14ac:dyDescent="0.2">
      <c r="A912" s="107"/>
      <c r="B912" s="107"/>
      <c r="C912" s="107"/>
      <c r="D912" s="107"/>
      <c r="E912" s="108"/>
      <c r="F912" s="108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</row>
    <row r="913" spans="1:25" ht="12.75" hidden="1" customHeight="1" x14ac:dyDescent="0.2">
      <c r="A913" s="107"/>
      <c r="B913" s="107"/>
      <c r="C913" s="107"/>
      <c r="D913" s="107"/>
      <c r="E913" s="108"/>
      <c r="F913" s="108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</row>
    <row r="914" spans="1:25" ht="12.75" hidden="1" customHeight="1" x14ac:dyDescent="0.2">
      <c r="A914" s="107"/>
      <c r="B914" s="107"/>
      <c r="C914" s="107"/>
      <c r="D914" s="107"/>
      <c r="E914" s="108"/>
      <c r="F914" s="108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</row>
    <row r="915" spans="1:25" ht="12.75" hidden="1" customHeight="1" x14ac:dyDescent="0.2">
      <c r="A915" s="107"/>
      <c r="B915" s="107"/>
      <c r="C915" s="107"/>
      <c r="D915" s="107"/>
      <c r="E915" s="108"/>
      <c r="F915" s="108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</row>
    <row r="916" spans="1:25" ht="12.75" hidden="1" customHeight="1" x14ac:dyDescent="0.2">
      <c r="A916" s="107"/>
      <c r="B916" s="107"/>
      <c r="C916" s="107"/>
      <c r="D916" s="107"/>
      <c r="E916" s="108"/>
      <c r="F916" s="108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</row>
    <row r="917" spans="1:25" ht="12.75" hidden="1" customHeight="1" x14ac:dyDescent="0.2">
      <c r="A917" s="107"/>
      <c r="B917" s="107"/>
      <c r="C917" s="107"/>
      <c r="D917" s="107"/>
      <c r="E917" s="108"/>
      <c r="F917" s="108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</row>
    <row r="918" spans="1:25" ht="12.75" hidden="1" customHeight="1" x14ac:dyDescent="0.2">
      <c r="A918" s="107"/>
      <c r="B918" s="107"/>
      <c r="C918" s="107"/>
      <c r="D918" s="107"/>
      <c r="E918" s="108"/>
      <c r="F918" s="108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</row>
    <row r="919" spans="1:25" ht="12.75" hidden="1" customHeight="1" x14ac:dyDescent="0.2">
      <c r="A919" s="107"/>
      <c r="B919" s="107"/>
      <c r="C919" s="107"/>
      <c r="D919" s="107"/>
      <c r="E919" s="108"/>
      <c r="F919" s="108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</row>
    <row r="920" spans="1:25" ht="12.75" hidden="1" customHeight="1" x14ac:dyDescent="0.2">
      <c r="A920" s="107"/>
      <c r="B920" s="107"/>
      <c r="C920" s="107"/>
      <c r="D920" s="107"/>
      <c r="E920" s="108"/>
      <c r="F920" s="108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</row>
    <row r="921" spans="1:25" ht="12.75" hidden="1" customHeight="1" x14ac:dyDescent="0.2">
      <c r="A921" s="107"/>
      <c r="B921" s="107"/>
      <c r="C921" s="107"/>
      <c r="D921" s="107"/>
      <c r="E921" s="108"/>
      <c r="F921" s="108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</row>
    <row r="922" spans="1:25" ht="12.75" hidden="1" customHeight="1" x14ac:dyDescent="0.2">
      <c r="A922" s="107"/>
      <c r="B922" s="107"/>
      <c r="C922" s="107"/>
      <c r="D922" s="107"/>
      <c r="E922" s="108"/>
      <c r="F922" s="108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</row>
    <row r="923" spans="1:25" ht="12.75" hidden="1" customHeight="1" x14ac:dyDescent="0.2">
      <c r="A923" s="107"/>
      <c r="B923" s="107"/>
      <c r="C923" s="107"/>
      <c r="D923" s="107"/>
      <c r="E923" s="108"/>
      <c r="F923" s="108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</row>
    <row r="924" spans="1:25" ht="12.75" hidden="1" customHeight="1" x14ac:dyDescent="0.2">
      <c r="A924" s="107"/>
      <c r="B924" s="107"/>
      <c r="C924" s="107"/>
      <c r="D924" s="107"/>
      <c r="E924" s="108"/>
      <c r="F924" s="108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</row>
    <row r="925" spans="1:25" ht="12.75" hidden="1" customHeight="1" x14ac:dyDescent="0.2">
      <c r="A925" s="107"/>
      <c r="B925" s="107"/>
      <c r="C925" s="107"/>
      <c r="D925" s="107"/>
      <c r="E925" s="108"/>
      <c r="F925" s="108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</row>
    <row r="926" spans="1:25" ht="12.75" hidden="1" customHeight="1" x14ac:dyDescent="0.2">
      <c r="A926" s="107"/>
      <c r="B926" s="107"/>
      <c r="C926" s="107"/>
      <c r="D926" s="107"/>
      <c r="E926" s="108"/>
      <c r="F926" s="108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</row>
    <row r="927" spans="1:25" ht="12.75" hidden="1" customHeight="1" x14ac:dyDescent="0.2">
      <c r="A927" s="107"/>
      <c r="B927" s="107"/>
      <c r="C927" s="107"/>
      <c r="D927" s="107"/>
      <c r="E927" s="108"/>
      <c r="F927" s="108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</row>
    <row r="928" spans="1:25" ht="12.75" hidden="1" customHeight="1" x14ac:dyDescent="0.2">
      <c r="A928" s="107"/>
      <c r="B928" s="107"/>
      <c r="C928" s="107"/>
      <c r="D928" s="107"/>
      <c r="E928" s="108"/>
      <c r="F928" s="108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</row>
    <row r="929" spans="1:25" ht="12.75" hidden="1" customHeight="1" x14ac:dyDescent="0.2">
      <c r="A929" s="107"/>
      <c r="B929" s="107"/>
      <c r="C929" s="107"/>
      <c r="D929" s="107"/>
      <c r="E929" s="108"/>
      <c r="F929" s="108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</row>
    <row r="930" spans="1:25" ht="12.75" hidden="1" customHeight="1" x14ac:dyDescent="0.2">
      <c r="A930" s="107"/>
      <c r="B930" s="107"/>
      <c r="C930" s="107"/>
      <c r="D930" s="107"/>
      <c r="E930" s="108"/>
      <c r="F930" s="108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</row>
    <row r="931" spans="1:25" ht="12.75" hidden="1" customHeight="1" x14ac:dyDescent="0.2">
      <c r="A931" s="107"/>
      <c r="B931" s="107"/>
      <c r="C931" s="107"/>
      <c r="D931" s="107"/>
      <c r="E931" s="108"/>
      <c r="F931" s="108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</row>
    <row r="932" spans="1:25" ht="12.75" hidden="1" customHeight="1" x14ac:dyDescent="0.2">
      <c r="A932" s="107"/>
      <c r="B932" s="107"/>
      <c r="C932" s="107"/>
      <c r="D932" s="107"/>
      <c r="E932" s="108"/>
      <c r="F932" s="108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</row>
    <row r="933" spans="1:25" ht="12.75" hidden="1" customHeight="1" x14ac:dyDescent="0.2">
      <c r="A933" s="107"/>
      <c r="B933" s="107"/>
      <c r="C933" s="107"/>
      <c r="D933" s="107"/>
      <c r="E933" s="108"/>
      <c r="F933" s="108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</row>
    <row r="934" spans="1:25" ht="12.75" hidden="1" customHeight="1" x14ac:dyDescent="0.2">
      <c r="A934" s="107"/>
      <c r="B934" s="107"/>
      <c r="C934" s="107"/>
      <c r="D934" s="107"/>
      <c r="E934" s="108"/>
      <c r="F934" s="108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</row>
    <row r="935" spans="1:25" ht="12.75" hidden="1" customHeight="1" x14ac:dyDescent="0.2">
      <c r="A935" s="107"/>
      <c r="B935" s="107"/>
      <c r="C935" s="107"/>
      <c r="D935" s="107"/>
      <c r="E935" s="108"/>
      <c r="F935" s="108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</row>
    <row r="936" spans="1:25" ht="12.75" hidden="1" customHeight="1" x14ac:dyDescent="0.2">
      <c r="A936" s="107"/>
      <c r="B936" s="107"/>
      <c r="C936" s="107"/>
      <c r="D936" s="107"/>
      <c r="E936" s="108"/>
      <c r="F936" s="108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</row>
    <row r="937" spans="1:25" ht="12.75" hidden="1" customHeight="1" x14ac:dyDescent="0.2">
      <c r="A937" s="107"/>
      <c r="B937" s="107"/>
      <c r="C937" s="107"/>
      <c r="D937" s="107"/>
      <c r="E937" s="108"/>
      <c r="F937" s="108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</row>
    <row r="938" spans="1:25" ht="12.75" hidden="1" customHeight="1" x14ac:dyDescent="0.2">
      <c r="A938" s="107"/>
      <c r="B938" s="107"/>
      <c r="C938" s="107"/>
      <c r="D938" s="107"/>
      <c r="E938" s="108"/>
      <c r="F938" s="108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</row>
    <row r="939" spans="1:25" ht="12.75" hidden="1" customHeight="1" x14ac:dyDescent="0.2">
      <c r="A939" s="107"/>
      <c r="B939" s="107"/>
      <c r="C939" s="107"/>
      <c r="D939" s="107"/>
      <c r="E939" s="108"/>
      <c r="F939" s="108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</row>
    <row r="940" spans="1:25" ht="12.75" hidden="1" customHeight="1" x14ac:dyDescent="0.2">
      <c r="A940" s="107"/>
      <c r="B940" s="107"/>
      <c r="C940" s="107"/>
      <c r="D940" s="107"/>
      <c r="E940" s="108"/>
      <c r="F940" s="108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</row>
    <row r="941" spans="1:25" ht="12.75" hidden="1" customHeight="1" x14ac:dyDescent="0.2">
      <c r="A941" s="107"/>
      <c r="B941" s="107"/>
      <c r="C941" s="107"/>
      <c r="D941" s="107"/>
      <c r="E941" s="108"/>
      <c r="F941" s="108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</row>
    <row r="942" spans="1:25" ht="12.75" hidden="1" customHeight="1" x14ac:dyDescent="0.2">
      <c r="A942" s="107"/>
      <c r="B942" s="107"/>
      <c r="C942" s="107"/>
      <c r="D942" s="107"/>
      <c r="E942" s="108"/>
      <c r="F942" s="108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</row>
    <row r="943" spans="1:25" ht="12.75" hidden="1" customHeight="1" x14ac:dyDescent="0.2">
      <c r="A943" s="107"/>
      <c r="B943" s="107"/>
      <c r="C943" s="107"/>
      <c r="D943" s="107"/>
      <c r="E943" s="108"/>
      <c r="F943" s="108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</row>
    <row r="944" spans="1:25" ht="12.75" hidden="1" customHeight="1" x14ac:dyDescent="0.2">
      <c r="A944" s="107"/>
      <c r="B944" s="107"/>
      <c r="C944" s="107"/>
      <c r="D944" s="107"/>
      <c r="E944" s="108"/>
      <c r="F944" s="108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</row>
    <row r="945" spans="1:25" ht="12.75" hidden="1" customHeight="1" x14ac:dyDescent="0.2">
      <c r="A945" s="107"/>
      <c r="B945" s="107"/>
      <c r="C945" s="107"/>
      <c r="D945" s="107"/>
      <c r="E945" s="108"/>
      <c r="F945" s="108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</row>
    <row r="946" spans="1:25" ht="12.75" hidden="1" customHeight="1" x14ac:dyDescent="0.2">
      <c r="A946" s="107"/>
      <c r="B946" s="107"/>
      <c r="C946" s="107"/>
      <c r="D946" s="107"/>
      <c r="E946" s="108"/>
      <c r="F946" s="108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</row>
    <row r="947" spans="1:25" ht="12.75" hidden="1" customHeight="1" x14ac:dyDescent="0.2">
      <c r="A947" s="107"/>
      <c r="B947" s="107"/>
      <c r="C947" s="107"/>
      <c r="D947" s="107"/>
      <c r="E947" s="108"/>
      <c r="F947" s="108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</row>
    <row r="948" spans="1:25" ht="12.75" hidden="1" customHeight="1" x14ac:dyDescent="0.2">
      <c r="A948" s="107"/>
      <c r="B948" s="107"/>
      <c r="C948" s="107"/>
      <c r="D948" s="107"/>
      <c r="E948" s="108"/>
      <c r="F948" s="108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</row>
    <row r="949" spans="1:25" ht="12.75" hidden="1" customHeight="1" x14ac:dyDescent="0.2">
      <c r="A949" s="107"/>
      <c r="B949" s="107"/>
      <c r="C949" s="107"/>
      <c r="D949" s="107"/>
      <c r="E949" s="108"/>
      <c r="F949" s="108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</row>
    <row r="950" spans="1:25" ht="12.75" hidden="1" customHeight="1" x14ac:dyDescent="0.2">
      <c r="A950" s="107"/>
      <c r="B950" s="107"/>
      <c r="C950" s="107"/>
      <c r="D950" s="107"/>
      <c r="E950" s="108"/>
      <c r="F950" s="108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</row>
    <row r="951" spans="1:25" ht="12.75" hidden="1" customHeight="1" x14ac:dyDescent="0.2">
      <c r="A951" s="107"/>
      <c r="B951" s="107"/>
      <c r="C951" s="107"/>
      <c r="D951" s="107"/>
      <c r="E951" s="108"/>
      <c r="F951" s="108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</row>
    <row r="952" spans="1:25" ht="12.75" hidden="1" customHeight="1" x14ac:dyDescent="0.2">
      <c r="A952" s="107"/>
      <c r="B952" s="107"/>
      <c r="C952" s="107"/>
      <c r="D952" s="107"/>
      <c r="E952" s="108"/>
      <c r="F952" s="108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</row>
    <row r="953" spans="1:25" ht="12.75" hidden="1" customHeight="1" x14ac:dyDescent="0.2">
      <c r="A953" s="107"/>
      <c r="B953" s="107"/>
      <c r="C953" s="107"/>
      <c r="D953" s="107"/>
      <c r="E953" s="108"/>
      <c r="F953" s="108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</row>
    <row r="954" spans="1:25" ht="12.75" hidden="1" customHeight="1" x14ac:dyDescent="0.2">
      <c r="A954" s="107"/>
      <c r="B954" s="107"/>
      <c r="C954" s="107"/>
      <c r="D954" s="107"/>
      <c r="E954" s="108"/>
      <c r="F954" s="108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</row>
    <row r="955" spans="1:25" ht="12.75" hidden="1" customHeight="1" x14ac:dyDescent="0.2">
      <c r="A955" s="107"/>
      <c r="B955" s="107"/>
      <c r="C955" s="107"/>
      <c r="D955" s="107"/>
      <c r="E955" s="108"/>
      <c r="F955" s="108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</row>
    <row r="956" spans="1:25" ht="12.75" hidden="1" customHeight="1" x14ac:dyDescent="0.2">
      <c r="A956" s="107"/>
      <c r="B956" s="107"/>
      <c r="C956" s="107"/>
      <c r="D956" s="107"/>
      <c r="E956" s="108"/>
      <c r="F956" s="108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</row>
    <row r="957" spans="1:25" ht="12.75" hidden="1" customHeight="1" x14ac:dyDescent="0.2">
      <c r="A957" s="107"/>
      <c r="B957" s="107"/>
      <c r="C957" s="107"/>
      <c r="D957" s="107"/>
      <c r="E957" s="108"/>
      <c r="F957" s="108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</row>
    <row r="958" spans="1:25" ht="12.75" hidden="1" customHeight="1" x14ac:dyDescent="0.2">
      <c r="A958" s="107"/>
      <c r="B958" s="107"/>
      <c r="C958" s="107"/>
      <c r="D958" s="107"/>
      <c r="E958" s="108"/>
      <c r="F958" s="108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</row>
    <row r="959" spans="1:25" ht="12.75" hidden="1" customHeight="1" x14ac:dyDescent="0.2">
      <c r="A959" s="107"/>
      <c r="B959" s="107"/>
      <c r="C959" s="107"/>
      <c r="D959" s="107"/>
      <c r="E959" s="108"/>
      <c r="F959" s="108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</row>
    <row r="960" spans="1:25" ht="12.75" hidden="1" customHeight="1" x14ac:dyDescent="0.2">
      <c r="A960" s="107"/>
      <c r="B960" s="107"/>
      <c r="C960" s="107"/>
      <c r="D960" s="107"/>
      <c r="E960" s="108"/>
      <c r="F960" s="108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</row>
    <row r="961" spans="1:25" ht="12.75" hidden="1" customHeight="1" x14ac:dyDescent="0.2">
      <c r="A961" s="107"/>
      <c r="B961" s="107"/>
      <c r="C961" s="107"/>
      <c r="D961" s="107"/>
      <c r="E961" s="108"/>
      <c r="F961" s="108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</row>
    <row r="962" spans="1:25" ht="12.75" hidden="1" customHeight="1" x14ac:dyDescent="0.2">
      <c r="A962" s="107"/>
      <c r="B962" s="107"/>
      <c r="C962" s="107"/>
      <c r="D962" s="107"/>
      <c r="E962" s="108"/>
      <c r="F962" s="108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</row>
    <row r="963" spans="1:25" ht="12.75" hidden="1" customHeight="1" x14ac:dyDescent="0.2">
      <c r="A963" s="107"/>
      <c r="B963" s="107"/>
      <c r="C963" s="107"/>
      <c r="D963" s="107"/>
      <c r="E963" s="108"/>
      <c r="F963" s="108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</row>
    <row r="964" spans="1:25" ht="12.75" hidden="1" customHeight="1" x14ac:dyDescent="0.2">
      <c r="A964" s="107"/>
      <c r="B964" s="107"/>
      <c r="C964" s="107"/>
      <c r="D964" s="107"/>
      <c r="E964" s="108"/>
      <c r="F964" s="108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</row>
    <row r="965" spans="1:25" ht="12.75" hidden="1" customHeight="1" x14ac:dyDescent="0.2">
      <c r="A965" s="107"/>
      <c r="B965" s="107"/>
      <c r="C965" s="107"/>
      <c r="D965" s="107"/>
      <c r="E965" s="108"/>
      <c r="F965" s="108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</row>
    <row r="966" spans="1:25" ht="12.75" hidden="1" customHeight="1" x14ac:dyDescent="0.2">
      <c r="A966" s="107"/>
      <c r="B966" s="107"/>
      <c r="C966" s="107"/>
      <c r="D966" s="107"/>
      <c r="E966" s="108"/>
      <c r="F966" s="108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</row>
    <row r="967" spans="1:25" ht="12.75" hidden="1" customHeight="1" x14ac:dyDescent="0.2">
      <c r="A967" s="107"/>
      <c r="B967" s="107"/>
      <c r="C967" s="107"/>
      <c r="D967" s="107"/>
      <c r="E967" s="108"/>
      <c r="F967" s="108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</row>
    <row r="968" spans="1:25" ht="12.75" hidden="1" customHeight="1" x14ac:dyDescent="0.2">
      <c r="A968" s="107"/>
      <c r="B968" s="107"/>
      <c r="C968" s="107"/>
      <c r="D968" s="107"/>
      <c r="E968" s="108"/>
      <c r="F968" s="108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</row>
    <row r="969" spans="1:25" ht="12.75" hidden="1" customHeight="1" x14ac:dyDescent="0.2">
      <c r="A969" s="107"/>
      <c r="B969" s="107"/>
      <c r="C969" s="107"/>
      <c r="D969" s="107"/>
      <c r="E969" s="108"/>
      <c r="F969" s="108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</row>
    <row r="970" spans="1:25" ht="12.75" hidden="1" customHeight="1" x14ac:dyDescent="0.2">
      <c r="A970" s="107"/>
      <c r="B970" s="107"/>
      <c r="C970" s="107"/>
      <c r="D970" s="107"/>
      <c r="E970" s="108"/>
      <c r="F970" s="108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</row>
    <row r="971" spans="1:25" ht="12.75" hidden="1" customHeight="1" x14ac:dyDescent="0.2">
      <c r="A971" s="107"/>
      <c r="B971" s="107"/>
      <c r="C971" s="107"/>
      <c r="D971" s="107"/>
      <c r="E971" s="108"/>
      <c r="F971" s="108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</row>
    <row r="972" spans="1:25" ht="12.75" hidden="1" customHeight="1" x14ac:dyDescent="0.2">
      <c r="A972" s="107"/>
      <c r="B972" s="107"/>
      <c r="C972" s="107"/>
      <c r="D972" s="107"/>
      <c r="E972" s="108"/>
      <c r="F972" s="108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</row>
    <row r="973" spans="1:25" ht="12.75" hidden="1" customHeight="1" x14ac:dyDescent="0.2">
      <c r="A973" s="107"/>
      <c r="B973" s="107"/>
      <c r="C973" s="107"/>
      <c r="D973" s="107"/>
      <c r="E973" s="108"/>
      <c r="F973" s="108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</row>
    <row r="974" spans="1:25" ht="12.75" hidden="1" customHeight="1" x14ac:dyDescent="0.2">
      <c r="A974" s="107"/>
      <c r="B974" s="107"/>
      <c r="C974" s="107"/>
      <c r="D974" s="107"/>
      <c r="E974" s="108"/>
      <c r="F974" s="108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</row>
    <row r="975" spans="1:25" ht="12.75" hidden="1" customHeight="1" x14ac:dyDescent="0.2">
      <c r="A975" s="107"/>
      <c r="B975" s="107"/>
      <c r="C975" s="107"/>
      <c r="D975" s="107"/>
      <c r="E975" s="108"/>
      <c r="F975" s="108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</row>
    <row r="976" spans="1:25" ht="12.75" hidden="1" customHeight="1" x14ac:dyDescent="0.2">
      <c r="A976" s="107"/>
      <c r="B976" s="107"/>
      <c r="C976" s="107"/>
      <c r="D976" s="107"/>
      <c r="E976" s="108"/>
      <c r="F976" s="108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</row>
    <row r="977" spans="1:25" ht="12.75" hidden="1" customHeight="1" x14ac:dyDescent="0.2">
      <c r="A977" s="107"/>
      <c r="B977" s="107"/>
      <c r="C977" s="107"/>
      <c r="D977" s="107"/>
      <c r="E977" s="108"/>
      <c r="F977" s="108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</row>
    <row r="978" spans="1:25" ht="12.75" hidden="1" customHeight="1" x14ac:dyDescent="0.2">
      <c r="A978" s="107"/>
      <c r="B978" s="107"/>
      <c r="C978" s="107"/>
      <c r="D978" s="107"/>
      <c r="E978" s="108"/>
      <c r="F978" s="108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</row>
    <row r="979" spans="1:25" ht="12.75" hidden="1" customHeight="1" x14ac:dyDescent="0.2">
      <c r="A979" s="107"/>
      <c r="B979" s="107"/>
      <c r="C979" s="107"/>
      <c r="D979" s="107"/>
      <c r="E979" s="108"/>
      <c r="F979" s="108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</row>
    <row r="980" spans="1:25" ht="12.75" hidden="1" customHeight="1" x14ac:dyDescent="0.2">
      <c r="A980" s="107"/>
      <c r="B980" s="107"/>
      <c r="C980" s="107"/>
      <c r="D980" s="107"/>
      <c r="E980" s="108"/>
      <c r="F980" s="108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</row>
    <row r="981" spans="1:25" ht="12.75" hidden="1" customHeight="1" x14ac:dyDescent="0.2">
      <c r="A981" s="107"/>
      <c r="B981" s="107"/>
      <c r="C981" s="107"/>
      <c r="D981" s="107"/>
      <c r="E981" s="108"/>
      <c r="F981" s="108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</row>
    <row r="982" spans="1:25" ht="12.75" hidden="1" customHeight="1" x14ac:dyDescent="0.2">
      <c r="A982" s="107"/>
      <c r="B982" s="107"/>
      <c r="C982" s="107"/>
      <c r="D982" s="107"/>
      <c r="E982" s="108"/>
      <c r="F982" s="108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</row>
    <row r="983" spans="1:25" ht="12.75" hidden="1" customHeight="1" x14ac:dyDescent="0.2">
      <c r="A983" s="107"/>
      <c r="B983" s="107"/>
      <c r="C983" s="107"/>
      <c r="D983" s="107"/>
      <c r="E983" s="108"/>
      <c r="F983" s="108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</row>
    <row r="984" spans="1:25" ht="12.75" hidden="1" customHeight="1" x14ac:dyDescent="0.2">
      <c r="A984" s="107"/>
      <c r="B984" s="107"/>
      <c r="C984" s="107"/>
      <c r="D984" s="107"/>
      <c r="E984" s="108"/>
      <c r="F984" s="108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</row>
    <row r="985" spans="1:25" ht="12.75" hidden="1" customHeight="1" x14ac:dyDescent="0.2">
      <c r="A985" s="107"/>
      <c r="B985" s="107"/>
      <c r="C985" s="107"/>
      <c r="D985" s="107"/>
      <c r="E985" s="108"/>
      <c r="F985" s="108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</row>
    <row r="986" spans="1:25" ht="12.75" hidden="1" customHeight="1" x14ac:dyDescent="0.2">
      <c r="A986" s="107"/>
      <c r="B986" s="107"/>
      <c r="C986" s="107"/>
      <c r="D986" s="107"/>
      <c r="E986" s="108"/>
      <c r="F986" s="108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</row>
    <row r="987" spans="1:25" ht="12.75" hidden="1" customHeight="1" x14ac:dyDescent="0.2">
      <c r="A987" s="107"/>
      <c r="B987" s="107"/>
      <c r="C987" s="107"/>
      <c r="D987" s="107"/>
      <c r="E987" s="108"/>
      <c r="F987" s="108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</row>
    <row r="988" spans="1:25" ht="12.75" hidden="1" customHeight="1" x14ac:dyDescent="0.2">
      <c r="A988" s="107"/>
      <c r="B988" s="107"/>
      <c r="C988" s="107"/>
      <c r="D988" s="107"/>
      <c r="E988" s="108"/>
      <c r="F988" s="108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</row>
    <row r="989" spans="1:25" ht="12.75" hidden="1" customHeight="1" x14ac:dyDescent="0.2">
      <c r="A989" s="107"/>
      <c r="B989" s="107"/>
      <c r="C989" s="107"/>
      <c r="D989" s="107"/>
      <c r="E989" s="108"/>
      <c r="F989" s="108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</row>
    <row r="990" spans="1:25" ht="12.75" hidden="1" customHeight="1" x14ac:dyDescent="0.2">
      <c r="A990" s="107"/>
      <c r="B990" s="107"/>
      <c r="C990" s="107"/>
      <c r="D990" s="107"/>
      <c r="E990" s="108"/>
      <c r="F990" s="108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</row>
    <row r="991" spans="1:25" ht="12.75" hidden="1" customHeight="1" x14ac:dyDescent="0.2">
      <c r="A991" s="107"/>
      <c r="B991" s="107"/>
      <c r="C991" s="107"/>
      <c r="D991" s="107"/>
      <c r="E991" s="108"/>
      <c r="F991" s="108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</row>
    <row r="992" spans="1:25" ht="12.75" hidden="1" customHeight="1" x14ac:dyDescent="0.2">
      <c r="A992" s="107"/>
      <c r="B992" s="107"/>
      <c r="C992" s="107"/>
      <c r="D992" s="107"/>
      <c r="E992" s="108"/>
      <c r="F992" s="108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</row>
    <row r="993" spans="1:25" ht="12.75" hidden="1" customHeight="1" x14ac:dyDescent="0.2">
      <c r="A993" s="107"/>
      <c r="B993" s="107"/>
      <c r="C993" s="107"/>
      <c r="D993" s="107"/>
      <c r="E993" s="108"/>
      <c r="F993" s="108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</row>
    <row r="994" spans="1:25" ht="12.75" hidden="1" customHeight="1" x14ac:dyDescent="0.2">
      <c r="A994" s="107"/>
      <c r="B994" s="107"/>
      <c r="C994" s="107"/>
      <c r="D994" s="107"/>
      <c r="E994" s="108"/>
      <c r="F994" s="108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</row>
    <row r="995" spans="1:25" ht="12.75" hidden="1" customHeight="1" x14ac:dyDescent="0.2">
      <c r="A995" s="107"/>
      <c r="B995" s="107"/>
      <c r="C995" s="107"/>
      <c r="D995" s="107"/>
      <c r="E995" s="108"/>
      <c r="F995" s="108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</row>
    <row r="996" spans="1:25" ht="12.75" hidden="1" customHeight="1" x14ac:dyDescent="0.2">
      <c r="A996" s="107"/>
      <c r="B996" s="107"/>
      <c r="C996" s="107"/>
      <c r="D996" s="107"/>
      <c r="E996" s="108"/>
      <c r="F996" s="108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</row>
    <row r="997" spans="1:25" ht="12.75" hidden="1" customHeight="1" x14ac:dyDescent="0.2">
      <c r="A997" s="107"/>
      <c r="B997" s="107"/>
      <c r="C997" s="107"/>
      <c r="D997" s="107"/>
      <c r="E997" s="108"/>
      <c r="F997" s="108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</row>
    <row r="998" spans="1:25" ht="12.75" hidden="1" customHeight="1" x14ac:dyDescent="0.2">
      <c r="A998" s="107"/>
      <c r="B998" s="107"/>
      <c r="C998" s="107"/>
      <c r="D998" s="107"/>
      <c r="E998" s="108"/>
      <c r="F998" s="108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</row>
    <row r="999" spans="1:25" ht="12.75" hidden="1" customHeight="1" x14ac:dyDescent="0.2">
      <c r="A999" s="107"/>
      <c r="B999" s="107"/>
      <c r="C999" s="107"/>
      <c r="D999" s="107"/>
      <c r="E999" s="108"/>
      <c r="F999" s="108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</row>
    <row r="1000" spans="1:25" ht="12.75" hidden="1" customHeight="1" x14ac:dyDescent="0.2">
      <c r="A1000" s="107"/>
      <c r="B1000" s="107"/>
      <c r="C1000" s="107"/>
      <c r="D1000" s="107"/>
      <c r="E1000" s="108"/>
      <c r="F1000" s="108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</row>
    <row r="1001" spans="1:25" hidden="1" x14ac:dyDescent="0.2">
      <c r="M1001" s="107"/>
    </row>
  </sheetData>
  <mergeCells count="4">
    <mergeCell ref="H12:L12"/>
    <mergeCell ref="F14:F18"/>
    <mergeCell ref="F10:L10"/>
    <mergeCell ref="B10:C10"/>
  </mergeCells>
  <conditionalFormatting sqref="C25">
    <cfRule type="containsText" dxfId="18" priority="4" operator="containsText" text="OVERVALUED">
      <formula>NOT(ISERROR(SEARCH("OVERVALUED",C25)))</formula>
    </cfRule>
    <cfRule type="containsText" dxfId="17" priority="5" operator="containsText" text="UNDERVALUED">
      <formula>NOT(ISERROR(SEARCH("UNDERVALUED",C25)))</formula>
    </cfRule>
  </conditionalFormatting>
  <conditionalFormatting sqref="C26">
    <cfRule type="containsText" dxfId="16" priority="1" operator="containsText" text="BUY">
      <formula>NOT(ISERROR(SEARCH("BUY",C26)))</formula>
    </cfRule>
    <cfRule type="containsText" dxfId="15" priority="2" operator="containsText" text="S">
      <formula>NOT(ISERROR(SEARCH("S",C26)))</formula>
    </cfRule>
    <cfRule type="cellIs" dxfId="14" priority="3" operator="greaterThan">
      <formula>"SELL"</formula>
    </cfRule>
  </conditionalFormatting>
  <conditionalFormatting sqref="G2">
    <cfRule type="containsText" dxfId="13" priority="9" operator="containsText" text="3">
      <formula>NOT(ISERROR(SEARCH("3",G2)))</formula>
    </cfRule>
    <cfRule type="containsText" dxfId="12" priority="10" operator="containsText" text="2">
      <formula>NOT(ISERROR(SEARCH("2",G2)))</formula>
    </cfRule>
    <cfRule type="cellIs" dxfId="11" priority="11" operator="greaterThan">
      <formula>2</formula>
    </cfRule>
    <cfRule type="containsText" dxfId="10" priority="12" operator="containsText" text="2">
      <formula>NOT(ISERROR(SEARCH("2",G2)))</formula>
    </cfRule>
    <cfRule type="containsText" dxfId="9" priority="13" operator="containsText" text="2">
      <formula>NOT(ISERROR(SEARCH("2",G2)))</formula>
    </cfRule>
    <cfRule type="containsText" dxfId="8" priority="17" operator="containsText" text="3">
      <formula>NOT(ISERROR(SEARCH("3",G2)))</formula>
    </cfRule>
    <cfRule type="containsText" dxfId="7" priority="18" operator="containsText" text="2">
      <formula>NOT(ISERROR(SEARCH("2",G2)))</formula>
    </cfRule>
    <cfRule type="containsText" dxfId="6" priority="19" operator="containsText" text="1">
      <formula>NOT(ISERROR(SEARCH("1",G2)))</formula>
    </cfRule>
  </conditionalFormatting>
  <conditionalFormatting sqref="H2">
    <cfRule type="containsText" dxfId="5" priority="6" operator="containsText" text="Optimistic">
      <formula>NOT(ISERROR(SEARCH("Optimistic",H2)))</formula>
    </cfRule>
    <cfRule type="containsText" dxfId="4" priority="7" operator="containsText" text="Realastic">
      <formula>NOT(ISERROR(SEARCH("Realastic",H2)))</formula>
    </cfRule>
    <cfRule type="containsText" dxfId="3" priority="8" operator="containsText" text="Pessimistic">
      <formula>NOT(ISERROR(SEARCH("Pessimistic",H2)))</formula>
    </cfRule>
    <cfRule type="containsText" dxfId="2" priority="14" operator="containsText" text="Realastic">
      <formula>NOT(ISERROR(SEARCH("Realastic",H2)))</formula>
    </cfRule>
    <cfRule type="containsText" dxfId="1" priority="15" operator="containsText" text="Realastic">
      <formula>NOT(ISERROR(SEARCH("Realastic",H2)))</formula>
    </cfRule>
    <cfRule type="containsText" dxfId="0" priority="16" operator="containsText" text="Pessimistic">
      <formula>NOT(ISERROR(SEARCH("Pessimistic",H2)))</formula>
    </cfRule>
  </conditionalFormatting>
  <hyperlinks>
    <hyperlink ref="L1" location="Index!B2" display="Index" xr:uid="{30B293BE-ACD2-4018-996C-7E7AF7BBFDCC}"/>
  </hyperlink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6D1D-20B2-4888-8649-FAA274B95227}">
  <dimension ref="A1:L3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ColWidth="0" defaultRowHeight="15" zeroHeight="1" x14ac:dyDescent="0.25"/>
  <cols>
    <col min="1" max="1" width="2.5703125" customWidth="1"/>
    <col min="2" max="2" width="49.5703125" customWidth="1"/>
    <col min="3" max="3" width="11.28515625" bestFit="1" customWidth="1"/>
    <col min="4" max="12" width="0" hidden="1" customWidth="1"/>
    <col min="13" max="16384" width="8.7109375" hidden="1"/>
  </cols>
  <sheetData>
    <row r="1" spans="2:3" ht="15" customHeight="1" x14ac:dyDescent="0.25">
      <c r="C1" s="183" t="s">
        <v>187</v>
      </c>
    </row>
    <row r="2" spans="2:3" ht="28.5" x14ac:dyDescent="0.45">
      <c r="B2" s="5" t="s">
        <v>89</v>
      </c>
    </row>
    <row r="3" spans="2:3" x14ac:dyDescent="0.25">
      <c r="B3" s="6" t="s">
        <v>377</v>
      </c>
    </row>
    <row r="4" spans="2:3" x14ac:dyDescent="0.25">
      <c r="B4" s="341" t="s">
        <v>90</v>
      </c>
      <c r="C4" s="341"/>
    </row>
    <row r="5" spans="2:3" x14ac:dyDescent="0.25">
      <c r="B5" t="s">
        <v>37</v>
      </c>
      <c r="C5" s="70">
        <f>BS!G46</f>
        <v>102549.66</v>
      </c>
    </row>
    <row r="6" spans="2:3" x14ac:dyDescent="0.25">
      <c r="B6" t="s">
        <v>91</v>
      </c>
      <c r="C6" s="70">
        <f>BS!G34</f>
        <v>56506.97</v>
      </c>
    </row>
    <row r="7" spans="2:3" x14ac:dyDescent="0.25">
      <c r="B7" s="1"/>
      <c r="C7" s="42"/>
    </row>
    <row r="8" spans="2:3" x14ac:dyDescent="0.25">
      <c r="B8" s="1" t="s">
        <v>92</v>
      </c>
      <c r="C8" s="100">
        <f>IS!G15/WACC!C6</f>
        <v>6.2750665979789746E-2</v>
      </c>
    </row>
    <row r="9" spans="2:3" x14ac:dyDescent="0.25">
      <c r="B9" s="1" t="s">
        <v>93</v>
      </c>
      <c r="C9" s="101">
        <f>Drivers!G32</f>
        <v>0.24113483819114875</v>
      </c>
    </row>
    <row r="10" spans="2:3" x14ac:dyDescent="0.25">
      <c r="B10" s="1" t="s">
        <v>94</v>
      </c>
      <c r="C10" s="58">
        <f>C6/(C5+C6)</f>
        <v>0.3552632166291968</v>
      </c>
    </row>
    <row r="11" spans="2:3" x14ac:dyDescent="0.25">
      <c r="B11" s="94" t="s">
        <v>95</v>
      </c>
      <c r="C11" s="102">
        <f>C8*(1-C9)</f>
        <v>4.7619294292366318E-2</v>
      </c>
    </row>
    <row r="12" spans="2:3" x14ac:dyDescent="0.25">
      <c r="B12" s="50"/>
      <c r="C12" s="47"/>
    </row>
    <row r="13" spans="2:3" x14ac:dyDescent="0.25">
      <c r="B13" s="16" t="s">
        <v>96</v>
      </c>
      <c r="C13" s="106">
        <v>6.3E-2</v>
      </c>
    </row>
    <row r="14" spans="2:3" x14ac:dyDescent="0.25">
      <c r="B14" s="16" t="s">
        <v>97</v>
      </c>
      <c r="C14" s="106">
        <v>0.12640000000000001</v>
      </c>
    </row>
    <row r="15" spans="2:3" x14ac:dyDescent="0.25">
      <c r="B15" s="16" t="s">
        <v>98</v>
      </c>
      <c r="C15" s="65">
        <f>C14-C13</f>
        <v>6.3400000000000012E-2</v>
      </c>
    </row>
    <row r="16" spans="2:3" x14ac:dyDescent="0.25">
      <c r="B16" t="s">
        <v>99</v>
      </c>
      <c r="C16" s="105">
        <v>1.23</v>
      </c>
    </row>
    <row r="17" spans="2:3" x14ac:dyDescent="0.25">
      <c r="B17" s="1" t="s">
        <v>100</v>
      </c>
      <c r="C17" s="58">
        <f>1-C10</f>
        <v>0.6447367833708032</v>
      </c>
    </row>
    <row r="18" spans="2:3" x14ac:dyDescent="0.25">
      <c r="B18" s="94" t="s">
        <v>101</v>
      </c>
      <c r="C18" s="102">
        <f>C13+C16*C15</f>
        <v>0.140982</v>
      </c>
    </row>
    <row r="19" spans="2:3" x14ac:dyDescent="0.25">
      <c r="C19" s="51"/>
    </row>
    <row r="20" spans="2:3" x14ac:dyDescent="0.25">
      <c r="C20" s="51"/>
    </row>
    <row r="21" spans="2:3" ht="15.75" thickBot="1" x14ac:dyDescent="0.3">
      <c r="B21" s="20" t="s">
        <v>102</v>
      </c>
      <c r="C21" s="104">
        <f>(C11*C10)+(C17*C18)</f>
        <v>0.10781366485710099</v>
      </c>
    </row>
    <row r="23" spans="2:3" x14ac:dyDescent="0.25"/>
    <row r="24" spans="2:3" x14ac:dyDescent="0.25"/>
    <row r="25" spans="2:3" x14ac:dyDescent="0.25">
      <c r="B25" s="257"/>
    </row>
    <row r="26" spans="2:3" x14ac:dyDescent="0.25">
      <c r="B26" s="257"/>
    </row>
    <row r="27" spans="2:3" x14ac:dyDescent="0.25"/>
    <row r="28" spans="2:3" x14ac:dyDescent="0.25"/>
    <row r="29" spans="2:3" x14ac:dyDescent="0.25"/>
    <row r="30" spans="2:3" x14ac:dyDescent="0.25"/>
  </sheetData>
  <mergeCells count="1">
    <mergeCell ref="B4:C4"/>
  </mergeCells>
  <hyperlinks>
    <hyperlink ref="C1" location="Index!B2" display="Index" xr:uid="{5D72BF7E-3D0E-4B71-966D-7A7A7FA544D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8250-C2DE-4B92-BD87-61111C6FF351}">
  <sheetPr>
    <tabColor rgb="FFFFFF00"/>
  </sheetPr>
  <dimension ref="A1"/>
  <sheetViews>
    <sheetView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89A-7918-4F6B-8825-80108784EBCA}">
  <dimension ref="A1:H4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" sqref="H1"/>
    </sheetView>
  </sheetViews>
  <sheetFormatPr defaultColWidth="0" defaultRowHeight="15" zeroHeight="1" x14ac:dyDescent="0.25"/>
  <cols>
    <col min="1" max="1" width="8.7109375" customWidth="1"/>
    <col min="2" max="2" width="42.28515625" customWidth="1"/>
    <col min="3" max="7" width="11.5703125" bestFit="1" customWidth="1"/>
    <col min="8" max="8" width="8.7109375" customWidth="1"/>
    <col min="9" max="16384" width="8.7109375" hidden="1"/>
  </cols>
  <sheetData>
    <row r="1" spans="1:8" x14ac:dyDescent="0.25">
      <c r="B1" s="214"/>
      <c r="D1" s="214"/>
      <c r="E1" s="214"/>
      <c r="F1" s="214"/>
      <c r="G1" s="214"/>
      <c r="H1" s="191" t="s">
        <v>187</v>
      </c>
    </row>
    <row r="2" spans="1:8" ht="30.75" thickBot="1" x14ac:dyDescent="0.3">
      <c r="A2" s="290"/>
      <c r="B2" s="321" t="s">
        <v>215</v>
      </c>
      <c r="C2" s="312">
        <v>43891</v>
      </c>
      <c r="D2" s="312">
        <v>44256</v>
      </c>
      <c r="E2" s="312">
        <v>44621</v>
      </c>
      <c r="F2" s="312">
        <v>44986</v>
      </c>
      <c r="G2" s="312">
        <v>45352</v>
      </c>
    </row>
    <row r="3" spans="1:8" ht="15.75" thickBot="1" x14ac:dyDescent="0.3">
      <c r="A3" s="290"/>
      <c r="B3" s="313" t="s">
        <v>216</v>
      </c>
      <c r="C3" s="314"/>
      <c r="D3" s="314"/>
      <c r="E3" s="314"/>
      <c r="F3" s="314"/>
      <c r="G3" s="314"/>
    </row>
    <row r="4" spans="1:8" ht="15.75" thickBot="1" x14ac:dyDescent="0.3">
      <c r="A4" s="290"/>
      <c r="B4" s="313" t="s">
        <v>217</v>
      </c>
      <c r="C4" s="315">
        <v>144308.04999999999</v>
      </c>
      <c r="D4" s="315">
        <v>134476.75</v>
      </c>
      <c r="E4" s="315">
        <v>155672.46</v>
      </c>
      <c r="F4" s="315">
        <v>181661.42</v>
      </c>
      <c r="G4" s="315">
        <v>221112.91</v>
      </c>
    </row>
    <row r="5" spans="1:8" ht="15.75" thickBot="1" x14ac:dyDescent="0.3">
      <c r="A5" s="290"/>
      <c r="B5" s="316" t="s">
        <v>218</v>
      </c>
      <c r="C5" s="317">
        <v>0</v>
      </c>
      <c r="D5" s="317">
        <v>0</v>
      </c>
      <c r="E5" s="317">
        <v>0</v>
      </c>
      <c r="F5" s="317">
        <v>0</v>
      </c>
      <c r="G5" s="317">
        <v>0</v>
      </c>
    </row>
    <row r="6" spans="1:8" ht="15.75" thickBot="1" x14ac:dyDescent="0.3">
      <c r="A6" s="290"/>
      <c r="B6" s="313" t="s">
        <v>219</v>
      </c>
      <c r="C6" s="315">
        <v>144308.04999999999</v>
      </c>
      <c r="D6" s="315">
        <v>134476.75</v>
      </c>
      <c r="E6" s="315">
        <v>155672.46</v>
      </c>
      <c r="F6" s="315">
        <v>181661.42</v>
      </c>
      <c r="G6" s="315">
        <v>221112.91</v>
      </c>
    </row>
    <row r="7" spans="1:8" ht="15.75" thickBot="1" x14ac:dyDescent="0.3">
      <c r="A7" s="290" t="s">
        <v>251</v>
      </c>
      <c r="B7" s="313" t="s">
        <v>220</v>
      </c>
      <c r="C7" s="315">
        <v>145452.35999999999</v>
      </c>
      <c r="D7" s="315">
        <v>135979.03</v>
      </c>
      <c r="E7" s="315">
        <v>156521.23000000001</v>
      </c>
      <c r="F7" s="315">
        <v>183340.7</v>
      </c>
      <c r="G7" s="315">
        <v>221112.91</v>
      </c>
    </row>
    <row r="8" spans="1:8" ht="15.75" thickBot="1" x14ac:dyDescent="0.3">
      <c r="A8" s="290" t="s">
        <v>252</v>
      </c>
      <c r="B8" s="316" t="s">
        <v>2</v>
      </c>
      <c r="C8" s="318">
        <v>2360.9</v>
      </c>
      <c r="D8" s="318">
        <v>3429.35</v>
      </c>
      <c r="E8" s="318">
        <v>2267.08</v>
      </c>
      <c r="F8" s="318">
        <v>2929.17</v>
      </c>
      <c r="G8" s="318">
        <v>4158.03</v>
      </c>
    </row>
    <row r="9" spans="1:8" ht="15.75" thickBot="1" x14ac:dyDescent="0.3">
      <c r="A9" s="290"/>
      <c r="B9" s="313" t="s">
        <v>19</v>
      </c>
      <c r="C9" s="315">
        <v>147813.26</v>
      </c>
      <c r="D9" s="315">
        <v>139408.38</v>
      </c>
      <c r="E9" s="315">
        <v>158788.31</v>
      </c>
      <c r="F9" s="315">
        <v>186269.87</v>
      </c>
      <c r="G9" s="315">
        <v>225270.94</v>
      </c>
    </row>
    <row r="10" spans="1:8" ht="15.75" thickBot="1" x14ac:dyDescent="0.3">
      <c r="A10" s="290"/>
      <c r="B10" s="313" t="s">
        <v>221</v>
      </c>
      <c r="C10" s="314"/>
      <c r="D10" s="314"/>
      <c r="E10" s="314"/>
      <c r="F10" s="314"/>
      <c r="G10" s="314"/>
    </row>
    <row r="11" spans="1:8" ht="15.75" thickBot="1" x14ac:dyDescent="0.3">
      <c r="A11" s="290" t="s">
        <v>20</v>
      </c>
      <c r="B11" s="316" t="s">
        <v>222</v>
      </c>
      <c r="C11" s="318">
        <v>15548.66</v>
      </c>
      <c r="D11" s="318">
        <v>15571.4</v>
      </c>
      <c r="E11" s="318">
        <v>17100.84</v>
      </c>
      <c r="F11" s="318">
        <v>18995.11</v>
      </c>
      <c r="G11" s="318">
        <v>19442.25</v>
      </c>
    </row>
    <row r="12" spans="1:8" ht="15.75" thickBot="1" x14ac:dyDescent="0.3">
      <c r="A12" s="290" t="s">
        <v>20</v>
      </c>
      <c r="B12" s="316" t="s">
        <v>223</v>
      </c>
      <c r="C12" s="317">
        <v>841.09</v>
      </c>
      <c r="D12" s="318">
        <v>1213.58</v>
      </c>
      <c r="E12" s="318">
        <v>1069.5</v>
      </c>
      <c r="F12" s="318">
        <v>1052.8599999999999</v>
      </c>
      <c r="G12" s="318">
        <v>1063.77</v>
      </c>
    </row>
    <row r="13" spans="1:8" ht="15.75" thickBot="1" x14ac:dyDescent="0.3">
      <c r="A13" s="290" t="s">
        <v>20</v>
      </c>
      <c r="B13" s="316" t="s">
        <v>224</v>
      </c>
      <c r="C13" s="318">
        <v>80325.22</v>
      </c>
      <c r="D13" s="318">
        <v>69572.55</v>
      </c>
      <c r="E13" s="318">
        <v>83644.77</v>
      </c>
      <c r="F13" s="318">
        <v>99723.94</v>
      </c>
      <c r="G13" s="318">
        <v>124501.73</v>
      </c>
    </row>
    <row r="14" spans="1:8" ht="29.25" thickBot="1" x14ac:dyDescent="0.3">
      <c r="A14" s="290" t="s">
        <v>20</v>
      </c>
      <c r="B14" s="316" t="s">
        <v>225</v>
      </c>
      <c r="C14" s="317">
        <v>647.70000000000005</v>
      </c>
      <c r="D14" s="317">
        <v>343.37</v>
      </c>
      <c r="E14" s="318">
        <v>-2076.6</v>
      </c>
      <c r="F14" s="318">
        <v>-3156.64</v>
      </c>
      <c r="G14" s="318">
        <v>1021.07</v>
      </c>
    </row>
    <row r="15" spans="1:8" ht="15.75" thickBot="1" x14ac:dyDescent="0.3">
      <c r="A15" s="294" t="s">
        <v>253</v>
      </c>
      <c r="B15" s="316" t="s">
        <v>226</v>
      </c>
      <c r="C15" s="318">
        <v>23114</v>
      </c>
      <c r="D15" s="318">
        <v>24762.03</v>
      </c>
      <c r="E15" s="318">
        <v>29733.53</v>
      </c>
      <c r="F15" s="318">
        <v>37214.11</v>
      </c>
      <c r="G15" s="318">
        <v>41171.019999999997</v>
      </c>
    </row>
    <row r="16" spans="1:8" ht="15.75" thickBot="1" x14ac:dyDescent="0.3">
      <c r="A16" s="294" t="s">
        <v>4</v>
      </c>
      <c r="B16" s="316" t="s">
        <v>227</v>
      </c>
      <c r="C16" s="318">
        <v>2796.66</v>
      </c>
      <c r="D16" s="318">
        <v>3913.44</v>
      </c>
      <c r="E16" s="318">
        <v>3125.7</v>
      </c>
      <c r="F16" s="318">
        <v>3207.16</v>
      </c>
      <c r="G16" s="318">
        <v>3545.85</v>
      </c>
    </row>
    <row r="17" spans="1:7" ht="15.75" thickBot="1" x14ac:dyDescent="0.3">
      <c r="A17" s="290" t="s">
        <v>23</v>
      </c>
      <c r="B17" s="316" t="s">
        <v>228</v>
      </c>
      <c r="C17" s="318">
        <v>2462.27</v>
      </c>
      <c r="D17" s="318">
        <v>2904.21</v>
      </c>
      <c r="E17" s="318">
        <v>2947.95</v>
      </c>
      <c r="F17" s="318">
        <v>3502.25</v>
      </c>
      <c r="G17" s="318">
        <v>3682.33</v>
      </c>
    </row>
    <row r="18" spans="1:7" ht="15.75" thickBot="1" x14ac:dyDescent="0.3">
      <c r="A18" s="294" t="s">
        <v>253</v>
      </c>
      <c r="B18" s="316" t="s">
        <v>1</v>
      </c>
      <c r="C18" s="318">
        <v>8646.7099999999991</v>
      </c>
      <c r="D18" s="318">
        <v>8892</v>
      </c>
      <c r="E18" s="318">
        <v>8831.89</v>
      </c>
      <c r="F18" s="318">
        <v>8758.0400000000009</v>
      </c>
      <c r="G18" s="318">
        <v>10419.42</v>
      </c>
    </row>
    <row r="19" spans="1:7" ht="15.75" thickBot="1" x14ac:dyDescent="0.3">
      <c r="A19" s="290"/>
      <c r="B19" s="313" t="s">
        <v>229</v>
      </c>
      <c r="C19" s="315">
        <v>134382.31</v>
      </c>
      <c r="D19" s="315">
        <v>127172.58</v>
      </c>
      <c r="E19" s="315">
        <v>144377.57999999999</v>
      </c>
      <c r="F19" s="315">
        <v>169296.83</v>
      </c>
      <c r="G19" s="315">
        <v>204847.44</v>
      </c>
    </row>
    <row r="20" spans="1:7" ht="30.75" thickBot="1" x14ac:dyDescent="0.3">
      <c r="A20" s="290"/>
      <c r="B20" s="313" t="s">
        <v>230</v>
      </c>
      <c r="C20" s="315">
        <v>13430.95</v>
      </c>
      <c r="D20" s="315">
        <v>12235.8</v>
      </c>
      <c r="E20" s="315">
        <v>14410.73</v>
      </c>
      <c r="F20" s="315">
        <v>16973.04</v>
      </c>
      <c r="G20" s="315">
        <v>20423.5</v>
      </c>
    </row>
    <row r="21" spans="1:7" ht="15.75" thickBot="1" x14ac:dyDescent="0.3">
      <c r="A21" s="294" t="s">
        <v>231</v>
      </c>
      <c r="B21" s="316" t="s">
        <v>231</v>
      </c>
      <c r="C21" s="317">
        <v>0</v>
      </c>
      <c r="D21" s="318">
        <v>-3556.02</v>
      </c>
      <c r="E21" s="317">
        <v>96.93</v>
      </c>
      <c r="F21" s="317">
        <v>135.99</v>
      </c>
      <c r="G21" s="317">
        <v>93.61</v>
      </c>
    </row>
    <row r="22" spans="1:7" ht="15.75" thickBot="1" x14ac:dyDescent="0.3">
      <c r="A22" s="290"/>
      <c r="B22" s="313" t="s">
        <v>232</v>
      </c>
      <c r="C22" s="315">
        <v>13430.95</v>
      </c>
      <c r="D22" s="315">
        <v>8679.7800000000007</v>
      </c>
      <c r="E22" s="315">
        <v>14507.66</v>
      </c>
      <c r="F22" s="315">
        <v>17109.03</v>
      </c>
      <c r="G22" s="315">
        <v>20517.11</v>
      </c>
    </row>
    <row r="23" spans="1:7" ht="15.75" thickBot="1" x14ac:dyDescent="0.3">
      <c r="A23" s="290"/>
      <c r="B23" s="313" t="s">
        <v>233</v>
      </c>
      <c r="C23" s="314"/>
      <c r="D23" s="314"/>
      <c r="E23" s="314"/>
      <c r="F23" s="314"/>
      <c r="G23" s="314"/>
    </row>
    <row r="24" spans="1:7" ht="15.75" thickBot="1" x14ac:dyDescent="0.3">
      <c r="A24" s="290"/>
      <c r="B24" s="316" t="s">
        <v>234</v>
      </c>
      <c r="C24" s="318">
        <v>3564.58</v>
      </c>
      <c r="D24" s="318">
        <v>3923.39</v>
      </c>
      <c r="E24" s="318">
        <v>4512.09</v>
      </c>
      <c r="F24" s="318">
        <v>5055.17</v>
      </c>
      <c r="G24" s="318">
        <v>5127.7</v>
      </c>
    </row>
    <row r="25" spans="1:7" ht="15.75" thickBot="1" x14ac:dyDescent="0.3">
      <c r="A25" s="290"/>
      <c r="B25" s="316" t="s">
        <v>235</v>
      </c>
      <c r="C25" s="317">
        <v>0</v>
      </c>
      <c r="D25" s="317">
        <v>0</v>
      </c>
      <c r="E25" s="317">
        <v>0</v>
      </c>
      <c r="F25" s="317">
        <v>0</v>
      </c>
      <c r="G25" s="317">
        <v>0</v>
      </c>
    </row>
    <row r="26" spans="1:7" ht="15.75" thickBot="1" x14ac:dyDescent="0.3">
      <c r="A26" s="290"/>
      <c r="B26" s="316" t="s">
        <v>236</v>
      </c>
      <c r="C26" s="317">
        <v>-301.38</v>
      </c>
      <c r="D26" s="317">
        <v>87.43</v>
      </c>
      <c r="E26" s="317">
        <v>-295.48</v>
      </c>
      <c r="F26" s="317">
        <v>-571.01</v>
      </c>
      <c r="G26" s="317">
        <v>-180.31</v>
      </c>
    </row>
    <row r="27" spans="1:7" ht="15.75" thickBot="1" x14ac:dyDescent="0.3">
      <c r="A27" s="290"/>
      <c r="B27" s="316" t="s">
        <v>237</v>
      </c>
      <c r="C27" s="317">
        <v>0</v>
      </c>
      <c r="D27" s="317">
        <v>0</v>
      </c>
      <c r="E27" s="317">
        <v>0</v>
      </c>
      <c r="F27" s="317">
        <v>0</v>
      </c>
      <c r="G27" s="317">
        <v>0</v>
      </c>
    </row>
    <row r="28" spans="1:7" ht="15.75" thickBot="1" x14ac:dyDescent="0.3">
      <c r="A28" s="294" t="s">
        <v>5</v>
      </c>
      <c r="B28" s="313" t="s">
        <v>238</v>
      </c>
      <c r="C28" s="315">
        <v>3263.2</v>
      </c>
      <c r="D28" s="315">
        <v>4010.82</v>
      </c>
      <c r="E28" s="315">
        <v>4216.6099999999997</v>
      </c>
      <c r="F28" s="315">
        <v>4484.16</v>
      </c>
      <c r="G28" s="315">
        <v>4947.3900000000003</v>
      </c>
    </row>
    <row r="29" spans="1:7" ht="30.75" thickBot="1" x14ac:dyDescent="0.3">
      <c r="A29" s="290"/>
      <c r="B29" s="313" t="s">
        <v>239</v>
      </c>
      <c r="C29" s="315">
        <v>10167.75</v>
      </c>
      <c r="D29" s="315">
        <v>4668.96</v>
      </c>
      <c r="E29" s="315">
        <v>10291.049999999999</v>
      </c>
      <c r="F29" s="315">
        <v>12624.87</v>
      </c>
      <c r="G29" s="315">
        <v>15569.72</v>
      </c>
    </row>
    <row r="30" spans="1:7" ht="30.75" thickBot="1" x14ac:dyDescent="0.3">
      <c r="A30" s="290"/>
      <c r="B30" s="313" t="s">
        <v>240</v>
      </c>
      <c r="C30" s="315">
        <v>10167.75</v>
      </c>
      <c r="D30" s="315">
        <v>4668.96</v>
      </c>
      <c r="E30" s="315">
        <v>10291.049999999999</v>
      </c>
      <c r="F30" s="315">
        <v>12624.87</v>
      </c>
      <c r="G30" s="315">
        <v>15569.72</v>
      </c>
    </row>
    <row r="31" spans="1:7" ht="15.75" thickBot="1" x14ac:dyDescent="0.3">
      <c r="A31" s="290"/>
      <c r="B31" s="313" t="s">
        <v>241</v>
      </c>
      <c r="C31" s="315">
        <v>10822.32</v>
      </c>
      <c r="D31" s="315">
        <v>12906.88</v>
      </c>
      <c r="E31" s="315">
        <v>10291.049999999999</v>
      </c>
      <c r="F31" s="315">
        <v>12624.87</v>
      </c>
      <c r="G31" s="315">
        <v>15569.72</v>
      </c>
    </row>
    <row r="32" spans="1:7" ht="15.75" thickBot="1" x14ac:dyDescent="0.3">
      <c r="A32" s="290"/>
      <c r="B32" s="316" t="s">
        <v>242</v>
      </c>
      <c r="C32" s="318">
        <v>-1345.25</v>
      </c>
      <c r="D32" s="318">
        <v>-1338.35</v>
      </c>
      <c r="E32" s="318">
        <v>-1749.91</v>
      </c>
      <c r="F32" s="318">
        <v>-2059.9</v>
      </c>
      <c r="G32" s="318">
        <v>-2487.9899999999998</v>
      </c>
    </row>
    <row r="33" spans="1:7" ht="30.75" thickBot="1" x14ac:dyDescent="0.3">
      <c r="A33" s="290"/>
      <c r="B33" s="313" t="s">
        <v>243</v>
      </c>
      <c r="C33" s="315">
        <v>9549.0300000000007</v>
      </c>
      <c r="D33" s="315">
        <v>11582.93</v>
      </c>
      <c r="E33" s="315">
        <v>8669.33</v>
      </c>
      <c r="F33" s="315">
        <v>10470.719999999999</v>
      </c>
      <c r="G33" s="315">
        <v>13059.11</v>
      </c>
    </row>
    <row r="34" spans="1:7" ht="15.75" thickBot="1" x14ac:dyDescent="0.3">
      <c r="A34" s="290"/>
      <c r="B34" s="313" t="s">
        <v>244</v>
      </c>
      <c r="C34" s="314"/>
      <c r="D34" s="314"/>
      <c r="E34" s="314"/>
      <c r="F34" s="314"/>
      <c r="G34" s="314"/>
    </row>
    <row r="35" spans="1:7" ht="15.75" thickBot="1" x14ac:dyDescent="0.3">
      <c r="A35" s="290"/>
      <c r="B35" s="313" t="s">
        <v>245</v>
      </c>
      <c r="C35" s="314"/>
      <c r="D35" s="314"/>
      <c r="E35" s="314"/>
      <c r="F35" s="314"/>
      <c r="G35" s="314"/>
    </row>
    <row r="36" spans="1:7" ht="15.75" thickBot="1" x14ac:dyDescent="0.3">
      <c r="A36" s="290"/>
      <c r="B36" s="316" t="s">
        <v>246</v>
      </c>
      <c r="C36" s="317">
        <v>68</v>
      </c>
      <c r="D36" s="317">
        <v>82</v>
      </c>
      <c r="E36" s="317">
        <v>62</v>
      </c>
      <c r="F36" s="317">
        <v>75</v>
      </c>
      <c r="G36" s="317">
        <v>94</v>
      </c>
    </row>
    <row r="37" spans="1:7" ht="15.75" thickBot="1" x14ac:dyDescent="0.3">
      <c r="A37" s="290"/>
      <c r="B37" s="316" t="s">
        <v>247</v>
      </c>
      <c r="C37" s="317">
        <v>68</v>
      </c>
      <c r="D37" s="317">
        <v>82</v>
      </c>
      <c r="E37" s="317">
        <v>62</v>
      </c>
      <c r="F37" s="317">
        <v>74</v>
      </c>
      <c r="G37" s="317">
        <v>94</v>
      </c>
    </row>
    <row r="38" spans="1:7" ht="30.75" thickBot="1" x14ac:dyDescent="0.3">
      <c r="A38" s="290"/>
      <c r="B38" s="313" t="s">
        <v>248</v>
      </c>
      <c r="C38" s="314"/>
      <c r="D38" s="314"/>
      <c r="E38" s="314"/>
      <c r="F38" s="314"/>
      <c r="G38" s="314"/>
    </row>
    <row r="39" spans="1:7" ht="15.75" thickBot="1" x14ac:dyDescent="0.3">
      <c r="A39" s="290"/>
      <c r="B39" s="316" t="s">
        <v>249</v>
      </c>
      <c r="C39" s="318">
        <v>3929.61</v>
      </c>
      <c r="D39" s="318">
        <v>3650.89</v>
      </c>
      <c r="E39" s="318">
        <v>2528.46</v>
      </c>
      <c r="F39" s="318">
        <v>3091.42</v>
      </c>
      <c r="G39" s="318">
        <v>4216.95</v>
      </c>
    </row>
    <row r="40" spans="1:7" ht="15.75" thickBot="1" x14ac:dyDescent="0.3">
      <c r="A40" s="290"/>
      <c r="B40" s="319" t="s">
        <v>250</v>
      </c>
      <c r="C40" s="320">
        <v>748.05</v>
      </c>
      <c r="D40" s="320">
        <v>0</v>
      </c>
      <c r="E40" s="320">
        <v>0</v>
      </c>
      <c r="F40" s="320">
        <v>0</v>
      </c>
      <c r="G40" s="320">
        <v>0</v>
      </c>
    </row>
    <row r="41" spans="1:7" x14ac:dyDescent="0.25"/>
  </sheetData>
  <hyperlinks>
    <hyperlink ref="H1" location="Index!B2" display="Index" xr:uid="{1E290B14-14B7-4130-9C94-240ADA0ED118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855B-2CDF-4630-BD78-0A1104513A58}">
  <dimension ref="A1:M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0" defaultRowHeight="15" zeroHeight="1" x14ac:dyDescent="0.25"/>
  <cols>
    <col min="1" max="1" width="19.42578125" customWidth="1"/>
    <col min="2" max="2" width="44.7109375" customWidth="1"/>
    <col min="3" max="7" width="11.5703125" bestFit="1" customWidth="1"/>
    <col min="8" max="8" width="8.7109375" customWidth="1"/>
    <col min="9" max="13" width="0" hidden="1" customWidth="1"/>
    <col min="14" max="16384" width="8.7109375" hidden="1"/>
  </cols>
  <sheetData>
    <row r="1" spans="1:13" ht="30.75" thickBot="1" x14ac:dyDescent="0.3">
      <c r="A1" s="290"/>
      <c r="B1" s="321" t="s">
        <v>254</v>
      </c>
      <c r="C1" s="312">
        <v>43891</v>
      </c>
      <c r="D1" s="312">
        <v>44256</v>
      </c>
      <c r="E1" s="312">
        <v>44621</v>
      </c>
      <c r="F1" s="312">
        <v>44986</v>
      </c>
      <c r="G1" s="312">
        <v>45352</v>
      </c>
      <c r="H1" s="191" t="s">
        <v>187</v>
      </c>
    </row>
    <row r="2" spans="1:13" ht="15.75" thickBot="1" x14ac:dyDescent="0.3">
      <c r="A2" s="290"/>
      <c r="B2" s="313" t="s">
        <v>255</v>
      </c>
      <c r="C2" s="314"/>
      <c r="D2" s="314"/>
      <c r="E2" s="314"/>
      <c r="F2" s="314"/>
      <c r="G2" s="314"/>
    </row>
    <row r="3" spans="1:13" ht="15.75" thickBot="1" x14ac:dyDescent="0.3">
      <c r="A3" s="290"/>
      <c r="B3" s="313" t="s">
        <v>256</v>
      </c>
      <c r="C3" s="314"/>
      <c r="D3" s="314"/>
      <c r="E3" s="314"/>
      <c r="F3" s="314"/>
      <c r="G3" s="314"/>
    </row>
    <row r="4" spans="1:13" ht="15.75" thickBot="1" x14ac:dyDescent="0.3">
      <c r="A4" s="306" t="s">
        <v>7</v>
      </c>
      <c r="B4" s="316" t="s">
        <v>257</v>
      </c>
      <c r="C4" s="317">
        <v>280.77999999999997</v>
      </c>
      <c r="D4" s="317">
        <v>280.91000000000003</v>
      </c>
      <c r="E4" s="317">
        <v>281.01</v>
      </c>
      <c r="F4" s="317">
        <v>281.10000000000002</v>
      </c>
      <c r="G4" s="317">
        <v>274.93</v>
      </c>
    </row>
    <row r="5" spans="1:13" ht="15.75" thickBot="1" x14ac:dyDescent="0.3">
      <c r="A5" s="306"/>
      <c r="B5" s="313" t="s">
        <v>258</v>
      </c>
      <c r="C5" s="315">
        <f>C4</f>
        <v>280.77999999999997</v>
      </c>
      <c r="D5" s="315">
        <f t="shared" ref="D5:G5" si="0">D4</f>
        <v>280.91000000000003</v>
      </c>
      <c r="E5" s="315">
        <f t="shared" si="0"/>
        <v>281.01</v>
      </c>
      <c r="F5" s="315">
        <f t="shared" si="0"/>
        <v>281.10000000000002</v>
      </c>
      <c r="G5" s="315">
        <f t="shared" si="0"/>
        <v>274.93</v>
      </c>
    </row>
    <row r="6" spans="1:13" ht="15.75" thickBot="1" x14ac:dyDescent="0.3">
      <c r="A6" s="306" t="s">
        <v>300</v>
      </c>
      <c r="B6" s="316" t="s">
        <v>259</v>
      </c>
      <c r="C6" s="318">
        <f>C8-C5</f>
        <v>67846.47</v>
      </c>
      <c r="D6" s="318">
        <f t="shared" ref="D6:G6" si="1">D8-D5</f>
        <v>76711.28</v>
      </c>
      <c r="E6" s="318">
        <f t="shared" si="1"/>
        <v>82342.3</v>
      </c>
      <c r="F6" s="318">
        <f t="shared" si="1"/>
        <v>89044.849999999991</v>
      </c>
      <c r="G6" s="318">
        <f t="shared" si="1"/>
        <v>86084.310000000012</v>
      </c>
    </row>
    <row r="7" spans="1:13" ht="15.75" thickBot="1" x14ac:dyDescent="0.3">
      <c r="A7" s="290"/>
      <c r="B7" s="313" t="s">
        <v>260</v>
      </c>
      <c r="C7" s="315">
        <f>C6</f>
        <v>67846.47</v>
      </c>
      <c r="D7" s="315">
        <f t="shared" ref="D7:G7" si="2">D6</f>
        <v>76711.28</v>
      </c>
      <c r="E7" s="315">
        <f t="shared" si="2"/>
        <v>82342.3</v>
      </c>
      <c r="F7" s="315">
        <f t="shared" si="2"/>
        <v>89044.849999999991</v>
      </c>
      <c r="G7" s="315">
        <f t="shared" si="2"/>
        <v>86084.310000000012</v>
      </c>
    </row>
    <row r="8" spans="1:13" ht="15.75" thickBot="1" x14ac:dyDescent="0.3">
      <c r="A8" s="290"/>
      <c r="B8" s="313" t="s">
        <v>261</v>
      </c>
      <c r="C8" s="315">
        <v>68127.25</v>
      </c>
      <c r="D8" s="315">
        <v>76992.19</v>
      </c>
      <c r="E8" s="315">
        <v>82623.31</v>
      </c>
      <c r="F8" s="315">
        <v>89325.95</v>
      </c>
      <c r="G8" s="315">
        <v>86359.24</v>
      </c>
      <c r="I8" s="216"/>
      <c r="J8" s="216"/>
      <c r="K8" s="216"/>
      <c r="L8" s="216"/>
      <c r="M8" s="216"/>
    </row>
    <row r="9" spans="1:13" ht="15.75" thickBot="1" x14ac:dyDescent="0.3">
      <c r="A9" s="306" t="s">
        <v>301</v>
      </c>
      <c r="B9" s="316" t="s">
        <v>242</v>
      </c>
      <c r="C9" s="318">
        <v>9520.83</v>
      </c>
      <c r="D9" s="318">
        <v>12051.53</v>
      </c>
      <c r="E9" s="318">
        <v>12966.07</v>
      </c>
      <c r="F9" s="318">
        <v>14241.27</v>
      </c>
      <c r="G9" s="318">
        <v>16190.42</v>
      </c>
    </row>
    <row r="10" spans="1:13" ht="15.75" thickBot="1" x14ac:dyDescent="0.3">
      <c r="A10" s="290"/>
      <c r="B10" s="313" t="s">
        <v>262</v>
      </c>
      <c r="C10" s="314"/>
      <c r="D10" s="314"/>
      <c r="E10" s="314"/>
      <c r="F10" s="314"/>
      <c r="G10" s="314"/>
    </row>
    <row r="11" spans="1:13" ht="15.75" thickBot="1" x14ac:dyDescent="0.3">
      <c r="A11" s="308" t="s">
        <v>8</v>
      </c>
      <c r="B11" s="316" t="s">
        <v>263</v>
      </c>
      <c r="C11" s="318">
        <v>80927.3</v>
      </c>
      <c r="D11" s="318">
        <v>80996.38</v>
      </c>
      <c r="E11" s="318">
        <v>61402.66</v>
      </c>
      <c r="F11" s="318">
        <v>61217.68</v>
      </c>
      <c r="G11" s="318">
        <v>56506.97</v>
      </c>
    </row>
    <row r="12" spans="1:13" ht="15.75" thickBot="1" x14ac:dyDescent="0.3">
      <c r="A12" s="308" t="s">
        <v>264</v>
      </c>
      <c r="B12" s="316" t="s">
        <v>264</v>
      </c>
      <c r="C12" s="318">
        <v>1453.04</v>
      </c>
      <c r="D12" s="318">
        <v>1178.6600000000001</v>
      </c>
      <c r="E12" s="318">
        <v>1039.33</v>
      </c>
      <c r="F12" s="317">
        <v>630.42999999999995</v>
      </c>
      <c r="G12" s="317">
        <v>533.63</v>
      </c>
    </row>
    <row r="13" spans="1:13" ht="15.75" thickBot="1" x14ac:dyDescent="0.3">
      <c r="A13" s="308" t="s">
        <v>265</v>
      </c>
      <c r="B13" s="316" t="s">
        <v>265</v>
      </c>
      <c r="C13" s="318">
        <v>2673.83</v>
      </c>
      <c r="D13" s="318">
        <v>1873.16</v>
      </c>
      <c r="E13" s="318">
        <v>1766.25</v>
      </c>
      <c r="F13" s="318">
        <v>2001</v>
      </c>
      <c r="G13" s="318">
        <v>2448.87</v>
      </c>
    </row>
    <row r="14" spans="1:13" ht="15.75" thickBot="1" x14ac:dyDescent="0.3">
      <c r="A14" s="308" t="s">
        <v>266</v>
      </c>
      <c r="B14" s="316" t="s">
        <v>266</v>
      </c>
      <c r="C14" s="317">
        <v>708.67</v>
      </c>
      <c r="D14" s="317">
        <v>773.78</v>
      </c>
      <c r="E14" s="317">
        <v>817.77</v>
      </c>
      <c r="F14" s="317">
        <v>869.99</v>
      </c>
      <c r="G14" s="317">
        <v>987.38</v>
      </c>
    </row>
    <row r="15" spans="1:13" ht="15.75" thickBot="1" x14ac:dyDescent="0.3">
      <c r="A15" s="290"/>
      <c r="B15" s="313" t="s">
        <v>267</v>
      </c>
      <c r="C15" s="315">
        <v>85762.84</v>
      </c>
      <c r="D15" s="315">
        <v>84821.98</v>
      </c>
      <c r="E15" s="315">
        <v>65026.01</v>
      </c>
      <c r="F15" s="315">
        <v>64719.1</v>
      </c>
      <c r="G15" s="315">
        <v>60476.85</v>
      </c>
    </row>
    <row r="16" spans="1:13" ht="15.75" thickBot="1" x14ac:dyDescent="0.3">
      <c r="A16" s="290"/>
      <c r="B16" s="313" t="s">
        <v>268</v>
      </c>
      <c r="C16" s="314"/>
      <c r="D16" s="314"/>
      <c r="E16" s="314"/>
      <c r="F16" s="314"/>
      <c r="G16" s="314"/>
    </row>
    <row r="17" spans="1:7" ht="15.75" thickBot="1" x14ac:dyDescent="0.3">
      <c r="A17" s="308" t="s">
        <v>9</v>
      </c>
      <c r="B17" s="316" t="s">
        <v>269</v>
      </c>
      <c r="C17" s="318">
        <v>58675.79</v>
      </c>
      <c r="D17" s="318">
        <v>50485.22</v>
      </c>
      <c r="E17" s="318">
        <v>61849.919999999998</v>
      </c>
      <c r="F17" s="318">
        <v>57295.7</v>
      </c>
      <c r="G17" s="318">
        <v>57532.800000000003</v>
      </c>
    </row>
    <row r="18" spans="1:7" ht="15.75" thickBot="1" x14ac:dyDescent="0.3">
      <c r="A18" s="308" t="s">
        <v>10</v>
      </c>
      <c r="B18" s="316" t="s">
        <v>10</v>
      </c>
      <c r="C18" s="318">
        <v>43643.93</v>
      </c>
      <c r="D18" s="318">
        <v>45504.61</v>
      </c>
      <c r="E18" s="318">
        <v>51144.24</v>
      </c>
      <c r="F18" s="318">
        <v>49784.12</v>
      </c>
      <c r="G18" s="318">
        <v>53292.88</v>
      </c>
    </row>
    <row r="19" spans="1:7" ht="15.75" thickBot="1" x14ac:dyDescent="0.3">
      <c r="A19" s="308" t="s">
        <v>270</v>
      </c>
      <c r="B19" s="316" t="s">
        <v>270</v>
      </c>
      <c r="C19" s="318">
        <v>39658.639999999999</v>
      </c>
      <c r="D19" s="318">
        <v>38419.5</v>
      </c>
      <c r="E19" s="318">
        <v>43083.51</v>
      </c>
      <c r="F19" s="318">
        <v>51492.7</v>
      </c>
      <c r="G19" s="318">
        <v>62317.54</v>
      </c>
    </row>
    <row r="20" spans="1:7" ht="15.75" thickBot="1" x14ac:dyDescent="0.3">
      <c r="A20" s="308" t="s">
        <v>271</v>
      </c>
      <c r="B20" s="316" t="s">
        <v>271</v>
      </c>
      <c r="C20" s="318">
        <v>2750.85</v>
      </c>
      <c r="D20" s="318">
        <v>2998.68</v>
      </c>
      <c r="E20" s="318">
        <v>3355.86</v>
      </c>
      <c r="F20" s="318">
        <v>3493.47</v>
      </c>
      <c r="G20" s="318">
        <v>3457.51</v>
      </c>
    </row>
    <row r="21" spans="1:7" ht="15.75" thickBot="1" x14ac:dyDescent="0.3">
      <c r="A21" s="290"/>
      <c r="B21" s="313" t="s">
        <v>33</v>
      </c>
      <c r="C21" s="315">
        <v>144729.21</v>
      </c>
      <c r="D21" s="315">
        <v>137408.01</v>
      </c>
      <c r="E21" s="315">
        <v>159433.53</v>
      </c>
      <c r="F21" s="315">
        <v>162065.99</v>
      </c>
      <c r="G21" s="315">
        <v>176600.73</v>
      </c>
    </row>
    <row r="22" spans="1:7" ht="15.75" thickBot="1" x14ac:dyDescent="0.3">
      <c r="A22" s="290"/>
      <c r="B22" s="313" t="s">
        <v>272</v>
      </c>
      <c r="C22" s="315">
        <v>308140.13</v>
      </c>
      <c r="D22" s="315">
        <v>311273.71000000002</v>
      </c>
      <c r="E22" s="315">
        <v>320048.92</v>
      </c>
      <c r="F22" s="315">
        <v>330352.31</v>
      </c>
      <c r="G22" s="315">
        <v>339627.24</v>
      </c>
    </row>
    <row r="23" spans="1:7" ht="15.75" thickBot="1" x14ac:dyDescent="0.3">
      <c r="A23" s="290"/>
      <c r="B23" s="313" t="s">
        <v>273</v>
      </c>
      <c r="C23" s="314"/>
      <c r="D23" s="314"/>
      <c r="E23" s="314"/>
      <c r="F23" s="314"/>
      <c r="G23" s="314"/>
    </row>
    <row r="24" spans="1:7" ht="15.75" thickBot="1" x14ac:dyDescent="0.3">
      <c r="A24" s="290"/>
      <c r="B24" s="313" t="s">
        <v>274</v>
      </c>
      <c r="C24" s="314"/>
      <c r="D24" s="314"/>
      <c r="E24" s="314"/>
      <c r="F24" s="314"/>
      <c r="G24" s="314"/>
    </row>
    <row r="25" spans="1:7" ht="15.75" thickBot="1" x14ac:dyDescent="0.3">
      <c r="A25" s="306" t="s">
        <v>49</v>
      </c>
      <c r="B25" s="316" t="s">
        <v>275</v>
      </c>
      <c r="C25" s="318">
        <v>16045</v>
      </c>
      <c r="D25" s="318">
        <v>17054.599999999999</v>
      </c>
      <c r="E25" s="318">
        <v>16530.47</v>
      </c>
      <c r="F25" s="318">
        <v>16834.37</v>
      </c>
      <c r="G25" s="318">
        <v>17778.419999999998</v>
      </c>
    </row>
    <row r="26" spans="1:7" ht="15.75" thickBot="1" x14ac:dyDescent="0.3">
      <c r="A26" s="308" t="s">
        <v>11</v>
      </c>
      <c r="B26" s="316" t="s">
        <v>11</v>
      </c>
      <c r="C26" s="318">
        <f>C33-SUM(C29:C32)-C25-C27</f>
        <v>27694.560000000001</v>
      </c>
      <c r="D26" s="318">
        <f t="shared" ref="D26:G26" si="3">D33-SUM(D29:D32)-D25-D27</f>
        <v>27376.740000000009</v>
      </c>
      <c r="E26" s="318">
        <f t="shared" si="3"/>
        <v>26285.579999999994</v>
      </c>
      <c r="F26" s="318">
        <f t="shared" si="3"/>
        <v>25923.110000000008</v>
      </c>
      <c r="G26" s="318">
        <f t="shared" si="3"/>
        <v>25333.369999999988</v>
      </c>
    </row>
    <row r="27" spans="1:7" ht="15.75" thickBot="1" x14ac:dyDescent="0.3">
      <c r="A27" s="308" t="s">
        <v>50</v>
      </c>
      <c r="B27" s="316" t="s">
        <v>276</v>
      </c>
      <c r="C27" s="318">
        <v>3224.91</v>
      </c>
      <c r="D27" s="317">
        <v>388.37</v>
      </c>
      <c r="E27" s="318">
        <v>1170.32</v>
      </c>
      <c r="F27" s="318">
        <v>2949.09</v>
      </c>
      <c r="G27" s="318">
        <v>2897.04</v>
      </c>
    </row>
    <row r="28" spans="1:7" ht="15.75" thickBot="1" x14ac:dyDescent="0.3">
      <c r="A28" s="290"/>
      <c r="B28" s="313" t="s">
        <v>277</v>
      </c>
      <c r="C28" s="315">
        <v>38953.07</v>
      </c>
      <c r="D28" s="315">
        <v>36752.75</v>
      </c>
      <c r="E28" s="315">
        <v>36509.39</v>
      </c>
      <c r="F28" s="315">
        <v>37907.919999999998</v>
      </c>
      <c r="G28" s="315">
        <v>38207.949999999997</v>
      </c>
    </row>
    <row r="29" spans="1:7" ht="15.75" thickBot="1" x14ac:dyDescent="0.3">
      <c r="A29" s="308" t="s">
        <v>51</v>
      </c>
      <c r="B29" s="316" t="s">
        <v>278</v>
      </c>
      <c r="C29" s="318">
        <v>7347.73</v>
      </c>
      <c r="D29" s="318">
        <v>8615.4</v>
      </c>
      <c r="E29" s="318">
        <v>9810.86</v>
      </c>
      <c r="F29" s="318">
        <v>9224.89</v>
      </c>
      <c r="G29" s="318">
        <v>10690.19</v>
      </c>
    </row>
    <row r="30" spans="1:7" ht="15.75" thickBot="1" x14ac:dyDescent="0.3">
      <c r="A30" s="308" t="s">
        <v>279</v>
      </c>
      <c r="B30" s="316" t="s">
        <v>279</v>
      </c>
      <c r="C30" s="318">
        <v>3846.58</v>
      </c>
      <c r="D30" s="318">
        <v>2697</v>
      </c>
      <c r="E30" s="318">
        <v>2840.1</v>
      </c>
      <c r="F30" s="318">
        <v>3984.79</v>
      </c>
      <c r="G30" s="318">
        <v>3863.72</v>
      </c>
    </row>
    <row r="31" spans="1:7" ht="15.75" thickBot="1" x14ac:dyDescent="0.3">
      <c r="A31" s="308" t="s">
        <v>280</v>
      </c>
      <c r="B31" s="316" t="s">
        <v>280</v>
      </c>
      <c r="C31" s="318">
        <v>60111.69</v>
      </c>
      <c r="D31" s="318">
        <v>53114.33</v>
      </c>
      <c r="E31" s="318">
        <v>46989.83</v>
      </c>
      <c r="F31" s="318">
        <v>41276.92</v>
      </c>
      <c r="G31" s="318">
        <v>52630.22</v>
      </c>
    </row>
    <row r="32" spans="1:7" ht="15.75" thickBot="1" x14ac:dyDescent="0.3">
      <c r="A32" s="308" t="s">
        <v>281</v>
      </c>
      <c r="B32" s="316" t="s">
        <v>281</v>
      </c>
      <c r="C32" s="318">
        <v>7179.77</v>
      </c>
      <c r="D32" s="318">
        <v>7060.44</v>
      </c>
      <c r="E32" s="318">
        <v>8240.59</v>
      </c>
      <c r="F32" s="318">
        <v>7954.82</v>
      </c>
      <c r="G32" s="318">
        <v>8354.41</v>
      </c>
    </row>
    <row r="33" spans="1:7" ht="15.75" thickBot="1" x14ac:dyDescent="0.3">
      <c r="A33" s="290"/>
      <c r="B33" s="313" t="s">
        <v>282</v>
      </c>
      <c r="C33" s="315">
        <v>125450.24000000001</v>
      </c>
      <c r="D33" s="315">
        <v>116306.88</v>
      </c>
      <c r="E33" s="315">
        <v>111867.75</v>
      </c>
      <c r="F33" s="315">
        <v>108147.99</v>
      </c>
      <c r="G33" s="315">
        <v>121547.37</v>
      </c>
    </row>
    <row r="34" spans="1:7" ht="15.75" thickBot="1" x14ac:dyDescent="0.3">
      <c r="A34" s="290"/>
      <c r="B34" s="313" t="s">
        <v>283</v>
      </c>
      <c r="C34" s="314"/>
      <c r="D34" s="314"/>
      <c r="E34" s="314"/>
      <c r="F34" s="314"/>
      <c r="G34" s="314"/>
    </row>
    <row r="35" spans="1:7" ht="15.75" thickBot="1" x14ac:dyDescent="0.3">
      <c r="A35" s="306" t="s">
        <v>284</v>
      </c>
      <c r="B35" s="316" t="s">
        <v>284</v>
      </c>
      <c r="C35" s="318">
        <v>12699.75</v>
      </c>
      <c r="D35" s="318">
        <v>31011.23</v>
      </c>
      <c r="E35" s="318">
        <v>29792.51</v>
      </c>
      <c r="F35" s="318">
        <v>35573.42</v>
      </c>
      <c r="G35" s="318">
        <v>34957.629999999997</v>
      </c>
    </row>
    <row r="36" spans="1:7" ht="15.75" thickBot="1" x14ac:dyDescent="0.3">
      <c r="A36" s="306" t="s">
        <v>12</v>
      </c>
      <c r="B36" s="316" t="s">
        <v>12</v>
      </c>
      <c r="C36" s="318">
        <v>5746.65</v>
      </c>
      <c r="D36" s="318">
        <v>5820.54</v>
      </c>
      <c r="E36" s="318">
        <v>5943.32</v>
      </c>
      <c r="F36" s="318">
        <v>6828.78</v>
      </c>
      <c r="G36" s="318">
        <v>6620.19</v>
      </c>
    </row>
    <row r="37" spans="1:7" ht="15.75" thickBot="1" x14ac:dyDescent="0.3">
      <c r="A37" s="306" t="s">
        <v>13</v>
      </c>
      <c r="B37" s="316" t="s">
        <v>285</v>
      </c>
      <c r="C37" s="318">
        <v>40731.519999999997</v>
      </c>
      <c r="D37" s="318">
        <v>42229.78</v>
      </c>
      <c r="E37" s="318">
        <v>46138.92</v>
      </c>
      <c r="F37" s="318">
        <v>44731.53</v>
      </c>
      <c r="G37" s="318">
        <v>48770.95</v>
      </c>
    </row>
    <row r="38" spans="1:7" ht="15.75" thickBot="1" x14ac:dyDescent="0.3">
      <c r="A38" s="306" t="s">
        <v>14</v>
      </c>
      <c r="B38" s="316" t="s">
        <v>286</v>
      </c>
      <c r="C38" s="318">
        <v>15117.78</v>
      </c>
      <c r="D38" s="318">
        <v>16241.5</v>
      </c>
      <c r="E38" s="318">
        <v>18953.169999999998</v>
      </c>
      <c r="F38" s="318">
        <v>22519.599999999999</v>
      </c>
      <c r="G38" s="318">
        <v>15358.39</v>
      </c>
    </row>
    <row r="39" spans="1:7" ht="15.75" thickBot="1" x14ac:dyDescent="0.3">
      <c r="A39" s="306" t="s">
        <v>15</v>
      </c>
      <c r="B39" s="316" t="s">
        <v>287</v>
      </c>
      <c r="C39" s="318">
        <v>42439.42</v>
      </c>
      <c r="D39" s="318">
        <v>42027.59</v>
      </c>
      <c r="E39" s="318">
        <v>42549.54</v>
      </c>
      <c r="F39" s="318">
        <v>40711.699999999997</v>
      </c>
      <c r="G39" s="318">
        <v>34921.129999999997</v>
      </c>
    </row>
    <row r="40" spans="1:7" ht="15.75" thickBot="1" x14ac:dyDescent="0.3">
      <c r="A40" s="306" t="s">
        <v>16</v>
      </c>
      <c r="B40" s="316" t="s">
        <v>288</v>
      </c>
      <c r="C40" s="318">
        <v>65954.77</v>
      </c>
      <c r="D40" s="318">
        <v>57636.19</v>
      </c>
      <c r="E40" s="318">
        <v>64803.71</v>
      </c>
      <c r="F40" s="318">
        <v>71839.289999999994</v>
      </c>
      <c r="G40" s="318">
        <v>77451.58</v>
      </c>
    </row>
    <row r="41" spans="1:7" ht="15.75" thickBot="1" x14ac:dyDescent="0.3">
      <c r="A41" s="290"/>
      <c r="B41" s="313" t="s">
        <v>29</v>
      </c>
      <c r="C41" s="315">
        <v>182689.89</v>
      </c>
      <c r="D41" s="315">
        <v>194966.83</v>
      </c>
      <c r="E41" s="315">
        <v>208181.17</v>
      </c>
      <c r="F41" s="315">
        <v>222204.32</v>
      </c>
      <c r="G41" s="315">
        <v>218079.87</v>
      </c>
    </row>
    <row r="42" spans="1:7" ht="15.75" thickBot="1" x14ac:dyDescent="0.3">
      <c r="A42" s="290"/>
      <c r="B42" s="313" t="s">
        <v>17</v>
      </c>
      <c r="C42" s="315">
        <v>308140.13</v>
      </c>
      <c r="D42" s="315">
        <v>311273.71000000002</v>
      </c>
      <c r="E42" s="315">
        <v>320048.92</v>
      </c>
      <c r="F42" s="315">
        <v>330352.31</v>
      </c>
      <c r="G42" s="315">
        <v>339627.24</v>
      </c>
    </row>
    <row r="43" spans="1:7" ht="15.75" thickBot="1" x14ac:dyDescent="0.3">
      <c r="A43" s="290"/>
      <c r="B43" s="313" t="s">
        <v>244</v>
      </c>
      <c r="C43" s="314"/>
      <c r="D43" s="314"/>
      <c r="E43" s="314"/>
      <c r="F43" s="314"/>
      <c r="G43" s="314"/>
    </row>
    <row r="44" spans="1:7" ht="30.75" thickBot="1" x14ac:dyDescent="0.3">
      <c r="A44" s="290"/>
      <c r="B44" s="313" t="s">
        <v>289</v>
      </c>
      <c r="C44" s="314"/>
      <c r="D44" s="314"/>
      <c r="E44" s="314"/>
      <c r="F44" s="314"/>
      <c r="G44" s="314"/>
    </row>
    <row r="45" spans="1:7" ht="15.75" thickBot="1" x14ac:dyDescent="0.3">
      <c r="A45" s="290"/>
      <c r="B45" s="316" t="s">
        <v>290</v>
      </c>
      <c r="C45" s="318">
        <v>24656.26</v>
      </c>
      <c r="D45" s="318">
        <v>21540.85</v>
      </c>
      <c r="E45" s="318">
        <v>23020.82</v>
      </c>
      <c r="F45" s="318">
        <v>19620.759999999998</v>
      </c>
      <c r="G45" s="318">
        <v>21246.240000000002</v>
      </c>
    </row>
    <row r="46" spans="1:7" ht="15.75" thickBot="1" x14ac:dyDescent="0.3">
      <c r="A46" s="290"/>
      <c r="B46" s="313" t="s">
        <v>291</v>
      </c>
      <c r="C46" s="322"/>
      <c r="D46" s="314"/>
      <c r="E46" s="314"/>
      <c r="F46" s="314"/>
      <c r="G46" s="314"/>
    </row>
    <row r="47" spans="1:7" ht="15.75" thickBot="1" x14ac:dyDescent="0.3">
      <c r="A47" s="290"/>
      <c r="B47" s="316" t="s">
        <v>292</v>
      </c>
      <c r="C47" s="317">
        <v>244.94</v>
      </c>
      <c r="D47" s="317">
        <v>244.94</v>
      </c>
      <c r="E47" s="317">
        <v>244.94</v>
      </c>
      <c r="F47" s="317">
        <v>244.94</v>
      </c>
      <c r="G47" s="317">
        <v>244.94</v>
      </c>
    </row>
    <row r="48" spans="1:7" ht="15.75" thickBot="1" x14ac:dyDescent="0.3">
      <c r="A48" s="290"/>
      <c r="B48" s="313" t="s">
        <v>293</v>
      </c>
      <c r="C48" s="314"/>
      <c r="D48" s="314"/>
      <c r="E48" s="314"/>
      <c r="F48" s="314"/>
      <c r="G48" s="314"/>
    </row>
    <row r="49" spans="1:7" ht="29.25" thickBot="1" x14ac:dyDescent="0.3">
      <c r="A49" s="290"/>
      <c r="B49" s="316" t="s">
        <v>294</v>
      </c>
      <c r="C49" s="317">
        <v>0</v>
      </c>
      <c r="D49" s="317">
        <v>0</v>
      </c>
      <c r="E49" s="317">
        <v>0</v>
      </c>
      <c r="F49" s="317">
        <v>0</v>
      </c>
      <c r="G49" s="317">
        <v>0</v>
      </c>
    </row>
    <row r="50" spans="1:7" ht="29.25" thickBot="1" x14ac:dyDescent="0.3">
      <c r="A50" s="290"/>
      <c r="B50" s="316" t="s">
        <v>295</v>
      </c>
      <c r="C50" s="318">
        <v>4496.72</v>
      </c>
      <c r="D50" s="318">
        <v>5945.14</v>
      </c>
      <c r="E50" s="318">
        <v>7081.51</v>
      </c>
      <c r="F50" s="317">
        <v>0</v>
      </c>
      <c r="G50" s="317">
        <v>0</v>
      </c>
    </row>
    <row r="51" spans="1:7" ht="15.75" thickBot="1" x14ac:dyDescent="0.3">
      <c r="A51" s="290"/>
      <c r="B51" s="313" t="s">
        <v>296</v>
      </c>
      <c r="C51" s="314"/>
      <c r="D51" s="314"/>
      <c r="E51" s="314"/>
      <c r="F51" s="314"/>
      <c r="G51" s="314"/>
    </row>
    <row r="52" spans="1:7" ht="15.75" thickBot="1" x14ac:dyDescent="0.3">
      <c r="A52" s="290"/>
      <c r="B52" s="316" t="s">
        <v>297</v>
      </c>
      <c r="C52" s="317">
        <v>0</v>
      </c>
      <c r="D52" s="317">
        <v>0</v>
      </c>
      <c r="E52" s="317">
        <v>0</v>
      </c>
      <c r="F52" s="317">
        <v>0</v>
      </c>
      <c r="G52" s="317">
        <v>0</v>
      </c>
    </row>
    <row r="53" spans="1:7" ht="15.75" thickBot="1" x14ac:dyDescent="0.3">
      <c r="A53" s="290"/>
      <c r="B53" s="316" t="s">
        <v>298</v>
      </c>
      <c r="C53" s="318">
        <v>12699.75</v>
      </c>
      <c r="D53" s="318">
        <v>31011.23</v>
      </c>
      <c r="E53" s="318">
        <v>29792.51</v>
      </c>
      <c r="F53" s="317">
        <v>0</v>
      </c>
      <c r="G53" s="317">
        <v>0</v>
      </c>
    </row>
    <row r="54" spans="1:7" x14ac:dyDescent="0.25"/>
  </sheetData>
  <hyperlinks>
    <hyperlink ref="H1" location="Index!B2" display="Index" xr:uid="{11EC21EB-C67F-451C-9CF1-2AA053BBA898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AAB6-0516-4FC8-8EDD-B63ACB47B07E}">
  <dimension ref="A1:J1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defaultColWidth="0" defaultRowHeight="15" zeroHeight="1" x14ac:dyDescent="0.25"/>
  <cols>
    <col min="1" max="1" width="2.5703125" customWidth="1"/>
    <col min="2" max="2" width="27.28515625" customWidth="1"/>
    <col min="3" max="3" width="12.7109375" customWidth="1"/>
    <col min="4" max="5" width="8.7109375" customWidth="1"/>
    <col min="6" max="6" width="10.28515625" customWidth="1"/>
    <col min="7" max="7" width="14.42578125" customWidth="1"/>
    <col min="8" max="10" width="0" hidden="1" customWidth="1"/>
    <col min="11" max="16384" width="8.7109375" hidden="1"/>
  </cols>
  <sheetData>
    <row r="1" spans="2:10" x14ac:dyDescent="0.25">
      <c r="G1" s="191" t="s">
        <v>187</v>
      </c>
    </row>
    <row r="2" spans="2:10" ht="37.15" customHeight="1" x14ac:dyDescent="0.25">
      <c r="B2" s="8" t="s">
        <v>302</v>
      </c>
      <c r="C2" s="217" t="s">
        <v>308</v>
      </c>
      <c r="E2" s="342" t="s">
        <v>309</v>
      </c>
      <c r="F2" s="342"/>
      <c r="G2" s="342"/>
    </row>
    <row r="3" spans="2:10" ht="16.149999999999999" customHeight="1" x14ac:dyDescent="0.25">
      <c r="E3" s="218" t="s">
        <v>214</v>
      </c>
      <c r="F3" s="218" t="s">
        <v>0</v>
      </c>
      <c r="G3" s="218" t="s">
        <v>310</v>
      </c>
    </row>
    <row r="4" spans="2:10" ht="15" customHeight="1" x14ac:dyDescent="0.25">
      <c r="B4" t="s">
        <v>303</v>
      </c>
      <c r="C4" s="219">
        <v>0.14000000000000001</v>
      </c>
      <c r="E4" s="220">
        <v>1</v>
      </c>
      <c r="F4" s="243">
        <v>145452.35999999999</v>
      </c>
      <c r="G4" s="220"/>
    </row>
    <row r="5" spans="2:10" ht="15" customHeight="1" x14ac:dyDescent="0.25">
      <c r="B5" t="s">
        <v>304</v>
      </c>
      <c r="C5" s="4">
        <f>AVERAGE(G5:G8)</f>
        <v>0.11582697216593613</v>
      </c>
      <c r="E5" s="220">
        <v>2</v>
      </c>
      <c r="F5" s="243">
        <v>135979.03</v>
      </c>
      <c r="G5" s="221">
        <f>F5/F4-1</f>
        <v>-6.5130122330087969E-2</v>
      </c>
      <c r="H5" s="219"/>
    </row>
    <row r="6" spans="2:10" ht="15" customHeight="1" x14ac:dyDescent="0.25">
      <c r="B6" t="s">
        <v>311</v>
      </c>
      <c r="C6" s="219">
        <f>_xlfn.RRI(E9,F4,F8)</f>
        <v>7.229814496678566E-2</v>
      </c>
      <c r="E6" s="220">
        <v>3</v>
      </c>
      <c r="F6" s="243">
        <v>156521.23000000001</v>
      </c>
      <c r="G6" s="221">
        <f t="shared" ref="G6:G8" si="0">F6/F5-1</f>
        <v>0.15106888172389521</v>
      </c>
      <c r="H6" s="219"/>
    </row>
    <row r="7" spans="2:10" ht="15" customHeight="1" x14ac:dyDescent="0.25">
      <c r="B7" t="s">
        <v>150</v>
      </c>
      <c r="C7" s="4">
        <f>MEDIAN(G5:G8)</f>
        <v>0.1612080264835275</v>
      </c>
      <c r="E7" s="220">
        <v>4</v>
      </c>
      <c r="F7" s="243">
        <v>183340.7</v>
      </c>
      <c r="G7" s="221">
        <f t="shared" si="0"/>
        <v>0.17134717124315979</v>
      </c>
      <c r="H7" s="219"/>
    </row>
    <row r="8" spans="2:10" ht="15" customHeight="1" x14ac:dyDescent="0.25">
      <c r="B8" t="s">
        <v>305</v>
      </c>
      <c r="C8" s="4">
        <f>G8</f>
        <v>0.20602195802677747</v>
      </c>
      <c r="E8" s="220">
        <v>5</v>
      </c>
      <c r="F8" s="243">
        <v>221112.91</v>
      </c>
      <c r="G8" s="221">
        <f t="shared" si="0"/>
        <v>0.20602195802677747</v>
      </c>
      <c r="H8" s="219"/>
    </row>
    <row r="9" spans="2:10" ht="15" customHeight="1" x14ac:dyDescent="0.25">
      <c r="B9" t="s">
        <v>306</v>
      </c>
      <c r="C9" s="4">
        <v>0.15</v>
      </c>
      <c r="E9">
        <v>6</v>
      </c>
      <c r="F9" s="207">
        <f>_xlfn.FORECAST.LINEAR(E9,$F$6:$F$8,$E$6:$E$8)</f>
        <v>251583.29333333336</v>
      </c>
      <c r="G9" s="219">
        <f>F9/F8-1</f>
        <v>0.13780463263467224</v>
      </c>
    </row>
    <row r="10" spans="2:10" ht="15" customHeight="1" x14ac:dyDescent="0.25">
      <c r="B10" t="s">
        <v>307</v>
      </c>
      <c r="C10" s="4">
        <v>0.08</v>
      </c>
      <c r="E10">
        <v>7</v>
      </c>
      <c r="F10" s="207">
        <f t="shared" ref="F10:F13" si="1">_xlfn.FORECAST.LINEAR(E10,$F$6:$F$8,$E$6:$E$8)</f>
        <v>283879.13333333336</v>
      </c>
      <c r="G10" s="219">
        <f t="shared" ref="G10:G13" si="2">F10/F9-1</f>
        <v>0.12837036820727943</v>
      </c>
    </row>
    <row r="11" spans="2:10" ht="15" customHeight="1" x14ac:dyDescent="0.25">
      <c r="E11">
        <v>8</v>
      </c>
      <c r="F11" s="207">
        <f t="shared" si="1"/>
        <v>316174.97333333339</v>
      </c>
      <c r="G11" s="219">
        <f t="shared" si="2"/>
        <v>0.11376616386269567</v>
      </c>
    </row>
    <row r="12" spans="2:10" ht="15" customHeight="1" x14ac:dyDescent="0.25">
      <c r="B12" s="46"/>
      <c r="C12" s="222"/>
      <c r="E12">
        <v>9</v>
      </c>
      <c r="F12" s="207">
        <f t="shared" si="1"/>
        <v>348470.81333333335</v>
      </c>
      <c r="G12" s="219">
        <f t="shared" si="2"/>
        <v>0.10214546603583163</v>
      </c>
      <c r="I12" s="3"/>
      <c r="J12" s="3"/>
    </row>
    <row r="13" spans="2:10" ht="15" customHeight="1" x14ac:dyDescent="0.25">
      <c r="E13">
        <v>10</v>
      </c>
      <c r="F13" s="207">
        <f t="shared" si="1"/>
        <v>380766.65333333332</v>
      </c>
      <c r="G13" s="219">
        <f t="shared" si="2"/>
        <v>9.2678751747013788E-2</v>
      </c>
    </row>
    <row r="14" spans="2:10" x14ac:dyDescent="0.25"/>
  </sheetData>
  <mergeCells count="1">
    <mergeCell ref="E2:G2"/>
  </mergeCells>
  <hyperlinks>
    <hyperlink ref="G1" location="Index!B2" display="Index" xr:uid="{53DB1D59-1643-48F2-B188-E7D894ED5C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5BE5-BDAD-42AB-A0C7-5E3EC1816683}">
  <dimension ref="A1:N26"/>
  <sheetViews>
    <sheetView topLeftCell="C1" workbookViewId="0">
      <selection activeCell="N1" sqref="N1"/>
    </sheetView>
  </sheetViews>
  <sheetFormatPr defaultRowHeight="15" x14ac:dyDescent="0.25"/>
  <cols>
    <col min="1" max="1" width="6.140625" bestFit="1" customWidth="1"/>
    <col min="2" max="2" width="15" bestFit="1" customWidth="1"/>
    <col min="3" max="3" width="16.28515625" bestFit="1" customWidth="1"/>
    <col min="4" max="4" width="13.85546875" bestFit="1" customWidth="1"/>
    <col min="5" max="5" width="13.28515625" bestFit="1" customWidth="1"/>
    <col min="6" max="6" width="18.28515625" bestFit="1" customWidth="1"/>
  </cols>
  <sheetData>
    <row r="1" spans="1:14" x14ac:dyDescent="0.25">
      <c r="N1" s="191" t="s">
        <v>187</v>
      </c>
    </row>
    <row r="2" spans="1:14" x14ac:dyDescent="0.25">
      <c r="A2" t="s">
        <v>214</v>
      </c>
      <c r="B2" t="s">
        <v>384</v>
      </c>
    </row>
    <row r="3" spans="1:14" x14ac:dyDescent="0.25">
      <c r="A3" s="326">
        <v>2020</v>
      </c>
      <c r="B3" s="327">
        <v>145452.35999999999</v>
      </c>
    </row>
    <row r="4" spans="1:14" x14ac:dyDescent="0.25">
      <c r="A4" s="326">
        <v>2021</v>
      </c>
      <c r="B4" s="327">
        <v>135979.03</v>
      </c>
    </row>
    <row r="5" spans="1:14" x14ac:dyDescent="0.25">
      <c r="A5" s="326">
        <v>2022</v>
      </c>
      <c r="B5" s="327">
        <v>156521.23000000001</v>
      </c>
    </row>
    <row r="6" spans="1:14" x14ac:dyDescent="0.25">
      <c r="A6" s="326">
        <v>2023</v>
      </c>
      <c r="B6" s="327">
        <v>183340.7</v>
      </c>
    </row>
    <row r="7" spans="1:14" x14ac:dyDescent="0.25">
      <c r="A7" s="326">
        <v>2024</v>
      </c>
      <c r="B7" s="327">
        <v>221112.91</v>
      </c>
    </row>
    <row r="8" spans="1:14" x14ac:dyDescent="0.25">
      <c r="A8" s="326">
        <v>2025</v>
      </c>
      <c r="B8" s="327">
        <v>249857.58829999997</v>
      </c>
    </row>
    <row r="9" spans="1:14" x14ac:dyDescent="0.25">
      <c r="A9" s="326">
        <v>2026</v>
      </c>
      <c r="B9" s="327">
        <v>284837.650662</v>
      </c>
    </row>
    <row r="10" spans="1:14" x14ac:dyDescent="0.25">
      <c r="A10" s="326">
        <v>2027</v>
      </c>
      <c r="B10" s="327">
        <v>327563.29826129996</v>
      </c>
    </row>
    <row r="11" spans="1:14" x14ac:dyDescent="0.25">
      <c r="A11" s="326">
        <v>2028</v>
      </c>
      <c r="B11" s="327">
        <v>379973.425983108</v>
      </c>
    </row>
    <row r="12" spans="1:14" x14ac:dyDescent="0.25">
      <c r="A12" s="326">
        <v>2029</v>
      </c>
      <c r="B12" s="327">
        <v>444568.90840023634</v>
      </c>
    </row>
    <row r="16" spans="1:14" x14ac:dyDescent="0.25">
      <c r="A16" t="s">
        <v>214</v>
      </c>
      <c r="B16" s="328" t="s">
        <v>126</v>
      </c>
      <c r="C16" s="328" t="s">
        <v>127</v>
      </c>
      <c r="D16" s="328" t="s">
        <v>128</v>
      </c>
      <c r="E16" s="328" t="s">
        <v>129</v>
      </c>
      <c r="F16" s="328" t="s">
        <v>130</v>
      </c>
    </row>
    <row r="17" spans="1:6" x14ac:dyDescent="0.25">
      <c r="A17" s="326">
        <v>2020</v>
      </c>
      <c r="B17" s="329">
        <v>0.34685301771659111</v>
      </c>
      <c r="C17" s="329">
        <v>0.12849485563520582</v>
      </c>
      <c r="D17" s="329">
        <v>0.11156649503658782</v>
      </c>
      <c r="E17" s="329">
        <v>9.2339168646008801E-2</v>
      </c>
      <c r="F17" s="329">
        <v>6.9904331562581606E-2</v>
      </c>
    </row>
    <row r="18" spans="1:6" x14ac:dyDescent="0.25">
      <c r="A18" s="326">
        <v>2021</v>
      </c>
      <c r="B18" s="329">
        <v>0.38761476677690676</v>
      </c>
      <c r="C18" s="329">
        <v>0.14012050240393692</v>
      </c>
      <c r="D18" s="329">
        <v>0.11876272392882942</v>
      </c>
      <c r="E18" s="329">
        <v>6.3831754057960349E-2</v>
      </c>
      <c r="F18" s="329">
        <v>3.4335882525415952E-2</v>
      </c>
    </row>
    <row r="19" spans="1:6" x14ac:dyDescent="0.25">
      <c r="A19" s="326">
        <v>2022</v>
      </c>
      <c r="B19" s="329">
        <v>0.37726383826654059</v>
      </c>
      <c r="C19" s="329">
        <v>0.1308728534780873</v>
      </c>
      <c r="D19" s="329">
        <v>0.11203866721466477</v>
      </c>
      <c r="E19" s="329">
        <v>9.2688129271664949E-2</v>
      </c>
      <c r="F19" s="329">
        <v>6.5748588865548796E-2</v>
      </c>
    </row>
    <row r="20" spans="1:6" x14ac:dyDescent="0.25">
      <c r="A20" s="326">
        <v>2023</v>
      </c>
      <c r="B20" s="329">
        <v>0.37991891598537597</v>
      </c>
      <c r="C20" s="329">
        <v>0.12917180964183084</v>
      </c>
      <c r="D20" s="329">
        <v>0.1100693953933852</v>
      </c>
      <c r="E20" s="329">
        <v>9.3318232121945746E-2</v>
      </c>
      <c r="F20" s="329">
        <v>6.886016034628438E-2</v>
      </c>
    </row>
    <row r="21" spans="1:6" x14ac:dyDescent="0.25">
      <c r="A21" s="326">
        <v>2024</v>
      </c>
      <c r="B21" s="329">
        <v>0.35837853158370531</v>
      </c>
      <c r="C21" s="329">
        <v>0.12505683182406671</v>
      </c>
      <c r="D21" s="329">
        <v>0.10840321354370488</v>
      </c>
      <c r="E21" s="329">
        <v>9.2790194837560597E-2</v>
      </c>
      <c r="F21" s="329">
        <v>7.0415246219680261E-2</v>
      </c>
    </row>
    <row r="22" spans="1:6" x14ac:dyDescent="0.25">
      <c r="A22" s="326">
        <v>2025</v>
      </c>
      <c r="B22" s="329">
        <v>0.33000581406582397</v>
      </c>
      <c r="C22" s="329">
        <v>7.0743370596625513E-2</v>
      </c>
      <c r="D22" s="329">
        <v>5.4540947546230845E-2</v>
      </c>
      <c r="E22" s="329">
        <v>3.582632922379024E-2</v>
      </c>
      <c r="F22" s="329">
        <v>2.6153220333366874E-2</v>
      </c>
    </row>
    <row r="23" spans="1:6" x14ac:dyDescent="0.25">
      <c r="A23" s="326">
        <v>2026</v>
      </c>
      <c r="B23" s="329">
        <v>0.32638820598806978</v>
      </c>
      <c r="C23" s="329">
        <v>6.7125762518871354E-2</v>
      </c>
      <c r="D23" s="329">
        <v>5.2929895673597668E-2</v>
      </c>
      <c r="E23" s="329">
        <v>4.0099574129511061E-2</v>
      </c>
      <c r="F23" s="329">
        <v>2.9272689114543077E-2</v>
      </c>
    </row>
    <row r="24" spans="1:6" x14ac:dyDescent="0.25">
      <c r="A24" s="326">
        <v>2027</v>
      </c>
      <c r="B24" s="329">
        <v>0.3202494230745454</v>
      </c>
      <c r="C24" s="329">
        <v>6.0986979605346978E-2</v>
      </c>
      <c r="D24" s="329">
        <v>4.846290291490523E-2</v>
      </c>
      <c r="E24" s="329">
        <v>4.0424371413702427E-2</v>
      </c>
      <c r="F24" s="329">
        <v>2.9509791132002774E-2</v>
      </c>
    </row>
    <row r="25" spans="1:6" x14ac:dyDescent="0.25">
      <c r="A25" s="326">
        <v>2028</v>
      </c>
      <c r="B25" s="329">
        <v>0.31502998920678554</v>
      </c>
      <c r="C25" s="329">
        <v>5.5767545737587139E-2</v>
      </c>
      <c r="D25" s="329">
        <v>4.4789876357432208E-2</v>
      </c>
      <c r="E25" s="329">
        <v>4.0548271478361868E-2</v>
      </c>
      <c r="F25" s="329">
        <v>2.9600238179204166E-2</v>
      </c>
    </row>
    <row r="26" spans="1:6" x14ac:dyDescent="0.25">
      <c r="A26" s="326">
        <v>2029</v>
      </c>
      <c r="B26" s="329">
        <v>0.30846817264501736</v>
      </c>
      <c r="C26" s="329">
        <v>4.920572917581896E-2</v>
      </c>
      <c r="D26" s="329">
        <v>3.974494431580429E-2</v>
      </c>
      <c r="E26" s="329">
        <v>3.8553898923730109E-2</v>
      </c>
      <c r="F26" s="329">
        <v>2.814434621432298E-2</v>
      </c>
    </row>
  </sheetData>
  <hyperlinks>
    <hyperlink ref="N1" location="Index!B2" display="Index" xr:uid="{A438C6F8-B0A7-47A4-95CC-7D7DD51FFAC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Index</vt:lpstr>
      <vt:lpstr>Overview</vt:lpstr>
      <vt:lpstr>Comparative</vt:lpstr>
      <vt:lpstr>Ratios</vt:lpstr>
      <vt:lpstr>3 Statements&gt;</vt:lpstr>
      <vt:lpstr>IS</vt:lpstr>
      <vt:lpstr>BS</vt:lpstr>
      <vt:lpstr>CFS</vt:lpstr>
      <vt:lpstr>Schedules&gt;</vt:lpstr>
      <vt:lpstr>Drivers</vt:lpstr>
      <vt:lpstr>PPE</vt:lpstr>
      <vt:lpstr>FP</vt:lpstr>
      <vt:lpstr>WC</vt:lpstr>
      <vt:lpstr>Equity</vt:lpstr>
      <vt:lpstr>Debt</vt:lpstr>
      <vt:lpstr>Valuation&gt;</vt:lpstr>
      <vt:lpstr>DCF</vt:lpstr>
      <vt:lpstr>WACC</vt:lpstr>
      <vt:lpstr>Source&gt;&gt;</vt:lpstr>
      <vt:lpstr>(IS)</vt:lpstr>
      <vt:lpstr>(BS)</vt:lpstr>
      <vt:lpstr>regression and other Data</vt:lpstr>
      <vt:lpstr>Dashboard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Singh</dc:creator>
  <cp:keywords>Prajjwal Singh</cp:keywords>
  <cp:lastModifiedBy>Finance Aesthetics zone</cp:lastModifiedBy>
  <dcterms:created xsi:type="dcterms:W3CDTF">2015-06-05T18:17:20Z</dcterms:created>
  <dcterms:modified xsi:type="dcterms:W3CDTF">2025-06-17T11:00:20Z</dcterms:modified>
</cp:coreProperties>
</file>