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uron\Assignments\Excel\Assignment -2 Countif-sumif-exercises\"/>
    </mc:Choice>
  </mc:AlternateContent>
  <xr:revisionPtr revIDLastSave="0" documentId="13_ncr:1_{F34B874F-C781-4D55-A3FB-45DFD13C443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<sst xmlns="http://schemas.openxmlformats.org/spreadsheetml/2006/main" count="1535" uniqueCount="79">
  <si>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</si>
  <si>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</si>
  <si>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</si>
  <si>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</si>
  <si>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</si>
  <si>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</si>
  <si>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</si>
  <si>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</si>
  <si>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</si>
  <si>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</si>
  <si>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</si>
  <si>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</si>
  <si>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</si>
  <si>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</si>
  <si>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</si>
  <si>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</si>
  <si>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</si>
  <si>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</si>
  <si>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</si>
  <si>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</si>
  <si>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</si>
  <si>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</si>
  <si>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</si>
  <si>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</si>
  <si>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</si>
  <si>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</si>
  <si>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</si>
  <si>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</si>
  <si>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</si>
  <si>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</si>
  <si>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</si>
  <si>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</si>
  <si>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</si>
  <si>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</si>
  <si>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</si>
  <si>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</si>
  <si>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</si>
  <si>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</si>
  <si>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</si>
  <si>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</si>
  <si>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</si>
  <si>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</si>
  <si>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</si>
  <si>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</si>
  <si>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</si>
  <si>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</si>
  <si>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</si>
  <si>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</si>
  <si>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</si>
  <si>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</si>
  <si>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</si>
  <si>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</si>
  <si>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</si>
  <si>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</si>
  <si>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</si>
  <si>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</si>
  <si>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</si>
  <si>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</si>
  <si>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</si>
  <si>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</si>
  <si>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</si>
  <si>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</si>
  <si>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</si>
  <si>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</si>
  <si>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</si>
  <si>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</si>
  <si>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</si>
  <si>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</si>
  <si>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</si>
  <si>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</si>
  <si>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</si>
  <si>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</si>
  <si>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</si>
  <si>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</si>
  <si>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</si>
  <si>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</si>
  <si>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not including 2/3/2013</t>
  </si>
  <si>
    <t>including 2/3/2013 and 2/6/2013</t>
  </si>
  <si>
    <t>including 5/10/2013 and 5/20/2013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</si>
</sst>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0" fontId="0" fillId="0" borderId="4" xfId="0" applyBorder="1" applyAlignment="1">
      <alignment horizontal="center" wrapText="1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7" workbookViewId="0">
      <selection activeCell="C38" sqref="C38"/>
    </sheetView>
  </sheetViews>
  <sheetFormatPr defaultRowHeight="14.5" x14ac:dyDescent="0.35"/>
  <cols>
    <col min="1" max="1" width="6.81640625" bestFit="1" customWidth="1"/>
    <col min="2" max="2" width="10.08984375" bestFit="1" customWidth="1"/>
    <col min="3" max="3" width="13.81640625" bestFit="1" customWidth="1"/>
    <col min="4" max="4" width="15.26953125" bestFit="1" customWidth="1"/>
    <col min="5" max="5" width="51.54296875" bestFit="1" customWidth="1"/>
    <col min="6" max="6" width="15.26953125" bestFit="1" customWidth="1"/>
    <col min="7" max="7" width="28.453125" bestFit="1" customWidth="1"/>
  </cols>
  <sheetData>
    <row r="1" spans="1:7" ht="29" x14ac:dyDescent="0.3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5">
      <c r="F28" s="3" t="s">
        <v>23</v>
      </c>
    </row>
    <row r="29" spans="1:7" x14ac:dyDescent="0.35">
      <c r="E29" s="4" t="s">
        <v>35</v>
      </c>
      <c r="F29">
        <f>COUNTIF(G2:G25,"Boston")</f>
        <v>4</v>
      </c>
    </row>
    <row r="30" spans="1:7" x14ac:dyDescent="0.35">
      <c r="E30" s="4" t="s">
        <v>36</v>
      </c>
      <c r="F30">
        <f>COUNTIF(D2:D25,"microwave")</f>
        <v>5</v>
      </c>
    </row>
    <row r="31" spans="1:7" x14ac:dyDescent="0.35">
      <c r="E31" s="4" t="s">
        <v>37</v>
      </c>
      <c r="F31">
        <f>COUNTIF(F2:F25,"truck 3")</f>
        <v>8</v>
      </c>
    </row>
    <row r="32" spans="1:7" x14ac:dyDescent="0.35">
      <c r="E32" s="4" t="s">
        <v>38</v>
      </c>
      <c r="F32">
        <f>COUNTIF(C2:C25,"Peter White")</f>
        <v>6</v>
      </c>
    </row>
    <row r="33" spans="5:7" x14ac:dyDescent="0.35">
      <c r="E33" s="4" t="s">
        <v>30</v>
      </c>
      <c r="F33">
        <f>COUNTIF(E2:E25,"&lt;20")</f>
        <v>9</v>
      </c>
    </row>
    <row r="35" spans="5:7" x14ac:dyDescent="0.35">
      <c r="F35" s="3" t="s">
        <v>24</v>
      </c>
    </row>
    <row r="36" spans="5:7" x14ac:dyDescent="0.35">
      <c r="E36" s="4" t="s">
        <v>27</v>
      </c>
      <c r="F36">
        <f>SUMIF(D2:D25,"refrigerator",E2:E25)</f>
        <v>105</v>
      </c>
    </row>
    <row r="37" spans="5:7" x14ac:dyDescent="0.35">
      <c r="E37" s="4" t="s">
        <v>28</v>
      </c>
      <c r="F37">
        <f>SUMIF(D3:D26,"washing machine",E3:E26)</f>
        <v>164</v>
      </c>
    </row>
    <row r="38" spans="5:7" x14ac:dyDescent="0.35">
      <c r="E38" s="4" t="s">
        <v>34</v>
      </c>
      <c r="F38">
        <f>SUMIF(F2:F25,"truck 4",E2:E25)</f>
        <v>156</v>
      </c>
    </row>
    <row r="39" spans="5:7" x14ac:dyDescent="0.35">
      <c r="E39" s="4" t="s">
        <v>44</v>
      </c>
      <c r="F39">
        <f>SUMIF(F2:F25,"truck"&amp;"*",E2:E25)</f>
        <v>511</v>
      </c>
    </row>
    <row r="41" spans="5:7" x14ac:dyDescent="0.35">
      <c r="E41" s="4"/>
      <c r="F41" s="3" t="s">
        <v>25</v>
      </c>
    </row>
    <row r="42" spans="5:7" x14ac:dyDescent="0.35">
      <c r="E42" s="4" t="s">
        <v>39</v>
      </c>
      <c r="F42">
        <f>COUNTIFS(D2:D25,"microwave",G2:G25,"Boston")</f>
        <v>2</v>
      </c>
    </row>
    <row r="43" spans="5:7" x14ac:dyDescent="0.35">
      <c r="E43" s="4" t="s">
        <v>40</v>
      </c>
      <c r="F43">
        <f>COUNTIFS(C2:C25,"Peter White",F2:F25,"truck 1")</f>
        <v>2</v>
      </c>
    </row>
    <row r="44" spans="5:7" x14ac:dyDescent="0.35">
      <c r="E44" s="4" t="s">
        <v>41</v>
      </c>
      <c r="F44">
        <f>COUNTIFS(G2:G25,"Boston",B2:B25,"&gt;"&amp;DATE(2013,2,3))</f>
        <v>2</v>
      </c>
      <c r="G44" t="s">
        <v>76</v>
      </c>
    </row>
    <row r="45" spans="5:7" x14ac:dyDescent="0.35">
      <c r="E45" s="4" t="s">
        <v>42</v>
      </c>
      <c r="F45">
        <f>COUNTIFS(B2:B25,"&gt;="&amp; DATE(2013,2,3),B2:B25,"&lt;="&amp;DATE(2013,2,6))</f>
        <v>14</v>
      </c>
      <c r="G45" t="s">
        <v>77</v>
      </c>
    </row>
    <row r="46" spans="5:7" x14ac:dyDescent="0.35">
      <c r="F46" s="3" t="s">
        <v>26</v>
      </c>
    </row>
    <row r="47" spans="5:7" x14ac:dyDescent="0.35">
      <c r="E47" s="4" t="s">
        <v>31</v>
      </c>
      <c r="F47">
        <f>SUMIFS(E2:E25,G2:G25,"NY",D2:D25,"microwave")</f>
        <v>25</v>
      </c>
    </row>
    <row r="48" spans="5:7" x14ac:dyDescent="0.35">
      <c r="E48" s="4" t="s">
        <v>33</v>
      </c>
      <c r="F48">
        <f>SUMIFS(E2:E25,F2:F25,"truck 1",G2:G25,"Pittsburgh")</f>
        <v>75</v>
      </c>
    </row>
    <row r="49" spans="5:7" x14ac:dyDescent="0.35">
      <c r="E49" s="4" t="s">
        <v>43</v>
      </c>
      <c r="F49">
        <f>SUMIFS(E2:E25,B2:B25,"&gt;="&amp; DATE(2013,2,3),B2:B25,"&lt;="&amp;DATE(2013,2,6))</f>
        <v>309</v>
      </c>
      <c r="G49" t="s">
        <v>77</v>
      </c>
    </row>
    <row r="52" spans="5:7" x14ac:dyDescent="0.35">
      <c r="E52" s="4" t="s">
        <v>32</v>
      </c>
      <c r="F52">
        <f>SUMIFS(E2:E25,G2:G25,"NY")+SUMIFS(E2:E25,G2:G25,"Baltimore")+SUMIFS(E2:E25,G2:G25,"Philadelphia")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1"/>
  <sheetViews>
    <sheetView topLeftCell="A48" workbookViewId="0">
      <selection activeCell="G5" sqref="G5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7" ht="48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7" x14ac:dyDescent="0.35">
      <c r="A2" s="2" t="s">
        <v>49</v>
      </c>
      <c r="B2" s="2">
        <f>COUNTIF($B$16:$B$241,A2)</f>
        <v>71</v>
      </c>
      <c r="C2" s="2">
        <f>SUMIF($B$16:$B$241,A2,$E$16:$E$241)</f>
        <v>717</v>
      </c>
      <c r="D2" s="2">
        <f>COUNTIFS($B$16:$B$241,A2,$D$16:$D$241,"cash")</f>
        <v>42</v>
      </c>
      <c r="E2" s="2">
        <f>COUNTIFS($B$16:$B$241,A2,$D$16:$D$241,"credit card")</f>
        <v>29</v>
      </c>
      <c r="F2" s="2">
        <f>SUMIFS($E$16:$E$241,$B$16:$B$241,A2,$D$16:$D$241,"cash")</f>
        <v>414</v>
      </c>
    </row>
    <row r="3" spans="1:7" x14ac:dyDescent="0.35">
      <c r="A3" s="9" t="s">
        <v>47</v>
      </c>
      <c r="B3" s="2">
        <f t="shared" ref="B3:B5" si="0">COUNTIF($B$16:$B$241,A3)</f>
        <v>46</v>
      </c>
      <c r="C3" s="2">
        <f t="shared" ref="C3:C5" si="1">SUMIF($B$16:$B$241,A3,$E$16:$E$241)</f>
        <v>1934</v>
      </c>
      <c r="D3" s="2">
        <f t="shared" ref="D3:D5" si="2">COUNTIFS($B$16:$B$241,A3,$D$16:$D$241,"cash")</f>
        <v>31</v>
      </c>
      <c r="E3" s="2">
        <f t="shared" ref="E3:E5" si="3">COUNTIFS($B$16:$B$241,A3,$D$16:$D$241,"credit card")</f>
        <v>15</v>
      </c>
      <c r="F3" s="2">
        <f t="shared" ref="F3:F5" si="4">SUMIFS($E$16:$E$241,$B$16:$B$241,A3,$D$16:$D$241,"cash")</f>
        <v>1350</v>
      </c>
    </row>
    <row r="4" spans="1:7" x14ac:dyDescent="0.3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7" x14ac:dyDescent="0.3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7" x14ac:dyDescent="0.35">
      <c r="A6" s="17"/>
      <c r="B6" s="17"/>
      <c r="C6" s="17"/>
      <c r="D6" s="17"/>
      <c r="E6" s="17"/>
      <c r="F6" s="17"/>
    </row>
    <row r="8" spans="1:7" ht="47.2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7" x14ac:dyDescent="0.35">
      <c r="A9" s="9" t="s">
        <v>53</v>
      </c>
      <c r="B9" s="2">
        <f>COUNTIF($C$16:$C$241,A9)</f>
        <v>25</v>
      </c>
      <c r="C9" s="2">
        <f>SUMIF($C$16:$C$241,A9,$E$16:$E$241)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SUMIFS($E$16:$E$241,$C$16:$C$241,A9,$B$16:$B$241,"Shaving",$A$16:$A$241,"&gt;="&amp;DATE(2013,5,10),$A$16:$A$241,"&lt;="&amp;DATE(2013,5,20))</f>
        <v>31</v>
      </c>
      <c r="G9" s="20" t="s">
        <v>78</v>
      </c>
    </row>
    <row r="10" spans="1:7" x14ac:dyDescent="0.35">
      <c r="A10" s="9" t="s">
        <v>54</v>
      </c>
      <c r="B10" s="2">
        <f t="shared" ref="B10:B11" si="5">COUNTIF($C$16:$C$241,A10)</f>
        <v>31</v>
      </c>
      <c r="C10" s="2">
        <f t="shared" ref="C10:C11" si="6">SUMIF($C$16:$C$241,A10,$E$16:$E$241)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SUMIFS($E$16:$E$241,$C$16:$C$241,A10,$B$16:$B$241,"Shaving",$A$16:$A$241,"&gt;="&amp;DATE(2013,5,10),$A$16:$A$241,"&lt;="&amp;DATE(2013,5,20))</f>
        <v>24</v>
      </c>
      <c r="G10" s="20"/>
    </row>
    <row r="11" spans="1:7" x14ac:dyDescent="0.3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  <c r="G11" s="20"/>
    </row>
    <row r="12" spans="1:7" x14ac:dyDescent="0.35">
      <c r="B12" s="16"/>
    </row>
    <row r="13" spans="1:7" x14ac:dyDescent="0.35">
      <c r="B13" s="16"/>
    </row>
    <row r="14" spans="1:7" x14ac:dyDescent="0.35">
      <c r="A14" s="19" t="s">
        <v>65</v>
      </c>
      <c r="B14" s="19"/>
      <c r="C14" s="19"/>
      <c r="D14" s="19"/>
      <c r="E14" s="19"/>
    </row>
    <row r="15" spans="1:7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7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2">
    <mergeCell ref="A14:E14"/>
    <mergeCell ref="G9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4.25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8.7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5">
      <c r="B12" s="16"/>
    </row>
    <row r="13" spans="1:6" x14ac:dyDescent="0.35">
      <c r="B13" s="16"/>
    </row>
    <row r="14" spans="1:6" x14ac:dyDescent="0.35">
      <c r="A14" s="19" t="s">
        <v>65</v>
      </c>
      <c r="B14" s="19"/>
      <c r="C14" s="19"/>
      <c r="D14" s="19"/>
      <c r="E14" s="19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5" x14ac:dyDescent="0.35"/>
  <sheetData>
    <row r="8" spans="2:2" ht="31" x14ac:dyDescent="0.7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Prakhyath Bhandary</cp:lastModifiedBy>
  <dcterms:created xsi:type="dcterms:W3CDTF">2013-06-05T17:23:06Z</dcterms:created>
  <dcterms:modified xsi:type="dcterms:W3CDTF">2022-04-17T15:09:21Z</dcterms:modified>
</cp:coreProperties>
</file>