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4B7D3AA-C760-4421-969C-87EE6694D7A9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Manjri" sheetId="1" r:id="rId1"/>
    <sheet name="Mahalunge" sheetId="2" r:id="rId2"/>
    <sheet name="Hinjawadi" sheetId="3" r:id="rId3"/>
    <sheet name="Sheet1" sheetId="4" r:id="rId4"/>
    <sheet name="EC Compliance Report sheet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2" i="5"/>
  <c r="I4" i="5"/>
  <c r="I5" i="5"/>
  <c r="I6" i="5"/>
  <c r="I7" i="5"/>
  <c r="I8" i="5"/>
  <c r="I9" i="5"/>
  <c r="I11" i="5"/>
  <c r="I12" i="5"/>
  <c r="I13" i="5"/>
  <c r="I14" i="5"/>
  <c r="I15" i="5"/>
  <c r="I17" i="5"/>
  <c r="I18" i="5"/>
  <c r="I20" i="5"/>
  <c r="I22" i="5"/>
  <c r="I23" i="5"/>
  <c r="I25" i="5"/>
  <c r="I26" i="5"/>
  <c r="I27" i="5"/>
  <c r="I28" i="5"/>
  <c r="I29" i="5"/>
  <c r="I30" i="5"/>
  <c r="I31" i="5"/>
  <c r="I32" i="5"/>
  <c r="I33" i="5"/>
  <c r="I34" i="5"/>
  <c r="I35" i="5"/>
  <c r="I38" i="5"/>
  <c r="I39" i="5"/>
  <c r="I40" i="5"/>
  <c r="I41" i="5"/>
  <c r="I42" i="5"/>
  <c r="I44" i="5"/>
  <c r="I45" i="5"/>
  <c r="I46" i="5"/>
  <c r="I47" i="5"/>
  <c r="I48" i="5"/>
  <c r="I49" i="5"/>
  <c r="I50" i="5"/>
  <c r="I51" i="5"/>
  <c r="I52" i="5"/>
  <c r="I55" i="5"/>
  <c r="I56" i="5"/>
  <c r="I57" i="5"/>
  <c r="I58" i="5"/>
  <c r="I60" i="5"/>
  <c r="I66" i="5"/>
  <c r="I2" i="5"/>
  <c r="D20" i="4"/>
  <c r="D17" i="4" s="1"/>
  <c r="D19" i="4"/>
  <c r="D18" i="4"/>
  <c r="D5" i="4"/>
  <c r="D4" i="4"/>
  <c r="D6" i="4" s="1"/>
  <c r="E15" i="3" l="1"/>
  <c r="E14" i="2"/>
  <c r="E26" i="2"/>
  <c r="E27" i="2"/>
  <c r="E28" i="2"/>
  <c r="E25" i="2" s="1"/>
  <c r="E177" i="2" s="1"/>
  <c r="E53" i="2"/>
  <c r="E60" i="2"/>
  <c r="E178" i="2" s="1"/>
  <c r="E64" i="2"/>
  <c r="E72" i="2"/>
  <c r="E77" i="2"/>
  <c r="E81" i="2"/>
  <c r="E176" i="2" s="1"/>
  <c r="E85" i="2"/>
  <c r="E90" i="2"/>
  <c r="E94" i="2"/>
  <c r="E98" i="2"/>
  <c r="E102" i="2"/>
  <c r="E110" i="2"/>
  <c r="E125" i="2"/>
  <c r="E156" i="2"/>
  <c r="D10" i="1"/>
  <c r="D18" i="1"/>
  <c r="D19" i="1"/>
  <c r="D123" i="1" s="1"/>
  <c r="D20" i="1"/>
  <c r="D121" i="1" s="1"/>
  <c r="D125" i="1" s="1"/>
</calcChain>
</file>

<file path=xl/sharedStrings.xml><?xml version="1.0" encoding="utf-8"?>
<sst xmlns="http://schemas.openxmlformats.org/spreadsheetml/2006/main" count="788" uniqueCount="288">
  <si>
    <t>VTP Realty</t>
  </si>
  <si>
    <t>-</t>
  </si>
  <si>
    <t>KUL</t>
  </si>
  <si>
    <t>Godrej+Solitaire (LLP)</t>
  </si>
  <si>
    <t>Total Challan per Stakeholder</t>
  </si>
  <si>
    <t>Sector R7</t>
  </si>
  <si>
    <t>Plinth Checking</t>
  </si>
  <si>
    <t>Sector R10</t>
  </si>
  <si>
    <t>15/07/21</t>
  </si>
  <si>
    <t xml:space="preserve">Sector R15 </t>
  </si>
  <si>
    <t>24/06/21</t>
  </si>
  <si>
    <t>Sector R4</t>
  </si>
  <si>
    <t>21/10/2021</t>
  </si>
  <si>
    <t>Sector R3</t>
  </si>
  <si>
    <t>14/09/21</t>
  </si>
  <si>
    <t>Revised Inward</t>
  </si>
  <si>
    <t>30/12/20</t>
  </si>
  <si>
    <t>Sector R5</t>
  </si>
  <si>
    <t>17/10/19</t>
  </si>
  <si>
    <t>Sector R8</t>
  </si>
  <si>
    <t>19/10/19</t>
  </si>
  <si>
    <t>Sector R6</t>
  </si>
  <si>
    <t>21/10/2020</t>
  </si>
  <si>
    <r>
      <rPr>
        <b/>
        <u/>
        <sz val="10"/>
        <rFont val="Arial"/>
        <family val="2"/>
        <charset val="1"/>
      </rPr>
      <t>2</t>
    </r>
    <r>
      <rPr>
        <b/>
        <u/>
        <vertAlign val="superscript"/>
        <sz val="10"/>
        <rFont val="Arial"/>
        <family val="2"/>
        <charset val="1"/>
      </rPr>
      <t>nd</t>
    </r>
    <r>
      <rPr>
        <b/>
        <u/>
        <sz val="10"/>
        <rFont val="Arial"/>
        <family val="2"/>
        <charset val="1"/>
      </rPr>
      <t xml:space="preserve"> Revised </t>
    </r>
  </si>
  <si>
    <t>26/02/20</t>
  </si>
  <si>
    <t>28/11/19</t>
  </si>
  <si>
    <t>Sector R2</t>
  </si>
  <si>
    <r>
      <rPr>
        <b/>
        <sz val="10"/>
        <rFont val="Arial"/>
        <family val="2"/>
        <charset val="1"/>
      </rPr>
      <t>2</t>
    </r>
    <r>
      <rPr>
        <b/>
        <vertAlign val="superscript"/>
        <sz val="10"/>
        <rFont val="Arial"/>
        <family val="2"/>
        <charset val="1"/>
      </rPr>
      <t>nd</t>
    </r>
    <r>
      <rPr>
        <b/>
        <sz val="10"/>
        <rFont val="Arial"/>
        <family val="2"/>
        <charset val="1"/>
      </rPr>
      <t xml:space="preserve"> Revised</t>
    </r>
  </si>
  <si>
    <t>28/02/20</t>
  </si>
  <si>
    <t>Sector R1</t>
  </si>
  <si>
    <t xml:space="preserve">Building Permission/ approval </t>
  </si>
  <si>
    <t>D]</t>
  </si>
  <si>
    <t>26/10/21</t>
  </si>
  <si>
    <t>18/01/21</t>
  </si>
  <si>
    <t>14/02/20</t>
  </si>
  <si>
    <t>30/01/20</t>
  </si>
  <si>
    <t>All sectors except R1 &amp; R2</t>
  </si>
  <si>
    <t>Sector R2 (current design)</t>
  </si>
  <si>
    <t>Sector R1 (current design)</t>
  </si>
  <si>
    <t>R1+R2 (exist) + School + Hosp. + Comm</t>
  </si>
  <si>
    <t>PLU All sectors excl. earlier NOC</t>
  </si>
  <si>
    <t xml:space="preserve">Fire </t>
  </si>
  <si>
    <t>C]</t>
  </si>
  <si>
    <t>24/11/2020</t>
  </si>
  <si>
    <t>Manjari &amp; Wagholi PLU</t>
  </si>
  <si>
    <t xml:space="preserve">Revised PLU </t>
  </si>
  <si>
    <t>TOTAL</t>
  </si>
  <si>
    <t>16/03/19</t>
  </si>
  <si>
    <t>BHA/ Mauje. Manjari KH/S.No.124 &amp; other/ C.No.146/18-19, dt.14/05/19</t>
  </si>
  <si>
    <t xml:space="preserve">PLU </t>
  </si>
  <si>
    <t>B]</t>
  </si>
  <si>
    <t>27/06/18</t>
  </si>
  <si>
    <t xml:space="preserve">EC </t>
  </si>
  <si>
    <t>A]</t>
  </si>
  <si>
    <t>Amount (Rs.)</t>
  </si>
  <si>
    <t xml:space="preserve">Date </t>
  </si>
  <si>
    <t xml:space="preserve">Challan type </t>
  </si>
  <si>
    <t xml:space="preserve">MIs. </t>
  </si>
  <si>
    <t>Labour Cess</t>
  </si>
  <si>
    <t>Secto R 10</t>
  </si>
  <si>
    <t xml:space="preserve">Compaunding (Penalty) </t>
  </si>
  <si>
    <t xml:space="preserve">Sector R1 </t>
  </si>
  <si>
    <t>28/01/21</t>
  </si>
  <si>
    <t>Labour Cess (Penalty)</t>
  </si>
  <si>
    <t>Sector R 2</t>
  </si>
  <si>
    <t>Mis. Fee</t>
  </si>
  <si>
    <t>Sector R 3</t>
  </si>
  <si>
    <t xml:space="preserve">Scrutiny </t>
  </si>
  <si>
    <t>Sector R15</t>
  </si>
  <si>
    <t xml:space="preserve">Sector R23 </t>
  </si>
  <si>
    <t>Secto R 19</t>
  </si>
  <si>
    <t>20/09/21</t>
  </si>
  <si>
    <t>Sector R11 – Social Housing</t>
  </si>
  <si>
    <t>Premium Fee</t>
  </si>
  <si>
    <t>Development Charges</t>
  </si>
  <si>
    <t>27/09/21</t>
  </si>
  <si>
    <t>31/01/20</t>
  </si>
  <si>
    <t xml:space="preserve">Fire Station </t>
  </si>
  <si>
    <t>24/03/21</t>
  </si>
  <si>
    <t>Secto R 10 – Revised Sanction</t>
  </si>
  <si>
    <t>19/10/20</t>
  </si>
  <si>
    <t>Sector R10 – New Sanction</t>
  </si>
  <si>
    <t>22/06/21</t>
  </si>
  <si>
    <t xml:space="preserve">Sector R7 – Revised Sanction </t>
  </si>
  <si>
    <t>15/03/21</t>
  </si>
  <si>
    <t>14/10/20</t>
  </si>
  <si>
    <t>20/08/20</t>
  </si>
  <si>
    <t>28/01/20</t>
  </si>
  <si>
    <t>Sector E01</t>
  </si>
  <si>
    <t>Sector E03</t>
  </si>
  <si>
    <t>24/07/19</t>
  </si>
  <si>
    <t>Premium Fee (MISC)</t>
  </si>
  <si>
    <t>22/12/21</t>
  </si>
  <si>
    <t>29/01/21</t>
  </si>
  <si>
    <t>Sector R2 – Club House</t>
  </si>
  <si>
    <t>Sector R2 – Revised inwarded</t>
  </si>
  <si>
    <t>22/03/19</t>
  </si>
  <si>
    <t>Miscellaneous Premium</t>
  </si>
  <si>
    <t>25/02/19</t>
  </si>
  <si>
    <t xml:space="preserve"> </t>
  </si>
  <si>
    <t xml:space="preserve">R1 Revised Sanction </t>
  </si>
  <si>
    <t>22/02/19</t>
  </si>
  <si>
    <t>Fire Protection Fund Fee</t>
  </si>
  <si>
    <t>19/03/21</t>
  </si>
  <si>
    <t>26/02/21</t>
  </si>
  <si>
    <t>Secto R 6</t>
  </si>
  <si>
    <t>29/10/20</t>
  </si>
  <si>
    <t>23/10/20</t>
  </si>
  <si>
    <t xml:space="preserve">Fire Premium </t>
  </si>
  <si>
    <t>All sectors except R1, R2, E01 &amp; KUL</t>
  </si>
  <si>
    <t>E01 (Commercial)</t>
  </si>
  <si>
    <t>Sector R1 (Phase II)</t>
  </si>
  <si>
    <t>R1 (exist) + School + Hosp.</t>
  </si>
  <si>
    <t>21/06/21</t>
  </si>
  <si>
    <t>20/06/20</t>
  </si>
  <si>
    <t>CR No. 185/19-20, dt. 12/07/2019</t>
  </si>
  <si>
    <t>15/02/19</t>
  </si>
  <si>
    <t>Interest Premium Fee</t>
  </si>
  <si>
    <t>26/12/19</t>
  </si>
  <si>
    <t>26/12/18</t>
  </si>
  <si>
    <t>CR No. 145/18-19, dt. 28/02/2019</t>
  </si>
  <si>
    <t xml:space="preserve">Challan Type </t>
  </si>
  <si>
    <t>26/06/20</t>
  </si>
  <si>
    <t>15/10/19</t>
  </si>
  <si>
    <t>Premium Penalty</t>
  </si>
  <si>
    <t>14/10/19</t>
  </si>
  <si>
    <t>LC Premium</t>
  </si>
  <si>
    <t>Premium Fees</t>
  </si>
  <si>
    <t>26/08/19</t>
  </si>
  <si>
    <t>27/03/19</t>
  </si>
  <si>
    <t xml:space="preserve">Process Fees </t>
  </si>
  <si>
    <t xml:space="preserve">Premium </t>
  </si>
  <si>
    <t>Secto R 8</t>
  </si>
  <si>
    <t>Manjri</t>
  </si>
  <si>
    <t>Mahalunge</t>
  </si>
  <si>
    <t>Challan type (Fire)</t>
  </si>
  <si>
    <t>Type</t>
  </si>
  <si>
    <t>VK:a Project No</t>
  </si>
  <si>
    <t>SPOC VKa</t>
  </si>
  <si>
    <t>P P</t>
  </si>
  <si>
    <t>Project</t>
  </si>
  <si>
    <t>Deliverable</t>
  </si>
  <si>
    <t>Inward Date</t>
  </si>
  <si>
    <t>Stage I</t>
  </si>
  <si>
    <t>Stage II</t>
  </si>
  <si>
    <t>Result date</t>
  </si>
  <si>
    <t>Remark</t>
  </si>
  <si>
    <t>Status</t>
  </si>
  <si>
    <t>Trupta</t>
  </si>
  <si>
    <t>Rohan Builders</t>
  </si>
  <si>
    <t>CTC 2254,2260 1 modibaug</t>
  </si>
  <si>
    <t>E C</t>
  </si>
  <si>
    <t>Ahura Builders</t>
  </si>
  <si>
    <t>S No 18/6, Kondhwa</t>
  </si>
  <si>
    <t>Siddhivinayak Group</t>
  </si>
  <si>
    <t>S No 83, 84, CTS 730, Pimple Saudagar</t>
  </si>
  <si>
    <t>S No 83, 84, CTS 730,ginger Pimple Saudagar</t>
  </si>
  <si>
    <t>Inwarded</t>
  </si>
  <si>
    <t>Azhar</t>
  </si>
  <si>
    <t>Pharande Spaces</t>
  </si>
  <si>
    <t>S No 17,18 (p), CTS 18/2, Punawale</t>
  </si>
  <si>
    <t>Applied for revised EC revalidation /submissio 15thqapril for TOR application</t>
  </si>
  <si>
    <t>S No 56/3, Tathawade</t>
  </si>
  <si>
    <t>Pinnacle Group</t>
  </si>
  <si>
    <t>S No 18, 19 &amp; 20, Sus, Tal Haveli, Dist</t>
  </si>
  <si>
    <t>EC to be revised</t>
  </si>
  <si>
    <t>Anurag</t>
  </si>
  <si>
    <t>Kohinoor Group</t>
  </si>
  <si>
    <t>S No.78, Kiwale (revalidation)</t>
  </si>
  <si>
    <t>Pethkar Developers</t>
  </si>
  <si>
    <t>S No 48, Punawale</t>
  </si>
  <si>
    <t>EC Expansion</t>
  </si>
  <si>
    <t>Renuka</t>
  </si>
  <si>
    <t>TCG Group</t>
  </si>
  <si>
    <t>Plot No 7 Hinjawadi</t>
  </si>
  <si>
    <t>Punawale</t>
  </si>
  <si>
    <t>EC-EIA</t>
  </si>
  <si>
    <t>Data awaited from consultant</t>
  </si>
  <si>
    <t>Tejashree</t>
  </si>
  <si>
    <t>G No 8 Shirgaon</t>
  </si>
  <si>
    <t>S No 22, Shangrila, Pimpri</t>
  </si>
  <si>
    <t>Akshay</t>
  </si>
  <si>
    <t>Preyesh Daswani</t>
  </si>
  <si>
    <t>S No 16, Punawale</t>
  </si>
  <si>
    <t>EC Revised, 1st meeting SEAC done</t>
  </si>
  <si>
    <t>Omkar</t>
  </si>
  <si>
    <t>Santaji Patil</t>
  </si>
  <si>
    <t>S No 26, Dhayari</t>
  </si>
  <si>
    <t>EC tobe revised</t>
  </si>
  <si>
    <t>Kwality World Developers</t>
  </si>
  <si>
    <t>Hadapsar</t>
  </si>
  <si>
    <t>Jaibajrang Society</t>
  </si>
  <si>
    <t>S No 25,Ambegaon</t>
  </si>
  <si>
    <t>S No 22, Kondhwa Khurd</t>
  </si>
  <si>
    <t>EC to be inwarded</t>
  </si>
  <si>
    <t>Purva</t>
  </si>
  <si>
    <t>Parth Pawar</t>
  </si>
  <si>
    <t>S No 23, CTS 4693, Pimpri</t>
  </si>
  <si>
    <t>S No 89, Tathawade plot B</t>
  </si>
  <si>
    <t>6 Monthly Compliance</t>
  </si>
  <si>
    <t>Have to be taken</t>
  </si>
  <si>
    <t>Pramod Ranka</t>
  </si>
  <si>
    <t>S No 1255, Wagholi</t>
  </si>
  <si>
    <t>Vishal Wakadkar</t>
  </si>
  <si>
    <t>S No 264, Hinjawadi</t>
  </si>
  <si>
    <t>EC to be revised, need to comfirm from the client</t>
  </si>
  <si>
    <t>Soliaire</t>
  </si>
  <si>
    <t>G No 191,hinjawadi</t>
  </si>
  <si>
    <t>Vishal</t>
  </si>
  <si>
    <t>LIC Mumai</t>
  </si>
  <si>
    <t>LIC 1577 vileparle</t>
  </si>
  <si>
    <t>VHTPL</t>
  </si>
  <si>
    <t>Plot R2-1, Phase III MIDC, Hinjawadi</t>
  </si>
  <si>
    <t>Applied for revised EC for phase-II</t>
  </si>
  <si>
    <t>Courtyard1, S No 108, Wakad</t>
  </si>
  <si>
    <t>Inwarded for EC</t>
  </si>
  <si>
    <t>Solitaire</t>
  </si>
  <si>
    <t>World 2, S No 577, Bibvewadi</t>
  </si>
  <si>
    <t>S No 207, Lohagaon</t>
  </si>
  <si>
    <t>S No.47, maan</t>
  </si>
  <si>
    <t>Aakash Agarwal</t>
  </si>
  <si>
    <t>S No 74 , Ravet</t>
  </si>
  <si>
    <t>Applied for EC</t>
  </si>
  <si>
    <t>S No 89, Plot C, Tathwade</t>
  </si>
  <si>
    <t>Dhanori</t>
  </si>
  <si>
    <t>meeting done,follow up for the result</t>
  </si>
  <si>
    <t>S No 228, Chinchwad</t>
  </si>
  <si>
    <t>Nirmaan Estate</t>
  </si>
  <si>
    <t>S No 30, Tathawade</t>
  </si>
  <si>
    <t>Data is awaited for expansion then to be submitted for EC again</t>
  </si>
  <si>
    <t>Rama Group</t>
  </si>
  <si>
    <t>S No 31, Pimpri</t>
  </si>
  <si>
    <t>draft CS ready, application to be done after IOD as per client</t>
  </si>
  <si>
    <t>Mapletree</t>
  </si>
  <si>
    <t>S No 40 &amp; 59, Kharadi</t>
  </si>
  <si>
    <t>Neevsai Developers</t>
  </si>
  <si>
    <t>Water front ravet</t>
  </si>
  <si>
    <t>S No 9, baner</t>
  </si>
  <si>
    <t>Minutes of meeting done, awaiting for EC</t>
  </si>
  <si>
    <t>S No 61, Mundhwa</t>
  </si>
  <si>
    <t>S No 89, Tathwade plotv A</t>
  </si>
  <si>
    <t>Raviraj Realty</t>
  </si>
  <si>
    <t>S No 186, Yerwada</t>
  </si>
  <si>
    <t>S No 45, Sus, Western Hill</t>
  </si>
  <si>
    <t>Rohan Agrawal</t>
  </si>
  <si>
    <t>S No.kharadi</t>
  </si>
  <si>
    <t>A K Surana Developers</t>
  </si>
  <si>
    <t>S No 71, Wakad</t>
  </si>
  <si>
    <t>data awaited</t>
  </si>
  <si>
    <t>Pavan Bhojwani</t>
  </si>
  <si>
    <t>S No.24,Pimple saudagar</t>
  </si>
  <si>
    <t>Anup Jhamtani</t>
  </si>
  <si>
    <t>S No 88, Kiwale</t>
  </si>
  <si>
    <t>EC meeting done,SEIA pending</t>
  </si>
  <si>
    <t>Prabha</t>
  </si>
  <si>
    <t>S No 56, Parvati</t>
  </si>
  <si>
    <t>S No 27, Tathawade</t>
  </si>
  <si>
    <t>Swapnadeep Goyal</t>
  </si>
  <si>
    <t>S No 117, Ravet</t>
  </si>
  <si>
    <t>G No 1321, Wagholi</t>
  </si>
  <si>
    <t>S No 5/15, Dhanori</t>
  </si>
  <si>
    <t>S No 19, Dhanori</t>
  </si>
  <si>
    <t>inwared online</t>
  </si>
  <si>
    <t>Sukhawani Landmark</t>
  </si>
  <si>
    <t>S No 27, Thergaon</t>
  </si>
  <si>
    <t>EC Granted</t>
  </si>
  <si>
    <t>Bhushan Agarwal</t>
  </si>
  <si>
    <t>S No 224, Baner</t>
  </si>
  <si>
    <t>Welworth</t>
  </si>
  <si>
    <t>S No 137, H No 2, Pashan</t>
  </si>
  <si>
    <t>Priestine Allure</t>
  </si>
  <si>
    <t>S No. 20/2a, Kharadi</t>
  </si>
  <si>
    <t>ANP Corp</t>
  </si>
  <si>
    <t>S No 158, Wakad</t>
  </si>
  <si>
    <t>Sukhwani Buildtech</t>
  </si>
  <si>
    <t>CTS 5758 part 6, Pimpri, Pune</t>
  </si>
  <si>
    <t>Datta &amp; Datta Asso</t>
  </si>
  <si>
    <t>Hospital at Pirwadi Chahur, Satara</t>
  </si>
  <si>
    <t>Briefing meeting done, Documentation will be expected in april</t>
  </si>
  <si>
    <t>Nirman Estates</t>
  </si>
  <si>
    <t>S No 29 part 1A, Tathwade</t>
  </si>
  <si>
    <t>S No.67,Ravet</t>
  </si>
  <si>
    <t>S No 69/4, Kharadi, Pune</t>
  </si>
  <si>
    <t>Sandeep Goyal</t>
  </si>
  <si>
    <t>S No. 68, Wakad</t>
  </si>
  <si>
    <t>V J</t>
  </si>
  <si>
    <t>Wagholi</t>
  </si>
  <si>
    <t>Yet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</si>
</sst>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0.0"/>
    <numFmt numFmtId="166" formatCode="mm/dd/yyyy"/>
    <numFmt numFmtId="167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u/>
      <vertAlign val="superscript"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  <charset val="1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2"/>
      </patternFill>
    </fill>
    <fill>
      <patternFill patternType="solid">
        <fgColor indexed="42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7" tint="0.59999389629810485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155">
    <xf numFmtId="0" fontId="0" fillId="0" borderId="0" xfId="0"/>
    <xf numFmtId="3" fontId="3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1" applyFont="1" applyAlignment="1">
      <alignment horizontal="center"/>
    </xf>
    <xf numFmtId="3" fontId="4" fillId="0" borderId="0" xfId="1" applyNumberFormat="1" applyFont="1" applyAlignment="1">
      <alignment horizontal="right"/>
    </xf>
    <xf numFmtId="3" fontId="4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center"/>
    </xf>
    <xf numFmtId="0" fontId="5" fillId="2" borderId="0" xfId="1" applyFont="1" applyFill="1"/>
    <xf numFmtId="3" fontId="4" fillId="3" borderId="0" xfId="1" applyNumberFormat="1" applyFont="1" applyFill="1" applyAlignment="1">
      <alignment horizontal="right"/>
    </xf>
    <xf numFmtId="0" fontId="4" fillId="3" borderId="0" xfId="1" applyFont="1" applyFill="1" applyAlignment="1">
      <alignment horizontal="center"/>
    </xf>
    <xf numFmtId="0" fontId="5" fillId="3" borderId="0" xfId="1" applyFont="1" applyFill="1"/>
    <xf numFmtId="3" fontId="4" fillId="4" borderId="0" xfId="1" applyNumberFormat="1" applyFont="1" applyFill="1" applyAlignment="1">
      <alignment horizontal="right"/>
    </xf>
    <xf numFmtId="0" fontId="4" fillId="4" borderId="0" xfId="1" applyFont="1" applyFill="1" applyAlignment="1">
      <alignment horizontal="center"/>
    </xf>
    <xf numFmtId="0" fontId="5" fillId="4" borderId="0" xfId="1" applyFont="1" applyFill="1"/>
    <xf numFmtId="0" fontId="6" fillId="0" borderId="0" xfId="1" applyFont="1"/>
    <xf numFmtId="3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center"/>
    </xf>
    <xf numFmtId="0" fontId="5" fillId="0" borderId="1" xfId="1" applyFont="1" applyBorder="1"/>
    <xf numFmtId="0" fontId="6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4" borderId="2" xfId="1" applyFont="1" applyFill="1" applyBorder="1"/>
    <xf numFmtId="164" fontId="0" fillId="0" borderId="1" xfId="1" applyNumberFormat="1" applyFont="1" applyBorder="1" applyAlignment="1">
      <alignment horizontal="center"/>
    </xf>
    <xf numFmtId="3" fontId="4" fillId="0" borderId="2" xfId="1" applyNumberFormat="1" applyFont="1" applyBorder="1" applyAlignment="1">
      <alignment horizontal="right"/>
    </xf>
    <xf numFmtId="0" fontId="4" fillId="0" borderId="2" xfId="1" applyFont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8" fillId="0" borderId="2" xfId="1" applyFont="1" applyBorder="1"/>
    <xf numFmtId="0" fontId="6" fillId="0" borderId="2" xfId="1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3" fontId="4" fillId="5" borderId="2" xfId="1" applyNumberFormat="1" applyFont="1" applyFill="1" applyBorder="1" applyAlignment="1">
      <alignment horizontal="right"/>
    </xf>
    <xf numFmtId="0" fontId="4" fillId="5" borderId="2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left"/>
    </xf>
    <xf numFmtId="0" fontId="11" fillId="5" borderId="2" xfId="0" applyFont="1" applyFill="1" applyBorder="1" applyAlignment="1">
      <alignment horizontal="center"/>
    </xf>
    <xf numFmtId="165" fontId="6" fillId="0" borderId="2" xfId="1" applyNumberFormat="1" applyFont="1" applyBorder="1" applyAlignment="1">
      <alignment horizontal="left"/>
    </xf>
    <xf numFmtId="0" fontId="6" fillId="0" borderId="2" xfId="1" applyFont="1" applyBorder="1" applyAlignment="1">
      <alignment horizontal="center"/>
    </xf>
    <xf numFmtId="3" fontId="4" fillId="4" borderId="2" xfId="1" applyNumberFormat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center"/>
    </xf>
    <xf numFmtId="0" fontId="4" fillId="4" borderId="2" xfId="1" applyFont="1" applyFill="1" applyBorder="1" applyAlignment="1">
      <alignment vertical="top" wrapText="1"/>
    </xf>
    <xf numFmtId="3" fontId="4" fillId="2" borderId="2" xfId="1" applyNumberFormat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vertical="top" wrapText="1"/>
    </xf>
    <xf numFmtId="3" fontId="4" fillId="0" borderId="2" xfId="1" applyNumberFormat="1" applyFont="1" applyBorder="1" applyAlignment="1">
      <alignment horizontal="right" vertical="center"/>
    </xf>
    <xf numFmtId="166" fontId="4" fillId="0" borderId="2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horizontal="left"/>
    </xf>
    <xf numFmtId="3" fontId="0" fillId="0" borderId="1" xfId="0" applyNumberFormat="1" applyBorder="1"/>
    <xf numFmtId="0" fontId="6" fillId="5" borderId="2" xfId="1" applyFont="1" applyFill="1" applyBorder="1" applyAlignment="1">
      <alignment horizontal="center"/>
    </xf>
    <xf numFmtId="3" fontId="7" fillId="4" borderId="2" xfId="1" applyNumberFormat="1" applyFont="1" applyFill="1" applyBorder="1" applyAlignment="1">
      <alignment horizontal="right"/>
    </xf>
    <xf numFmtId="164" fontId="4" fillId="4" borderId="2" xfId="1" applyNumberFormat="1" applyFont="1" applyFill="1" applyBorder="1" applyAlignment="1">
      <alignment horizontal="center"/>
    </xf>
    <xf numFmtId="165" fontId="4" fillId="4" borderId="2" xfId="1" applyNumberFormat="1" applyFont="1" applyFill="1" applyBorder="1" applyAlignment="1">
      <alignment horizontal="left"/>
    </xf>
    <xf numFmtId="0" fontId="7" fillId="4" borderId="2" xfId="1" applyFont="1" applyFill="1" applyBorder="1" applyAlignment="1">
      <alignment horizontal="center"/>
    </xf>
    <xf numFmtId="165" fontId="6" fillId="4" borderId="2" xfId="1" applyNumberFormat="1" applyFont="1" applyFill="1" applyBorder="1" applyAlignment="1">
      <alignment horizontal="left"/>
    </xf>
    <xf numFmtId="3" fontId="4" fillId="4" borderId="2" xfId="1" applyNumberFormat="1" applyFont="1" applyFill="1" applyBorder="1" applyAlignment="1">
      <alignment horizontal="right"/>
    </xf>
    <xf numFmtId="165" fontId="4" fillId="4" borderId="2" xfId="1" applyNumberFormat="1" applyFont="1" applyFill="1" applyBorder="1" applyAlignment="1">
      <alignment horizontal="justify"/>
    </xf>
    <xf numFmtId="165" fontId="6" fillId="5" borderId="2" xfId="1" applyNumberFormat="1" applyFont="1" applyFill="1" applyBorder="1" applyAlignment="1">
      <alignment horizontal="left"/>
    </xf>
    <xf numFmtId="3" fontId="7" fillId="0" borderId="2" xfId="1" applyNumberFormat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5" fillId="0" borderId="2" xfId="1" applyFont="1" applyBorder="1"/>
    <xf numFmtId="0" fontId="6" fillId="4" borderId="2" xfId="1" applyFont="1" applyFill="1" applyBorder="1" applyAlignment="1">
      <alignment horizontal="left"/>
    </xf>
    <xf numFmtId="0" fontId="6" fillId="4" borderId="2" xfId="1" applyFont="1" applyFill="1" applyBorder="1" applyAlignment="1">
      <alignment horizontal="center"/>
    </xf>
    <xf numFmtId="0" fontId="1" fillId="0" borderId="0" xfId="0" applyFont="1"/>
    <xf numFmtId="0" fontId="4" fillId="0" borderId="0" xfId="1" applyFont="1"/>
    <xf numFmtId="0" fontId="5" fillId="0" borderId="0" xfId="1" applyFont="1" applyAlignment="1">
      <alignment horizontal="center"/>
    </xf>
    <xf numFmtId="0" fontId="4" fillId="2" borderId="0" xfId="1" applyFont="1" applyFill="1"/>
    <xf numFmtId="0" fontId="4" fillId="3" borderId="0" xfId="1" applyFont="1" applyFill="1"/>
    <xf numFmtId="0" fontId="4" fillId="4" borderId="0" xfId="1" applyFont="1" applyFill="1"/>
    <xf numFmtId="0" fontId="4" fillId="4" borderId="2" xfId="1" applyFont="1" applyFill="1" applyBorder="1" applyAlignment="1">
      <alignment vertical="center" wrapText="1"/>
    </xf>
    <xf numFmtId="0" fontId="5" fillId="4" borderId="2" xfId="1" applyFont="1" applyFill="1" applyBorder="1"/>
    <xf numFmtId="164" fontId="4" fillId="4" borderId="2" xfId="1" applyNumberFormat="1" applyFont="1" applyFill="1" applyBorder="1" applyAlignment="1">
      <alignment vertical="center" wrapText="1"/>
    </xf>
    <xf numFmtId="164" fontId="4" fillId="4" borderId="2" xfId="1" applyNumberFormat="1" applyFont="1" applyFill="1" applyBorder="1" applyAlignment="1">
      <alignment horizontal="right" vertical="center" wrapText="1"/>
    </xf>
    <xf numFmtId="0" fontId="4" fillId="4" borderId="2" xfId="1" applyFont="1" applyFill="1" applyBorder="1" applyAlignment="1">
      <alignment horizontal="right" vertical="center" wrapText="1"/>
    </xf>
    <xf numFmtId="0" fontId="12" fillId="4" borderId="2" xfId="1" applyFont="1" applyFill="1" applyBorder="1"/>
    <xf numFmtId="0" fontId="5" fillId="0" borderId="2" xfId="1" applyFont="1" applyBorder="1" applyAlignment="1">
      <alignment horizontal="center"/>
    </xf>
    <xf numFmtId="166" fontId="4" fillId="4" borderId="2" xfId="1" applyNumberFormat="1" applyFont="1" applyFill="1" applyBorder="1" applyAlignment="1">
      <alignment horizontal="center"/>
    </xf>
    <xf numFmtId="3" fontId="7" fillId="0" borderId="2" xfId="1" applyNumberFormat="1" applyFont="1" applyBorder="1" applyAlignment="1">
      <alignment horizontal="right"/>
    </xf>
    <xf numFmtId="0" fontId="4" fillId="0" borderId="2" xfId="1" applyFont="1" applyBorder="1" applyAlignment="1">
      <alignment vertical="center" wrapText="1"/>
    </xf>
    <xf numFmtId="0" fontId="13" fillId="4" borderId="2" xfId="1" applyFont="1" applyFill="1" applyBorder="1" applyAlignment="1">
      <alignment horizontal="left"/>
    </xf>
    <xf numFmtId="0" fontId="13" fillId="4" borderId="2" xfId="1" applyFont="1" applyFill="1" applyBorder="1"/>
    <xf numFmtId="0" fontId="13" fillId="0" borderId="2" xfId="1" applyFont="1" applyBorder="1"/>
    <xf numFmtId="3" fontId="0" fillId="4" borderId="0" xfId="0" applyNumberFormat="1" applyFill="1"/>
    <xf numFmtId="0" fontId="13" fillId="0" borderId="2" xfId="1" applyFont="1" applyBorder="1" applyAlignment="1">
      <alignment horizontal="left"/>
    </xf>
    <xf numFmtId="3" fontId="7" fillId="2" borderId="2" xfId="1" applyNumberFormat="1" applyFont="1" applyFill="1" applyBorder="1" applyAlignment="1">
      <alignment horizontal="right"/>
    </xf>
    <xf numFmtId="0" fontId="7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vertical="center" wrapText="1"/>
    </xf>
    <xf numFmtId="0" fontId="13" fillId="2" borderId="2" xfId="1" applyFont="1" applyFill="1" applyBorder="1" applyAlignment="1">
      <alignment horizontal="left"/>
    </xf>
    <xf numFmtId="3" fontId="4" fillId="2" borderId="2" xfId="1" applyNumberFormat="1" applyFont="1" applyFill="1" applyBorder="1" applyAlignment="1">
      <alignment horizontal="right"/>
    </xf>
    <xf numFmtId="164" fontId="4" fillId="2" borderId="2" xfId="1" applyNumberFormat="1" applyFont="1" applyFill="1" applyBorder="1" applyAlignment="1">
      <alignment horizontal="center"/>
    </xf>
    <xf numFmtId="0" fontId="5" fillId="2" borderId="2" xfId="1" applyFont="1" applyFill="1" applyBorder="1"/>
    <xf numFmtId="165" fontId="6" fillId="2" borderId="2" xfId="1" applyNumberFormat="1" applyFont="1" applyFill="1" applyBorder="1"/>
    <xf numFmtId="3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13" fillId="2" borderId="2" xfId="1" applyFont="1" applyFill="1" applyBorder="1"/>
    <xf numFmtId="0" fontId="6" fillId="2" borderId="2" xfId="1" applyFont="1" applyFill="1" applyBorder="1"/>
    <xf numFmtId="0" fontId="4" fillId="5" borderId="2" xfId="1" applyFont="1" applyFill="1" applyBorder="1" applyAlignment="1">
      <alignment vertical="center" wrapText="1"/>
    </xf>
    <xf numFmtId="3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4" fillId="3" borderId="2" xfId="1" applyNumberFormat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center"/>
    </xf>
    <xf numFmtId="0" fontId="4" fillId="3" borderId="2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horizontal="left"/>
    </xf>
    <xf numFmtId="0" fontId="4" fillId="4" borderId="2" xfId="1" applyFont="1" applyFill="1" applyBorder="1" applyAlignment="1">
      <alignment horizontal="left"/>
    </xf>
    <xf numFmtId="0" fontId="7" fillId="4" borderId="2" xfId="1" applyFont="1" applyFill="1" applyBorder="1" applyAlignment="1">
      <alignment horizontal="left"/>
    </xf>
    <xf numFmtId="0" fontId="4" fillId="4" borderId="2" xfId="1" applyFont="1" applyFill="1" applyBorder="1" applyAlignment="1">
      <alignment horizontal="justify"/>
    </xf>
    <xf numFmtId="0" fontId="7" fillId="0" borderId="2" xfId="1" applyFont="1" applyBorder="1" applyAlignment="1">
      <alignment vertical="center" wrapText="1"/>
    </xf>
    <xf numFmtId="0" fontId="7" fillId="5" borderId="2" xfId="1" applyFont="1" applyFill="1" applyBorder="1" applyAlignment="1">
      <alignment vertical="center" wrapText="1"/>
    </xf>
    <xf numFmtId="3" fontId="7" fillId="0" borderId="2" xfId="1" applyNumberFormat="1" applyFont="1" applyBorder="1"/>
    <xf numFmtId="0" fontId="7" fillId="0" borderId="2" xfId="1" applyFont="1" applyBorder="1"/>
    <xf numFmtId="0" fontId="7" fillId="4" borderId="2" xfId="1" applyFont="1" applyFill="1" applyBorder="1" applyAlignment="1">
      <alignment vertical="center" wrapText="1"/>
    </xf>
    <xf numFmtId="3" fontId="6" fillId="0" borderId="2" xfId="1" applyNumberFormat="1" applyFont="1" applyBorder="1"/>
    <xf numFmtId="0" fontId="6" fillId="0" borderId="2" xfId="1" applyFont="1" applyBorder="1"/>
    <xf numFmtId="0" fontId="0" fillId="0" borderId="3" xfId="0" applyBorder="1"/>
    <xf numFmtId="0" fontId="1" fillId="0" borderId="3" xfId="0" applyFont="1" applyBorder="1"/>
    <xf numFmtId="0" fontId="7" fillId="0" borderId="3" xfId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0" fontId="4" fillId="0" borderId="3" xfId="1" applyFont="1" applyBorder="1" applyAlignment="1">
      <alignment horizontal="left"/>
    </xf>
    <xf numFmtId="166" fontId="4" fillId="0" borderId="3" xfId="1" applyNumberFormat="1" applyFont="1" applyBorder="1" applyAlignment="1">
      <alignment horizontal="left" vertical="top" wrapText="1"/>
    </xf>
    <xf numFmtId="3" fontId="4" fillId="0" borderId="3" xfId="1" applyNumberFormat="1" applyFont="1" applyBorder="1" applyAlignment="1">
      <alignment horizontal="right" vertical="center"/>
    </xf>
    <xf numFmtId="0" fontId="4" fillId="2" borderId="3" xfId="1" applyFont="1" applyFill="1" applyBorder="1" applyAlignment="1">
      <alignment vertical="top" wrapText="1"/>
    </xf>
    <xf numFmtId="0" fontId="4" fillId="2" borderId="3" xfId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right" vertical="center"/>
    </xf>
    <xf numFmtId="0" fontId="4" fillId="4" borderId="3" xfId="1" applyFont="1" applyFill="1" applyBorder="1" applyAlignment="1">
      <alignment vertical="top" wrapText="1"/>
    </xf>
    <xf numFmtId="0" fontId="4" fillId="4" borderId="3" xfId="1" applyFont="1" applyFill="1" applyBorder="1" applyAlignment="1">
      <alignment horizontal="center"/>
    </xf>
    <xf numFmtId="3" fontId="4" fillId="4" borderId="3" xfId="1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4" fillId="0" borderId="3" xfId="1" applyFont="1" applyBorder="1" applyAlignment="1">
      <alignment vertical="center" wrapText="1"/>
    </xf>
    <xf numFmtId="0" fontId="4" fillId="0" borderId="3" xfId="1" applyFont="1" applyBorder="1" applyAlignment="1">
      <alignment horizontal="center"/>
    </xf>
    <xf numFmtId="3" fontId="0" fillId="0" borderId="3" xfId="0" applyNumberFormat="1" applyBorder="1"/>
    <xf numFmtId="0" fontId="4" fillId="3" borderId="3" xfId="1" applyFont="1" applyFill="1" applyBorder="1" applyAlignment="1">
      <alignment horizontal="left"/>
    </xf>
    <xf numFmtId="0" fontId="4" fillId="3" borderId="3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/>
    </xf>
    <xf numFmtId="3" fontId="4" fillId="3" borderId="3" xfId="1" applyNumberFormat="1" applyFont="1" applyFill="1" applyBorder="1" applyAlignment="1">
      <alignment horizontal="right" vertical="center"/>
    </xf>
    <xf numFmtId="0" fontId="4" fillId="2" borderId="3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164" fontId="0" fillId="0" borderId="3" xfId="0" applyNumberFormat="1" applyBorder="1" applyAlignment="1">
      <alignment horizontal="center"/>
    </xf>
    <xf numFmtId="0" fontId="4" fillId="8" borderId="3" xfId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67" fontId="16" fillId="0" borderId="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0" fillId="0" borderId="7" xfId="0" applyBorder="1" applyAlignment="1">
      <alignment vertical="top"/>
    </xf>
    <xf numFmtId="14" fontId="16" fillId="0" borderId="7" xfId="0" applyNumberFormat="1" applyFont="1" applyBorder="1" applyAlignment="1">
      <alignment horizontal="center" vertical="center"/>
    </xf>
    <xf numFmtId="167" fontId="15" fillId="0" borderId="5" xfId="0" applyNumberFormat="1" applyFont="1" applyBorder="1" applyAlignment="1">
      <alignment horizontal="center" vertical="center"/>
    </xf>
    <xf numFmtId="167" fontId="16" fillId="0" borderId="7" xfId="0" applyNumberFormat="1" applyFont="1" applyBorder="1" applyAlignment="1">
      <alignment horizontal="center" vertical="top"/>
    </xf>
    <xf numFmtId="167" fontId="16" fillId="0" borderId="0" xfId="0" applyNumberFormat="1" applyFont="1" applyAlignment="1">
      <alignment horizontal="center"/>
    </xf>
    <xf numFmtId="14" fontId="17" fillId="0" borderId="7" xfId="0" applyNumberFormat="1" applyFont="1" applyBorder="1" applyAlignment="1">
      <alignment vertical="center"/>
    </xf>
    <xf numFmtId="0" fontId="16" fillId="0" borderId="0" xfId="0" applyFont="1" applyAlignment="1">
      <alignment horizontal="center"/>
    </xf>
    <xf numFmtId="0" fontId="4" fillId="7" borderId="3" xfId="1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workbookViewId="0">
      <selection activeCell="G14" sqref="G14"/>
    </sheetView>
  </sheetViews>
  <sheetFormatPr defaultRowHeight="14.5" x14ac:dyDescent="0.35"/>
  <cols>
    <col min="2" max="2" width="34.1796875" bestFit="1" customWidth="1"/>
    <col min="3" max="3" width="10.453125" bestFit="1" customWidth="1"/>
    <col min="4" max="4" width="12.36328125" bestFit="1" customWidth="1"/>
  </cols>
  <sheetData>
    <row r="1" spans="1:4" x14ac:dyDescent="0.35">
      <c r="B1" s="62" t="s">
        <v>56</v>
      </c>
      <c r="C1" s="58" t="s">
        <v>55</v>
      </c>
      <c r="D1" s="57" t="s">
        <v>54</v>
      </c>
    </row>
    <row r="2" spans="1:4" x14ac:dyDescent="0.35">
      <c r="C2" s="58"/>
      <c r="D2" s="57"/>
    </row>
    <row r="3" spans="1:4" x14ac:dyDescent="0.35">
      <c r="A3" s="61" t="s">
        <v>53</v>
      </c>
      <c r="B3" s="60" t="s">
        <v>52</v>
      </c>
      <c r="C3" s="39" t="s">
        <v>51</v>
      </c>
      <c r="D3" s="54">
        <v>3000000</v>
      </c>
    </row>
    <row r="4" spans="1:4" x14ac:dyDescent="0.35">
      <c r="A4" s="37"/>
      <c r="B4" s="59"/>
      <c r="C4" s="58"/>
      <c r="D4" s="57"/>
    </row>
    <row r="5" spans="1:4" x14ac:dyDescent="0.35">
      <c r="A5" s="48" t="s">
        <v>50</v>
      </c>
      <c r="B5" s="56" t="s">
        <v>49</v>
      </c>
      <c r="C5" s="33"/>
      <c r="D5" s="32"/>
    </row>
    <row r="6" spans="1:4" ht="26" x14ac:dyDescent="0.35">
      <c r="A6" s="37"/>
      <c r="B6" s="55" t="s">
        <v>48</v>
      </c>
      <c r="C6" s="50">
        <v>43164</v>
      </c>
      <c r="D6" s="54">
        <v>11600</v>
      </c>
    </row>
    <row r="7" spans="1:4" x14ac:dyDescent="0.35">
      <c r="A7" s="37"/>
      <c r="B7" s="53"/>
      <c r="C7" s="39" t="s">
        <v>47</v>
      </c>
      <c r="D7" s="54">
        <v>6854840</v>
      </c>
    </row>
    <row r="8" spans="1:4" x14ac:dyDescent="0.35">
      <c r="A8" s="37"/>
      <c r="B8" s="53"/>
      <c r="C8" s="39" t="s">
        <v>47</v>
      </c>
      <c r="D8" s="54">
        <v>6854840</v>
      </c>
    </row>
    <row r="9" spans="1:4" x14ac:dyDescent="0.35">
      <c r="A9" s="37"/>
      <c r="B9" s="53"/>
      <c r="C9" s="39" t="s">
        <v>47</v>
      </c>
      <c r="D9" s="54">
        <v>13709680</v>
      </c>
    </row>
    <row r="10" spans="1:4" x14ac:dyDescent="0.35">
      <c r="A10" s="37"/>
      <c r="B10" s="53"/>
      <c r="C10" s="52" t="s">
        <v>46</v>
      </c>
      <c r="D10" s="49">
        <f>SUM(D6:D9)</f>
        <v>27430960</v>
      </c>
    </row>
    <row r="11" spans="1:4" x14ac:dyDescent="0.35">
      <c r="A11" s="37"/>
      <c r="B11" s="36"/>
      <c r="C11" s="25"/>
      <c r="D11" s="24"/>
    </row>
    <row r="12" spans="1:4" x14ac:dyDescent="0.35">
      <c r="A12" s="37"/>
      <c r="B12" s="51" t="s">
        <v>45</v>
      </c>
      <c r="C12" s="50">
        <v>43622</v>
      </c>
      <c r="D12" s="49">
        <v>11600</v>
      </c>
    </row>
    <row r="13" spans="1:4" x14ac:dyDescent="0.35">
      <c r="A13" s="37"/>
      <c r="B13" s="46" t="s">
        <v>44</v>
      </c>
      <c r="C13" s="25" t="s">
        <v>43</v>
      </c>
      <c r="D13" s="24">
        <v>11600</v>
      </c>
    </row>
    <row r="14" spans="1:4" x14ac:dyDescent="0.35">
      <c r="A14" s="37"/>
      <c r="B14" s="26"/>
      <c r="C14" s="25"/>
      <c r="D14" s="24"/>
    </row>
    <row r="15" spans="1:4" x14ac:dyDescent="0.35">
      <c r="A15" s="48" t="s">
        <v>42</v>
      </c>
      <c r="B15" s="34" t="s">
        <v>41</v>
      </c>
      <c r="C15" s="33"/>
      <c r="D15" s="32"/>
    </row>
    <row r="16" spans="1:4" x14ac:dyDescent="0.35">
      <c r="A16" s="37"/>
      <c r="B16" s="46" t="s">
        <v>40</v>
      </c>
      <c r="C16" s="17"/>
      <c r="D16" s="47"/>
    </row>
    <row r="17" spans="1:4" x14ac:dyDescent="0.35">
      <c r="A17" s="37"/>
      <c r="B17" s="46" t="s">
        <v>39</v>
      </c>
      <c r="C17" s="45">
        <v>41340</v>
      </c>
      <c r="D17" s="44">
        <v>2334395</v>
      </c>
    </row>
    <row r="18" spans="1:4" x14ac:dyDescent="0.35">
      <c r="A18" s="37"/>
      <c r="B18" s="43" t="s">
        <v>38</v>
      </c>
      <c r="C18" s="42"/>
      <c r="D18" s="41">
        <f>67341.01*15</f>
        <v>1010115.1499999999</v>
      </c>
    </row>
    <row r="19" spans="1:4" x14ac:dyDescent="0.35">
      <c r="A19" s="37"/>
      <c r="B19" s="43" t="s">
        <v>37</v>
      </c>
      <c r="C19" s="42"/>
      <c r="D19" s="41">
        <f>98632.06*15</f>
        <v>1479480.9</v>
      </c>
    </row>
    <row r="20" spans="1:4" x14ac:dyDescent="0.35">
      <c r="A20" s="37"/>
      <c r="B20" s="40" t="s">
        <v>36</v>
      </c>
      <c r="C20" s="39"/>
      <c r="D20" s="38">
        <f>I25+D17-D18-D19</f>
        <v>-155201.04999999981</v>
      </c>
    </row>
    <row r="21" spans="1:4" x14ac:dyDescent="0.35">
      <c r="A21" s="37"/>
      <c r="B21" s="40" t="s">
        <v>5</v>
      </c>
      <c r="C21" s="39" t="s">
        <v>35</v>
      </c>
      <c r="D21" s="38">
        <v>1200750</v>
      </c>
    </row>
    <row r="22" spans="1:4" x14ac:dyDescent="0.35">
      <c r="A22" s="37"/>
      <c r="B22" s="40" t="s">
        <v>19</v>
      </c>
      <c r="C22" s="39" t="s">
        <v>35</v>
      </c>
      <c r="D22" s="38">
        <v>1052450</v>
      </c>
    </row>
    <row r="23" spans="1:4" x14ac:dyDescent="0.35">
      <c r="A23" s="37"/>
      <c r="B23" s="40" t="s">
        <v>29</v>
      </c>
      <c r="C23" s="39" t="s">
        <v>34</v>
      </c>
      <c r="D23" s="38">
        <v>1877240</v>
      </c>
    </row>
    <row r="24" spans="1:4" x14ac:dyDescent="0.35">
      <c r="A24" s="37"/>
      <c r="B24" s="40" t="s">
        <v>26</v>
      </c>
      <c r="C24" s="39" t="s">
        <v>34</v>
      </c>
      <c r="D24" s="38">
        <v>2542720</v>
      </c>
    </row>
    <row r="25" spans="1:4" x14ac:dyDescent="0.35">
      <c r="A25" s="37"/>
      <c r="B25" s="40" t="s">
        <v>17</v>
      </c>
      <c r="C25" s="39" t="s">
        <v>33</v>
      </c>
      <c r="D25" s="38">
        <v>2222660</v>
      </c>
    </row>
    <row r="26" spans="1:4" x14ac:dyDescent="0.35">
      <c r="A26" s="37"/>
      <c r="B26" s="40" t="s">
        <v>13</v>
      </c>
      <c r="C26" s="39" t="s">
        <v>32</v>
      </c>
      <c r="D26" s="38">
        <v>1381130</v>
      </c>
    </row>
    <row r="27" spans="1:4" x14ac:dyDescent="0.35">
      <c r="A27" s="37"/>
      <c r="B27" s="40"/>
      <c r="C27" s="39"/>
      <c r="D27" s="38"/>
    </row>
    <row r="28" spans="1:4" x14ac:dyDescent="0.35">
      <c r="A28" s="37"/>
      <c r="B28" s="40"/>
      <c r="C28" s="39"/>
      <c r="D28" s="38"/>
    </row>
    <row r="29" spans="1:4" x14ac:dyDescent="0.35">
      <c r="A29" s="37"/>
      <c r="B29" s="36"/>
      <c r="C29" s="25"/>
      <c r="D29" s="24"/>
    </row>
    <row r="30" spans="1:4" x14ac:dyDescent="0.35">
      <c r="A30" s="35" t="s">
        <v>31</v>
      </c>
      <c r="B30" s="34" t="s">
        <v>30</v>
      </c>
      <c r="C30" s="33"/>
      <c r="D30" s="32"/>
    </row>
    <row r="31" spans="1:4" x14ac:dyDescent="0.35">
      <c r="A31" s="31"/>
      <c r="B31" s="30"/>
      <c r="C31" s="25"/>
      <c r="D31" s="24"/>
    </row>
    <row r="32" spans="1:4" x14ac:dyDescent="0.35">
      <c r="A32" s="31"/>
      <c r="B32" s="29" t="s">
        <v>29</v>
      </c>
      <c r="C32" s="25" t="s">
        <v>25</v>
      </c>
      <c r="D32" s="24">
        <v>4252380</v>
      </c>
    </row>
    <row r="33" spans="1:4" x14ac:dyDescent="0.35">
      <c r="A33" s="31"/>
      <c r="B33" s="30"/>
      <c r="C33" s="25" t="s">
        <v>25</v>
      </c>
      <c r="D33" s="24">
        <v>4504640</v>
      </c>
    </row>
    <row r="34" spans="1:4" x14ac:dyDescent="0.35">
      <c r="A34" s="31"/>
      <c r="B34" s="30"/>
      <c r="C34" s="25" t="s">
        <v>25</v>
      </c>
      <c r="D34" s="24">
        <v>16246280</v>
      </c>
    </row>
    <row r="35" spans="1:4" x14ac:dyDescent="0.35">
      <c r="A35" s="27"/>
      <c r="B35" s="29" t="s">
        <v>15</v>
      </c>
      <c r="C35" s="28">
        <v>43891</v>
      </c>
      <c r="D35" s="24">
        <v>290650</v>
      </c>
    </row>
    <row r="36" spans="1:4" x14ac:dyDescent="0.35">
      <c r="A36" s="27"/>
      <c r="B36" s="26"/>
      <c r="C36" s="25" t="s">
        <v>28</v>
      </c>
      <c r="D36" s="24">
        <v>2228360</v>
      </c>
    </row>
    <row r="37" spans="1:4" x14ac:dyDescent="0.35">
      <c r="A37" s="27"/>
      <c r="B37" s="26"/>
      <c r="C37" s="25" t="s">
        <v>28</v>
      </c>
      <c r="D37" s="24">
        <v>3470320</v>
      </c>
    </row>
    <row r="38" spans="1:4" x14ac:dyDescent="0.35">
      <c r="A38" s="27"/>
      <c r="B38" s="26"/>
      <c r="C38" s="25" t="s">
        <v>28</v>
      </c>
      <c r="D38" s="24">
        <v>12170</v>
      </c>
    </row>
    <row r="39" spans="1:4" x14ac:dyDescent="0.35">
      <c r="A39" s="27"/>
      <c r="B39" s="26"/>
      <c r="C39" s="25" t="s">
        <v>28</v>
      </c>
      <c r="D39" s="24">
        <v>7901630</v>
      </c>
    </row>
    <row r="40" spans="1:4" ht="15.5" x14ac:dyDescent="0.35">
      <c r="A40" s="27"/>
      <c r="B40" s="26" t="s">
        <v>27</v>
      </c>
      <c r="C40" s="25" t="s">
        <v>22</v>
      </c>
      <c r="D40" s="24">
        <v>304620</v>
      </c>
    </row>
    <row r="41" spans="1:4" x14ac:dyDescent="0.35">
      <c r="A41" s="27"/>
      <c r="B41" s="26"/>
      <c r="C41" s="25" t="s">
        <v>16</v>
      </c>
      <c r="D41" s="24">
        <v>23610</v>
      </c>
    </row>
    <row r="42" spans="1:4" x14ac:dyDescent="0.35">
      <c r="A42" s="27"/>
      <c r="B42" s="26"/>
      <c r="C42" s="25" t="s">
        <v>16</v>
      </c>
      <c r="D42" s="24">
        <v>32600</v>
      </c>
    </row>
    <row r="43" spans="1:4" x14ac:dyDescent="0.35">
      <c r="A43" s="27"/>
      <c r="B43" s="26"/>
      <c r="C43" s="25" t="s">
        <v>16</v>
      </c>
      <c r="D43" s="24">
        <v>74940</v>
      </c>
    </row>
    <row r="44" spans="1:4" x14ac:dyDescent="0.35">
      <c r="A44" s="27"/>
      <c r="B44" s="26"/>
      <c r="C44" s="25"/>
      <c r="D44" s="24"/>
    </row>
    <row r="45" spans="1:4" x14ac:dyDescent="0.35">
      <c r="A45" s="27"/>
      <c r="B45" s="26"/>
      <c r="C45" s="25"/>
      <c r="D45" s="24"/>
    </row>
    <row r="46" spans="1:4" x14ac:dyDescent="0.35">
      <c r="A46" s="27"/>
      <c r="B46" s="29" t="s">
        <v>26</v>
      </c>
      <c r="C46" s="28">
        <v>43565</v>
      </c>
      <c r="D46" s="24">
        <v>428610</v>
      </c>
    </row>
    <row r="47" spans="1:4" x14ac:dyDescent="0.35">
      <c r="A47" s="27"/>
      <c r="B47" s="29"/>
      <c r="C47" s="28" t="s">
        <v>25</v>
      </c>
      <c r="D47" s="24">
        <v>7235820</v>
      </c>
    </row>
    <row r="48" spans="1:4" x14ac:dyDescent="0.35">
      <c r="A48" s="27"/>
      <c r="B48" s="29"/>
      <c r="C48" s="28" t="s">
        <v>25</v>
      </c>
      <c r="D48" s="24">
        <v>21640080</v>
      </c>
    </row>
    <row r="49" spans="1:4" x14ac:dyDescent="0.35">
      <c r="A49" s="27"/>
      <c r="B49" s="29" t="s">
        <v>15</v>
      </c>
      <c r="C49" s="28">
        <v>43891</v>
      </c>
      <c r="D49" s="24">
        <v>471080</v>
      </c>
    </row>
    <row r="50" spans="1:4" x14ac:dyDescent="0.35">
      <c r="A50" s="27"/>
      <c r="B50" s="29"/>
      <c r="C50" s="28" t="s">
        <v>24</v>
      </c>
      <c r="D50" s="24">
        <v>718760</v>
      </c>
    </row>
    <row r="51" spans="1:4" x14ac:dyDescent="0.35">
      <c r="A51" s="27"/>
      <c r="B51" s="29"/>
      <c r="C51" s="28" t="s">
        <v>24</v>
      </c>
      <c r="D51" s="24">
        <v>15493500</v>
      </c>
    </row>
    <row r="52" spans="1:4" x14ac:dyDescent="0.35">
      <c r="A52" s="27"/>
      <c r="B52" s="29"/>
      <c r="C52" s="28" t="s">
        <v>24</v>
      </c>
      <c r="D52" s="24">
        <v>3841920</v>
      </c>
    </row>
    <row r="53" spans="1:4" ht="15.5" x14ac:dyDescent="0.35">
      <c r="A53" s="27"/>
      <c r="B53" s="29" t="s">
        <v>23</v>
      </c>
      <c r="C53" s="25" t="s">
        <v>22</v>
      </c>
      <c r="D53" s="24">
        <v>465310</v>
      </c>
    </row>
    <row r="54" spans="1:4" x14ac:dyDescent="0.35">
      <c r="A54" s="27"/>
      <c r="B54" s="29"/>
      <c r="C54" s="28" t="s">
        <v>16</v>
      </c>
      <c r="D54" s="24">
        <v>784540</v>
      </c>
    </row>
    <row r="55" spans="1:4" x14ac:dyDescent="0.35">
      <c r="A55" s="27"/>
      <c r="B55" s="29"/>
      <c r="C55" s="28"/>
      <c r="D55" s="24"/>
    </row>
    <row r="56" spans="1:4" x14ac:dyDescent="0.35">
      <c r="A56" s="27"/>
      <c r="B56" s="26"/>
      <c r="C56" s="25"/>
      <c r="D56" s="24"/>
    </row>
    <row r="57" spans="1:4" x14ac:dyDescent="0.35">
      <c r="A57" s="27"/>
      <c r="B57" s="29" t="s">
        <v>21</v>
      </c>
      <c r="C57" s="25" t="s">
        <v>20</v>
      </c>
      <c r="D57" s="24">
        <v>22330</v>
      </c>
    </row>
    <row r="58" spans="1:4" x14ac:dyDescent="0.35">
      <c r="A58" s="27"/>
      <c r="B58" s="29"/>
      <c r="C58" s="28">
        <v>43811</v>
      </c>
      <c r="D58" s="24">
        <v>267570</v>
      </c>
    </row>
    <row r="59" spans="1:4" x14ac:dyDescent="0.35">
      <c r="A59" s="27"/>
      <c r="B59" s="29"/>
      <c r="C59" s="28">
        <v>43811</v>
      </c>
      <c r="D59" s="24">
        <v>652010</v>
      </c>
    </row>
    <row r="60" spans="1:4" x14ac:dyDescent="0.35">
      <c r="A60" s="27"/>
      <c r="B60" s="26"/>
      <c r="C60" s="25"/>
      <c r="D60" s="24"/>
    </row>
    <row r="61" spans="1:4" x14ac:dyDescent="0.35">
      <c r="A61" s="27"/>
      <c r="B61" s="29" t="s">
        <v>5</v>
      </c>
      <c r="C61" s="25" t="s">
        <v>18</v>
      </c>
      <c r="D61" s="24">
        <v>217360</v>
      </c>
    </row>
    <row r="62" spans="1:4" x14ac:dyDescent="0.35">
      <c r="A62" s="27"/>
      <c r="B62" s="29"/>
      <c r="C62" s="28">
        <v>43720</v>
      </c>
      <c r="D62" s="24">
        <v>4745370</v>
      </c>
    </row>
    <row r="63" spans="1:4" x14ac:dyDescent="0.35">
      <c r="A63" s="27"/>
      <c r="B63" s="29"/>
      <c r="C63" s="28">
        <v>43720</v>
      </c>
      <c r="D63" s="24">
        <v>5180170</v>
      </c>
    </row>
    <row r="64" spans="1:4" x14ac:dyDescent="0.35">
      <c r="A64" s="27"/>
      <c r="B64" s="29"/>
      <c r="C64" s="28">
        <v>43720</v>
      </c>
      <c r="D64" s="24">
        <v>15248480</v>
      </c>
    </row>
    <row r="65" spans="1:4" x14ac:dyDescent="0.35">
      <c r="A65" s="27"/>
      <c r="B65" s="29"/>
      <c r="C65" s="28">
        <v>43720</v>
      </c>
      <c r="D65" s="24">
        <v>3120</v>
      </c>
    </row>
    <row r="66" spans="1:4" x14ac:dyDescent="0.35">
      <c r="A66" s="27"/>
      <c r="B66" s="26"/>
      <c r="C66" s="25"/>
      <c r="D66" s="24"/>
    </row>
    <row r="67" spans="1:4" x14ac:dyDescent="0.35">
      <c r="A67" s="27"/>
      <c r="B67" s="29" t="s">
        <v>19</v>
      </c>
      <c r="C67" s="25" t="s">
        <v>18</v>
      </c>
      <c r="D67" s="24">
        <v>190800</v>
      </c>
    </row>
    <row r="68" spans="1:4" x14ac:dyDescent="0.35">
      <c r="A68" s="27"/>
      <c r="B68" s="29"/>
      <c r="C68" s="28">
        <v>43720</v>
      </c>
      <c r="D68" s="24">
        <v>4142790</v>
      </c>
    </row>
    <row r="69" spans="1:4" x14ac:dyDescent="0.35">
      <c r="A69" s="27"/>
      <c r="B69" s="29"/>
      <c r="C69" s="28">
        <v>43720</v>
      </c>
      <c r="D69" s="24">
        <v>4517370</v>
      </c>
    </row>
    <row r="70" spans="1:4" x14ac:dyDescent="0.35">
      <c r="A70" s="27"/>
      <c r="B70" s="29"/>
      <c r="C70" s="28">
        <v>43720</v>
      </c>
      <c r="D70" s="24">
        <v>4056280</v>
      </c>
    </row>
    <row r="71" spans="1:4" x14ac:dyDescent="0.35">
      <c r="A71" s="27"/>
      <c r="B71" s="29"/>
      <c r="C71" s="28">
        <v>43720</v>
      </c>
      <c r="D71" s="24">
        <v>430</v>
      </c>
    </row>
    <row r="72" spans="1:4" x14ac:dyDescent="0.35">
      <c r="A72" s="27"/>
      <c r="B72" s="29"/>
      <c r="C72" s="25"/>
      <c r="D72" s="24"/>
    </row>
    <row r="73" spans="1:4" x14ac:dyDescent="0.35">
      <c r="A73" s="27"/>
      <c r="B73" s="29" t="s">
        <v>17</v>
      </c>
      <c r="C73" s="28">
        <v>43873</v>
      </c>
      <c r="D73" s="24">
        <v>428270</v>
      </c>
    </row>
    <row r="74" spans="1:4" x14ac:dyDescent="0.35">
      <c r="A74" s="27"/>
      <c r="B74" s="26"/>
      <c r="C74" s="25" t="s">
        <v>16</v>
      </c>
      <c r="D74" s="24">
        <v>8802870</v>
      </c>
    </row>
    <row r="75" spans="1:4" x14ac:dyDescent="0.35">
      <c r="A75" s="19"/>
      <c r="B75" s="18"/>
      <c r="C75" s="17" t="s">
        <v>16</v>
      </c>
      <c r="D75" s="16">
        <v>12092270</v>
      </c>
    </row>
    <row r="76" spans="1:4" x14ac:dyDescent="0.35">
      <c r="A76" s="19"/>
      <c r="B76" s="18"/>
      <c r="C76" s="17" t="s">
        <v>16</v>
      </c>
      <c r="D76" s="16">
        <v>20174650</v>
      </c>
    </row>
    <row r="77" spans="1:4" x14ac:dyDescent="0.35">
      <c r="A77" s="19"/>
      <c r="B77" s="18" t="s">
        <v>15</v>
      </c>
      <c r="C77" s="17" t="s">
        <v>14</v>
      </c>
      <c r="D77" s="16">
        <v>414220</v>
      </c>
    </row>
    <row r="78" spans="1:4" x14ac:dyDescent="0.35">
      <c r="A78" s="19"/>
      <c r="B78" s="18"/>
      <c r="C78" s="17"/>
      <c r="D78" s="16"/>
    </row>
    <row r="79" spans="1:4" x14ac:dyDescent="0.35">
      <c r="A79" s="19"/>
      <c r="B79" s="18" t="s">
        <v>13</v>
      </c>
      <c r="C79" s="17" t="s">
        <v>10</v>
      </c>
      <c r="D79" s="16">
        <v>379440</v>
      </c>
    </row>
    <row r="80" spans="1:4" x14ac:dyDescent="0.35">
      <c r="A80" s="19"/>
      <c r="B80" s="18"/>
      <c r="C80" s="20">
        <v>44294</v>
      </c>
      <c r="D80" s="16">
        <v>5700</v>
      </c>
    </row>
    <row r="81" spans="1:4" x14ac:dyDescent="0.35">
      <c r="A81" s="19"/>
      <c r="B81" s="18"/>
      <c r="C81" s="20" t="s">
        <v>12</v>
      </c>
      <c r="D81" s="16">
        <v>5515450</v>
      </c>
    </row>
    <row r="82" spans="1:4" x14ac:dyDescent="0.35">
      <c r="A82" s="19"/>
      <c r="B82" s="18"/>
      <c r="C82" s="23" t="s">
        <v>12</v>
      </c>
      <c r="D82" s="16">
        <v>15963290</v>
      </c>
    </row>
    <row r="83" spans="1:4" x14ac:dyDescent="0.35">
      <c r="A83" s="19"/>
      <c r="B83" s="18"/>
      <c r="C83" s="20" t="s">
        <v>12</v>
      </c>
      <c r="D83" s="16">
        <v>7665340</v>
      </c>
    </row>
    <row r="84" spans="1:4" x14ac:dyDescent="0.35">
      <c r="A84" s="19"/>
      <c r="B84" s="18"/>
      <c r="C84" s="17"/>
      <c r="D84" s="16"/>
    </row>
    <row r="85" spans="1:4" x14ac:dyDescent="0.35">
      <c r="A85" s="19"/>
      <c r="B85" s="18" t="s">
        <v>11</v>
      </c>
      <c r="C85" s="17" t="s">
        <v>10</v>
      </c>
      <c r="D85" s="16">
        <v>379440</v>
      </c>
    </row>
    <row r="86" spans="1:4" x14ac:dyDescent="0.35">
      <c r="A86" s="19"/>
      <c r="B86" s="18"/>
      <c r="C86" s="20">
        <v>44294</v>
      </c>
      <c r="D86" s="16">
        <v>5700</v>
      </c>
    </row>
    <row r="87" spans="1:4" x14ac:dyDescent="0.35">
      <c r="A87" s="19"/>
      <c r="B87" s="18"/>
      <c r="C87" s="17"/>
      <c r="D87" s="16"/>
    </row>
    <row r="88" spans="1:4" x14ac:dyDescent="0.35">
      <c r="A88" s="19"/>
      <c r="B88" s="18" t="s">
        <v>9</v>
      </c>
      <c r="C88" s="17" t="s">
        <v>8</v>
      </c>
      <c r="D88" s="16">
        <v>195180</v>
      </c>
    </row>
    <row r="89" spans="1:4" x14ac:dyDescent="0.35">
      <c r="A89" s="19"/>
      <c r="B89" s="18"/>
      <c r="C89" s="20">
        <v>44324</v>
      </c>
      <c r="D89" s="16">
        <v>5475610</v>
      </c>
    </row>
    <row r="90" spans="1:4" x14ac:dyDescent="0.35">
      <c r="A90" s="19"/>
      <c r="B90" s="18"/>
      <c r="C90" s="20">
        <v>44324</v>
      </c>
      <c r="D90" s="16">
        <v>6880560</v>
      </c>
    </row>
    <row r="91" spans="1:4" x14ac:dyDescent="0.35">
      <c r="A91" s="19"/>
      <c r="B91" s="18"/>
      <c r="C91" s="20">
        <v>44324</v>
      </c>
      <c r="D91" s="16">
        <v>15820</v>
      </c>
    </row>
    <row r="92" spans="1:4" x14ac:dyDescent="0.35">
      <c r="A92" s="19"/>
      <c r="B92" s="18"/>
      <c r="C92" s="20">
        <v>44324</v>
      </c>
      <c r="D92" s="16">
        <v>2268530</v>
      </c>
    </row>
    <row r="93" spans="1:4" x14ac:dyDescent="0.35">
      <c r="A93" s="19"/>
      <c r="B93" s="18"/>
      <c r="C93" s="17"/>
      <c r="D93" s="16"/>
    </row>
    <row r="94" spans="1:4" x14ac:dyDescent="0.35">
      <c r="A94" s="19"/>
      <c r="B94" s="18" t="s">
        <v>7</v>
      </c>
      <c r="C94" s="20">
        <v>44263</v>
      </c>
      <c r="D94" s="16">
        <v>580720</v>
      </c>
    </row>
    <row r="95" spans="1:4" x14ac:dyDescent="0.35">
      <c r="A95" s="19"/>
      <c r="B95" s="18"/>
      <c r="C95" s="17"/>
      <c r="D95" s="16"/>
    </row>
    <row r="96" spans="1:4" x14ac:dyDescent="0.35">
      <c r="A96" s="22" t="s">
        <v>6</v>
      </c>
      <c r="B96" s="18"/>
      <c r="C96" s="17"/>
      <c r="D96" s="16"/>
    </row>
    <row r="97" spans="1:4" x14ac:dyDescent="0.35">
      <c r="A97" s="19"/>
      <c r="B97" s="18"/>
      <c r="C97" s="17"/>
      <c r="D97" s="16"/>
    </row>
    <row r="98" spans="1:4" x14ac:dyDescent="0.35">
      <c r="A98" s="21"/>
      <c r="B98" s="18" t="s">
        <v>5</v>
      </c>
      <c r="C98" s="20">
        <v>44199</v>
      </c>
      <c r="D98" s="16">
        <v>6214670</v>
      </c>
    </row>
    <row r="99" spans="1:4" x14ac:dyDescent="0.35">
      <c r="A99" s="19"/>
      <c r="B99" s="18"/>
      <c r="C99" s="17"/>
      <c r="D99" s="16"/>
    </row>
    <row r="100" spans="1:4" x14ac:dyDescent="0.35">
      <c r="A100" s="19"/>
      <c r="B100" s="18"/>
      <c r="C100" s="17"/>
      <c r="D100" s="16"/>
    </row>
    <row r="101" spans="1:4" x14ac:dyDescent="0.35">
      <c r="A101" s="19"/>
      <c r="B101" s="18"/>
      <c r="C101" s="17"/>
      <c r="D101" s="16"/>
    </row>
    <row r="102" spans="1:4" x14ac:dyDescent="0.35">
      <c r="A102" s="19"/>
      <c r="B102" s="18"/>
      <c r="C102" s="17"/>
      <c r="D102" s="16"/>
    </row>
    <row r="103" spans="1:4" x14ac:dyDescent="0.35">
      <c r="A103" s="19"/>
      <c r="B103" s="18"/>
      <c r="C103" s="17"/>
      <c r="D103" s="16"/>
    </row>
    <row r="104" spans="1:4" x14ac:dyDescent="0.35">
      <c r="A104" s="19"/>
      <c r="B104" s="18"/>
      <c r="C104" s="17"/>
      <c r="D104" s="16"/>
    </row>
    <row r="105" spans="1:4" x14ac:dyDescent="0.35">
      <c r="A105" s="19"/>
      <c r="B105" s="18"/>
      <c r="C105" s="17"/>
      <c r="D105" s="16"/>
    </row>
    <row r="106" spans="1:4" x14ac:dyDescent="0.35">
      <c r="A106" s="19"/>
      <c r="B106" s="18"/>
      <c r="C106" s="17"/>
      <c r="D106" s="16"/>
    </row>
    <row r="107" spans="1:4" x14ac:dyDescent="0.35">
      <c r="A107" s="4"/>
      <c r="B107" s="3"/>
      <c r="C107" s="2"/>
      <c r="D107" s="5"/>
    </row>
    <row r="108" spans="1:4" x14ac:dyDescent="0.35">
      <c r="A108" s="4"/>
      <c r="B108" s="3"/>
      <c r="C108" s="2"/>
      <c r="D108" s="5"/>
    </row>
    <row r="109" spans="1:4" x14ac:dyDescent="0.35">
      <c r="A109" s="4"/>
      <c r="B109" s="3"/>
      <c r="C109" s="2"/>
      <c r="D109" s="5"/>
    </row>
    <row r="110" spans="1:4" x14ac:dyDescent="0.35">
      <c r="A110" s="4"/>
      <c r="B110" s="3"/>
      <c r="C110" s="2"/>
      <c r="D110" s="5"/>
    </row>
    <row r="111" spans="1:4" x14ac:dyDescent="0.35">
      <c r="A111" s="4"/>
      <c r="B111" s="3"/>
      <c r="C111" s="2"/>
      <c r="D111" s="5"/>
    </row>
    <row r="112" spans="1:4" x14ac:dyDescent="0.35">
      <c r="A112" s="4"/>
      <c r="B112" s="3"/>
      <c r="C112" s="2"/>
      <c r="D112" s="5"/>
    </row>
    <row r="113" spans="1:4" x14ac:dyDescent="0.35">
      <c r="A113" s="4"/>
      <c r="B113" s="3"/>
      <c r="C113" s="2"/>
      <c r="D113" s="5"/>
    </row>
    <row r="114" spans="1:4" x14ac:dyDescent="0.35">
      <c r="A114" s="4"/>
      <c r="B114" s="3"/>
      <c r="C114" s="2"/>
      <c r="D114" s="5"/>
    </row>
    <row r="115" spans="1:4" x14ac:dyDescent="0.35">
      <c r="A115" s="4"/>
      <c r="B115" s="3"/>
      <c r="C115" s="2"/>
      <c r="D115" s="5"/>
    </row>
    <row r="116" spans="1:4" x14ac:dyDescent="0.35">
      <c r="A116" s="4"/>
      <c r="B116" s="3"/>
      <c r="C116" s="2"/>
      <c r="D116" s="5"/>
    </row>
    <row r="117" spans="1:4" x14ac:dyDescent="0.35">
      <c r="A117" s="4"/>
      <c r="B117" s="3"/>
      <c r="C117" s="2"/>
      <c r="D117" s="5"/>
    </row>
    <row r="118" spans="1:4" x14ac:dyDescent="0.35">
      <c r="A118" s="4"/>
      <c r="B118" s="3"/>
      <c r="C118" s="2"/>
      <c r="D118" s="5"/>
    </row>
    <row r="119" spans="1:4" x14ac:dyDescent="0.35">
      <c r="A119" s="4"/>
      <c r="B119" s="15" t="s">
        <v>4</v>
      </c>
      <c r="C119" s="2"/>
      <c r="D119" s="5"/>
    </row>
    <row r="120" spans="1:4" x14ac:dyDescent="0.35">
      <c r="A120" s="4"/>
      <c r="B120" s="3"/>
      <c r="C120" s="2"/>
      <c r="D120" s="5"/>
    </row>
    <row r="121" spans="1:4" x14ac:dyDescent="0.35">
      <c r="A121" s="4"/>
      <c r="B121" s="14" t="s">
        <v>3</v>
      </c>
      <c r="C121" s="13"/>
      <c r="D121" s="12">
        <f>D3+D10+D12+D20</f>
        <v>30287358.949999999</v>
      </c>
    </row>
    <row r="122" spans="1:4" x14ac:dyDescent="0.35">
      <c r="A122" s="4"/>
      <c r="B122" s="11" t="s">
        <v>2</v>
      </c>
      <c r="C122" s="10"/>
      <c r="D122" s="9" t="s">
        <v>1</v>
      </c>
    </row>
    <row r="123" spans="1:4" x14ac:dyDescent="0.35">
      <c r="A123" s="4"/>
      <c r="B123" s="8" t="s">
        <v>0</v>
      </c>
      <c r="C123" s="7"/>
      <c r="D123" s="6">
        <f>D18+D19</f>
        <v>2489596.0499999998</v>
      </c>
    </row>
    <row r="124" spans="1:4" x14ac:dyDescent="0.35">
      <c r="A124" s="4"/>
      <c r="B124" s="3"/>
      <c r="C124" s="2"/>
      <c r="D124" s="5"/>
    </row>
    <row r="125" spans="1:4" ht="15.5" x14ac:dyDescent="0.35">
      <c r="A125" s="4"/>
      <c r="B125" s="3"/>
      <c r="C125" s="2"/>
      <c r="D125" s="1">
        <f>SUM(D121:D124)</f>
        <v>32776955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topLeftCell="A172" workbookViewId="0">
      <selection activeCell="H41" sqref="H41"/>
    </sheetView>
  </sheetViews>
  <sheetFormatPr defaultRowHeight="14.5" x14ac:dyDescent="0.35"/>
  <cols>
    <col min="2" max="2" width="29.453125" bestFit="1" customWidth="1"/>
    <col min="3" max="3" width="21.1796875" bestFit="1" customWidth="1"/>
    <col min="4" max="4" width="10.08984375" bestFit="1" customWidth="1"/>
    <col min="5" max="5" width="13.6328125" bestFit="1" customWidth="1"/>
  </cols>
  <sheetData>
    <row r="1" spans="1:5" x14ac:dyDescent="0.35">
      <c r="A1" s="74"/>
      <c r="B1" s="59"/>
      <c r="C1" s="113" t="s">
        <v>121</v>
      </c>
      <c r="D1" s="37" t="s">
        <v>55</v>
      </c>
      <c r="E1" s="112" t="s">
        <v>54</v>
      </c>
    </row>
    <row r="2" spans="1:5" x14ac:dyDescent="0.35">
      <c r="A2" s="74"/>
      <c r="B2" s="59"/>
      <c r="C2" s="110"/>
      <c r="D2" s="110"/>
      <c r="E2" s="109"/>
    </row>
    <row r="3" spans="1:5" x14ac:dyDescent="0.35">
      <c r="A3" s="61" t="s">
        <v>53</v>
      </c>
      <c r="B3" s="60" t="s">
        <v>52</v>
      </c>
      <c r="C3" s="111"/>
      <c r="D3" s="39" t="s">
        <v>51</v>
      </c>
      <c r="E3" s="49">
        <v>3000000</v>
      </c>
    </row>
    <row r="4" spans="1:5" x14ac:dyDescent="0.35">
      <c r="A4" s="74"/>
      <c r="B4" s="59"/>
      <c r="C4" s="110"/>
      <c r="D4" s="110"/>
      <c r="E4" s="109"/>
    </row>
    <row r="5" spans="1:5" x14ac:dyDescent="0.35">
      <c r="A5" s="48" t="s">
        <v>50</v>
      </c>
      <c r="B5" s="56" t="s">
        <v>49</v>
      </c>
      <c r="C5" s="108"/>
      <c r="D5" s="33"/>
      <c r="E5" s="32"/>
    </row>
    <row r="6" spans="1:5" x14ac:dyDescent="0.35">
      <c r="A6" s="37"/>
      <c r="B6" s="36"/>
      <c r="C6" s="107"/>
      <c r="D6" s="25"/>
      <c r="E6" s="24"/>
    </row>
    <row r="7" spans="1:5" x14ac:dyDescent="0.35">
      <c r="A7" s="74">
        <v>1</v>
      </c>
      <c r="B7" s="106" t="s">
        <v>120</v>
      </c>
      <c r="C7" s="68" t="s">
        <v>67</v>
      </c>
      <c r="D7" s="50">
        <v>43164</v>
      </c>
      <c r="E7" s="54">
        <v>11600</v>
      </c>
    </row>
    <row r="8" spans="1:5" x14ac:dyDescent="0.35">
      <c r="A8" s="37"/>
      <c r="B8" s="105"/>
      <c r="C8" s="68" t="s">
        <v>73</v>
      </c>
      <c r="D8" s="39" t="s">
        <v>119</v>
      </c>
      <c r="E8" s="54">
        <v>6175640</v>
      </c>
    </row>
    <row r="9" spans="1:5" x14ac:dyDescent="0.35">
      <c r="A9" s="37"/>
      <c r="B9" s="105"/>
      <c r="C9" s="68" t="s">
        <v>73</v>
      </c>
      <c r="D9" s="39" t="s">
        <v>119</v>
      </c>
      <c r="E9" s="54">
        <v>6175640</v>
      </c>
    </row>
    <row r="10" spans="1:5" x14ac:dyDescent="0.35">
      <c r="A10" s="37"/>
      <c r="B10" s="105"/>
      <c r="C10" s="68" t="s">
        <v>73</v>
      </c>
      <c r="D10" s="39" t="s">
        <v>118</v>
      </c>
      <c r="E10" s="54">
        <v>12351290</v>
      </c>
    </row>
    <row r="11" spans="1:5" x14ac:dyDescent="0.35">
      <c r="A11" s="37"/>
      <c r="B11" s="105"/>
      <c r="C11" s="68" t="s">
        <v>117</v>
      </c>
      <c r="D11" s="39" t="s">
        <v>116</v>
      </c>
      <c r="E11" s="54">
        <v>92640</v>
      </c>
    </row>
    <row r="12" spans="1:5" x14ac:dyDescent="0.35">
      <c r="A12" s="37"/>
      <c r="B12" s="105"/>
      <c r="C12" s="68" t="s">
        <v>117</v>
      </c>
      <c r="D12" s="39" t="s">
        <v>116</v>
      </c>
      <c r="E12" s="54">
        <v>92640</v>
      </c>
    </row>
    <row r="13" spans="1:5" x14ac:dyDescent="0.35">
      <c r="A13" s="37"/>
      <c r="B13" s="105"/>
      <c r="C13" s="68" t="s">
        <v>117</v>
      </c>
      <c r="D13" s="39" t="s">
        <v>116</v>
      </c>
      <c r="E13" s="54">
        <v>185270</v>
      </c>
    </row>
    <row r="14" spans="1:5" x14ac:dyDescent="0.35">
      <c r="A14" s="37"/>
      <c r="B14" s="105"/>
      <c r="C14" s="68"/>
      <c r="D14" s="52" t="s">
        <v>46</v>
      </c>
      <c r="E14" s="49">
        <f>SUM(E7:E13)</f>
        <v>25084720</v>
      </c>
    </row>
    <row r="15" spans="1:5" x14ac:dyDescent="0.35">
      <c r="A15" s="37"/>
      <c r="B15" s="26"/>
      <c r="C15" s="77"/>
      <c r="D15" s="25"/>
      <c r="E15" s="24"/>
    </row>
    <row r="16" spans="1:5" x14ac:dyDescent="0.35">
      <c r="A16" s="74">
        <v>2</v>
      </c>
      <c r="B16" s="104" t="s">
        <v>115</v>
      </c>
      <c r="C16" s="68" t="s">
        <v>67</v>
      </c>
      <c r="D16" s="50">
        <v>43743</v>
      </c>
      <c r="E16" s="49">
        <v>11600</v>
      </c>
    </row>
    <row r="17" spans="1:5" x14ac:dyDescent="0.35">
      <c r="A17" s="74"/>
      <c r="B17" s="104"/>
      <c r="C17" s="68" t="s">
        <v>67</v>
      </c>
      <c r="D17" s="50" t="s">
        <v>114</v>
      </c>
      <c r="E17" s="49">
        <v>11600</v>
      </c>
    </row>
    <row r="18" spans="1:5" x14ac:dyDescent="0.35">
      <c r="A18" s="74"/>
      <c r="B18" s="104"/>
      <c r="C18" s="68"/>
      <c r="D18" s="50"/>
      <c r="E18" s="49"/>
    </row>
    <row r="19" spans="1:5" x14ac:dyDescent="0.35">
      <c r="A19" s="74"/>
      <c r="B19" s="104"/>
      <c r="C19" s="68" t="s">
        <v>67</v>
      </c>
      <c r="D19" s="50">
        <v>43990</v>
      </c>
      <c r="E19" s="49">
        <v>11600</v>
      </c>
    </row>
    <row r="20" spans="1:5" x14ac:dyDescent="0.35">
      <c r="A20" s="74"/>
      <c r="B20" s="104"/>
      <c r="C20" s="68" t="s">
        <v>67</v>
      </c>
      <c r="D20" s="39" t="s">
        <v>113</v>
      </c>
      <c r="E20" s="49">
        <v>11600</v>
      </c>
    </row>
    <row r="21" spans="1:5" x14ac:dyDescent="0.35">
      <c r="A21" s="37"/>
      <c r="B21" s="26"/>
      <c r="C21" s="77"/>
      <c r="D21" s="25"/>
      <c r="E21" s="24"/>
    </row>
    <row r="22" spans="1:5" x14ac:dyDescent="0.35">
      <c r="A22" s="48" t="s">
        <v>42</v>
      </c>
      <c r="B22" s="34" t="s">
        <v>41</v>
      </c>
      <c r="C22" s="95"/>
      <c r="D22" s="33"/>
      <c r="E22" s="32"/>
    </row>
    <row r="23" spans="1:5" x14ac:dyDescent="0.35">
      <c r="A23" s="37"/>
      <c r="B23" s="30"/>
      <c r="C23" s="77"/>
      <c r="D23" s="25"/>
      <c r="E23" s="24"/>
    </row>
    <row r="24" spans="1:5" x14ac:dyDescent="0.35">
      <c r="A24" s="37"/>
      <c r="B24" s="46" t="s">
        <v>40</v>
      </c>
      <c r="C24" s="77" t="s">
        <v>108</v>
      </c>
      <c r="D24" s="17"/>
      <c r="E24" s="47"/>
    </row>
    <row r="25" spans="1:5" x14ac:dyDescent="0.35">
      <c r="A25" s="37"/>
      <c r="B25" s="103" t="s">
        <v>112</v>
      </c>
      <c r="C25" s="102" t="s">
        <v>108</v>
      </c>
      <c r="D25" s="101"/>
      <c r="E25" s="100">
        <f>876600-E28</f>
        <v>828524.55</v>
      </c>
    </row>
    <row r="26" spans="1:5" x14ac:dyDescent="0.35">
      <c r="A26" s="37"/>
      <c r="B26" s="43" t="s">
        <v>111</v>
      </c>
      <c r="C26" s="85" t="s">
        <v>108</v>
      </c>
      <c r="D26" s="42"/>
      <c r="E26" s="41">
        <f>116195.16*15</f>
        <v>1742927.4000000001</v>
      </c>
    </row>
    <row r="27" spans="1:5" x14ac:dyDescent="0.35">
      <c r="A27" s="37"/>
      <c r="B27" s="43" t="s">
        <v>26</v>
      </c>
      <c r="C27" s="85" t="s">
        <v>108</v>
      </c>
      <c r="D27" s="42"/>
      <c r="E27" s="41">
        <f>79130.54*15</f>
        <v>1186958.0999999999</v>
      </c>
    </row>
    <row r="28" spans="1:5" x14ac:dyDescent="0.35">
      <c r="A28" s="37"/>
      <c r="B28" s="43" t="s">
        <v>110</v>
      </c>
      <c r="C28" s="85" t="s">
        <v>108</v>
      </c>
      <c r="D28" s="42"/>
      <c r="E28" s="41">
        <f>3205.03*15</f>
        <v>48075.450000000004</v>
      </c>
    </row>
    <row r="29" spans="1:5" ht="25" x14ac:dyDescent="0.35">
      <c r="A29" s="37"/>
      <c r="B29" s="40" t="s">
        <v>109</v>
      </c>
      <c r="C29" s="68"/>
      <c r="D29" s="39"/>
      <c r="E29" s="38">
        <v>6860090</v>
      </c>
    </row>
    <row r="30" spans="1:5" x14ac:dyDescent="0.35">
      <c r="A30" s="97"/>
      <c r="B30" s="97"/>
      <c r="C30" s="97"/>
      <c r="D30" s="97"/>
      <c r="E30" s="96"/>
    </row>
    <row r="31" spans="1:5" x14ac:dyDescent="0.35">
      <c r="A31" s="97"/>
      <c r="B31" s="97" t="s">
        <v>13</v>
      </c>
      <c r="C31" s="97" t="s">
        <v>108</v>
      </c>
      <c r="D31" s="98" t="s">
        <v>18</v>
      </c>
      <c r="E31" s="96">
        <v>881960</v>
      </c>
    </row>
    <row r="32" spans="1:5" x14ac:dyDescent="0.35">
      <c r="A32" s="97"/>
      <c r="B32" s="97" t="s">
        <v>11</v>
      </c>
      <c r="C32" s="97" t="s">
        <v>108</v>
      </c>
      <c r="D32" s="98" t="s">
        <v>18</v>
      </c>
      <c r="E32" s="96">
        <v>815770</v>
      </c>
    </row>
    <row r="33" spans="1:5" x14ac:dyDescent="0.35">
      <c r="A33" s="97"/>
      <c r="B33" s="97" t="s">
        <v>88</v>
      </c>
      <c r="C33" s="97" t="s">
        <v>102</v>
      </c>
      <c r="D33" s="99">
        <v>43923</v>
      </c>
      <c r="E33" s="96">
        <v>100000</v>
      </c>
    </row>
    <row r="34" spans="1:5" x14ac:dyDescent="0.35">
      <c r="A34" s="97"/>
      <c r="B34" s="97" t="s">
        <v>5</v>
      </c>
      <c r="C34" s="97" t="s">
        <v>102</v>
      </c>
      <c r="D34" s="98" t="s">
        <v>107</v>
      </c>
      <c r="E34" s="96">
        <v>1053680</v>
      </c>
    </row>
    <row r="35" spans="1:5" x14ac:dyDescent="0.35">
      <c r="A35" s="97"/>
      <c r="B35" s="97" t="s">
        <v>59</v>
      </c>
      <c r="C35" s="97" t="s">
        <v>102</v>
      </c>
      <c r="D35" s="98" t="s">
        <v>106</v>
      </c>
      <c r="E35" s="96">
        <v>591470</v>
      </c>
    </row>
    <row r="36" spans="1:5" x14ac:dyDescent="0.35">
      <c r="A36" s="97"/>
      <c r="B36" s="97" t="s">
        <v>105</v>
      </c>
      <c r="C36" s="97" t="s">
        <v>102</v>
      </c>
      <c r="D36" s="98" t="s">
        <v>33</v>
      </c>
      <c r="E36" s="96">
        <v>1190080</v>
      </c>
    </row>
    <row r="37" spans="1:5" x14ac:dyDescent="0.35">
      <c r="A37" s="97"/>
      <c r="B37" s="97" t="s">
        <v>59</v>
      </c>
      <c r="C37" s="97" t="s">
        <v>102</v>
      </c>
      <c r="D37" s="98" t="s">
        <v>104</v>
      </c>
      <c r="E37" s="96">
        <v>1322510</v>
      </c>
    </row>
    <row r="38" spans="1:5" x14ac:dyDescent="0.35">
      <c r="A38" s="97"/>
      <c r="B38" s="97" t="s">
        <v>77</v>
      </c>
      <c r="C38" s="97" t="s">
        <v>102</v>
      </c>
      <c r="D38" s="99">
        <v>44289</v>
      </c>
      <c r="E38" s="96">
        <v>50000</v>
      </c>
    </row>
    <row r="39" spans="1:5" x14ac:dyDescent="0.35">
      <c r="A39" s="97"/>
      <c r="B39" s="97" t="s">
        <v>5</v>
      </c>
      <c r="C39" s="97" t="s">
        <v>102</v>
      </c>
      <c r="D39" s="98" t="s">
        <v>103</v>
      </c>
      <c r="E39" s="96">
        <v>1913740</v>
      </c>
    </row>
    <row r="40" spans="1:5" x14ac:dyDescent="0.35">
      <c r="A40" s="97"/>
      <c r="B40" s="97" t="s">
        <v>59</v>
      </c>
      <c r="C40" s="97" t="s">
        <v>102</v>
      </c>
      <c r="D40" s="97" t="s">
        <v>78</v>
      </c>
      <c r="E40" s="96">
        <v>626480</v>
      </c>
    </row>
    <row r="41" spans="1:5" x14ac:dyDescent="0.35">
      <c r="A41" s="97"/>
      <c r="B41" s="97" t="s">
        <v>132</v>
      </c>
      <c r="C41" s="97" t="s">
        <v>102</v>
      </c>
      <c r="D41" s="97" t="s">
        <v>32</v>
      </c>
      <c r="E41" s="96">
        <v>2260100</v>
      </c>
    </row>
    <row r="42" spans="1:5" x14ac:dyDescent="0.35">
      <c r="A42" s="97"/>
      <c r="B42" s="97"/>
      <c r="C42" s="97"/>
      <c r="D42" s="97"/>
      <c r="E42" s="96"/>
    </row>
    <row r="43" spans="1:5" x14ac:dyDescent="0.35">
      <c r="A43" s="97"/>
      <c r="B43" s="97"/>
      <c r="C43" s="97"/>
      <c r="D43" s="97"/>
      <c r="E43" s="96"/>
    </row>
    <row r="44" spans="1:5" x14ac:dyDescent="0.35">
      <c r="A44" s="48" t="s">
        <v>31</v>
      </c>
      <c r="B44" s="34" t="s">
        <v>30</v>
      </c>
      <c r="C44" s="95"/>
      <c r="D44" s="33"/>
      <c r="E44" s="32"/>
    </row>
    <row r="45" spans="1:5" x14ac:dyDescent="0.35">
      <c r="A45" s="37"/>
      <c r="B45" s="30"/>
      <c r="C45" s="77"/>
      <c r="D45" s="25"/>
      <c r="E45" s="24"/>
    </row>
    <row r="46" spans="1:5" x14ac:dyDescent="0.35">
      <c r="A46" s="74"/>
      <c r="B46" s="93" t="s">
        <v>61</v>
      </c>
      <c r="C46" s="85" t="s">
        <v>67</v>
      </c>
      <c r="D46" s="42" t="s">
        <v>101</v>
      </c>
      <c r="E46" s="87">
        <v>492460</v>
      </c>
    </row>
    <row r="47" spans="1:5" x14ac:dyDescent="0.35">
      <c r="A47" s="74"/>
      <c r="B47" s="90"/>
      <c r="C47" s="85" t="s">
        <v>73</v>
      </c>
      <c r="D47" s="88" t="s">
        <v>96</v>
      </c>
      <c r="E47" s="87">
        <v>8513840</v>
      </c>
    </row>
    <row r="48" spans="1:5" x14ac:dyDescent="0.35">
      <c r="A48" s="74"/>
      <c r="B48" s="89"/>
      <c r="C48" s="85" t="s">
        <v>58</v>
      </c>
      <c r="D48" s="88" t="s">
        <v>96</v>
      </c>
      <c r="E48" s="87">
        <v>2276490</v>
      </c>
    </row>
    <row r="49" spans="1:5" x14ac:dyDescent="0.35">
      <c r="A49" s="74"/>
      <c r="B49" s="89"/>
      <c r="C49" s="85" t="s">
        <v>74</v>
      </c>
      <c r="D49" s="88" t="s">
        <v>96</v>
      </c>
      <c r="E49" s="87">
        <v>1928650</v>
      </c>
    </row>
    <row r="50" spans="1:5" x14ac:dyDescent="0.35">
      <c r="A50" s="74"/>
      <c r="B50" s="94" t="s">
        <v>100</v>
      </c>
      <c r="C50" s="85" t="s">
        <v>67</v>
      </c>
      <c r="D50" s="88">
        <v>43899</v>
      </c>
      <c r="E50" s="87">
        <v>391320</v>
      </c>
    </row>
    <row r="51" spans="1:5" x14ac:dyDescent="0.35">
      <c r="A51" s="74"/>
      <c r="B51" s="89"/>
      <c r="C51" s="85" t="s">
        <v>65</v>
      </c>
      <c r="D51" s="88">
        <v>44176</v>
      </c>
      <c r="E51" s="87">
        <v>11740</v>
      </c>
    </row>
    <row r="52" spans="1:5" x14ac:dyDescent="0.35">
      <c r="A52" s="74"/>
      <c r="B52" s="89"/>
      <c r="C52" s="85"/>
      <c r="D52" s="88"/>
      <c r="E52" s="87"/>
    </row>
    <row r="53" spans="1:5" x14ac:dyDescent="0.35">
      <c r="A53" s="74"/>
      <c r="B53" s="89"/>
      <c r="C53" s="85"/>
      <c r="D53" s="84" t="s">
        <v>46</v>
      </c>
      <c r="E53" s="83">
        <f>SUM(E46:E49)</f>
        <v>13211440</v>
      </c>
    </row>
    <row r="54" spans="1:5" x14ac:dyDescent="0.35">
      <c r="A54" s="74"/>
      <c r="B54" s="59"/>
      <c r="C54" s="77"/>
      <c r="D54" s="25"/>
      <c r="E54" s="24"/>
    </row>
    <row r="55" spans="1:5" x14ac:dyDescent="0.35">
      <c r="A55" s="74" t="s">
        <v>99</v>
      </c>
      <c r="B55" s="93" t="s">
        <v>26</v>
      </c>
      <c r="C55" s="85" t="s">
        <v>67</v>
      </c>
      <c r="D55" s="92" t="s">
        <v>98</v>
      </c>
      <c r="E55" s="91">
        <v>320690</v>
      </c>
    </row>
    <row r="56" spans="1:5" x14ac:dyDescent="0.35">
      <c r="A56" s="74"/>
      <c r="B56" s="90"/>
      <c r="C56" s="85" t="s">
        <v>91</v>
      </c>
      <c r="D56" s="88">
        <v>43469</v>
      </c>
      <c r="E56" s="87">
        <v>14431520</v>
      </c>
    </row>
    <row r="57" spans="1:5" x14ac:dyDescent="0.35">
      <c r="A57" s="74"/>
      <c r="B57" s="90"/>
      <c r="C57" s="85" t="s">
        <v>97</v>
      </c>
      <c r="D57" s="42" t="s">
        <v>96</v>
      </c>
      <c r="E57" s="87">
        <v>14431520</v>
      </c>
    </row>
    <row r="58" spans="1:5" x14ac:dyDescent="0.35">
      <c r="A58" s="74"/>
      <c r="B58" s="89"/>
      <c r="C58" s="85" t="s">
        <v>58</v>
      </c>
      <c r="D58" s="42" t="s">
        <v>96</v>
      </c>
      <c r="E58" s="87">
        <v>7231120</v>
      </c>
    </row>
    <row r="59" spans="1:5" x14ac:dyDescent="0.35">
      <c r="A59" s="74"/>
      <c r="B59" s="89"/>
      <c r="C59" s="85" t="s">
        <v>74</v>
      </c>
      <c r="D59" s="42" t="s">
        <v>96</v>
      </c>
      <c r="E59" s="87">
        <v>9148340</v>
      </c>
    </row>
    <row r="60" spans="1:5" x14ac:dyDescent="0.35">
      <c r="A60" s="74"/>
      <c r="B60" s="89"/>
      <c r="C60" s="85"/>
      <c r="D60" s="84" t="s">
        <v>46</v>
      </c>
      <c r="E60" s="83">
        <f>SUM(E55:E59)</f>
        <v>45563190</v>
      </c>
    </row>
    <row r="61" spans="1:5" x14ac:dyDescent="0.35">
      <c r="A61" s="74"/>
      <c r="B61" s="59"/>
      <c r="C61" s="77"/>
      <c r="D61" s="25"/>
      <c r="E61" s="24"/>
    </row>
    <row r="62" spans="1:5" x14ac:dyDescent="0.35">
      <c r="A62" s="74"/>
      <c r="B62" s="86" t="s">
        <v>95</v>
      </c>
      <c r="C62" s="85" t="s">
        <v>67</v>
      </c>
      <c r="D62" s="88">
        <v>43713</v>
      </c>
      <c r="E62" s="87">
        <v>637760</v>
      </c>
    </row>
    <row r="63" spans="1:5" x14ac:dyDescent="0.35">
      <c r="A63" s="74"/>
      <c r="B63" s="86"/>
      <c r="C63" s="85" t="s">
        <v>73</v>
      </c>
      <c r="D63" s="88">
        <v>43715</v>
      </c>
      <c r="E63" s="87">
        <v>26210</v>
      </c>
    </row>
    <row r="64" spans="1:5" x14ac:dyDescent="0.35">
      <c r="A64" s="74"/>
      <c r="B64" s="86"/>
      <c r="C64" s="85" t="s">
        <v>58</v>
      </c>
      <c r="D64" s="88">
        <v>43715</v>
      </c>
      <c r="E64" s="87">
        <f>3182970*0.34</f>
        <v>1082209.8</v>
      </c>
    </row>
    <row r="65" spans="1:5" x14ac:dyDescent="0.35">
      <c r="A65" s="74"/>
      <c r="B65" s="86"/>
      <c r="C65" s="85" t="s">
        <v>74</v>
      </c>
      <c r="D65" s="88">
        <v>43715</v>
      </c>
      <c r="E65" s="87">
        <v>14700</v>
      </c>
    </row>
    <row r="66" spans="1:5" x14ac:dyDescent="0.35">
      <c r="A66" s="74"/>
      <c r="B66" s="86"/>
      <c r="C66" s="85" t="s">
        <v>67</v>
      </c>
      <c r="D66" s="88">
        <v>43899</v>
      </c>
      <c r="E66" s="87">
        <v>345310</v>
      </c>
    </row>
    <row r="67" spans="1:5" x14ac:dyDescent="0.35">
      <c r="A67" s="74"/>
      <c r="B67" s="86"/>
      <c r="C67" s="85" t="s">
        <v>65</v>
      </c>
      <c r="D67" s="88">
        <v>44176</v>
      </c>
      <c r="E67" s="87">
        <v>10360</v>
      </c>
    </row>
    <row r="68" spans="1:5" x14ac:dyDescent="0.35">
      <c r="A68" s="74"/>
      <c r="B68" s="86" t="s">
        <v>94</v>
      </c>
      <c r="C68" s="85" t="s">
        <v>67</v>
      </c>
      <c r="D68" s="88" t="s">
        <v>93</v>
      </c>
      <c r="E68" s="87">
        <v>7320</v>
      </c>
    </row>
    <row r="69" spans="1:5" x14ac:dyDescent="0.35">
      <c r="A69" s="74"/>
      <c r="B69" s="86"/>
      <c r="C69" s="85" t="s">
        <v>74</v>
      </c>
      <c r="D69" s="88" t="s">
        <v>92</v>
      </c>
      <c r="E69" s="87">
        <v>94300</v>
      </c>
    </row>
    <row r="70" spans="1:5" x14ac:dyDescent="0.35">
      <c r="A70" s="74"/>
      <c r="B70" s="86"/>
      <c r="C70" s="85" t="s">
        <v>58</v>
      </c>
      <c r="D70" s="88" t="s">
        <v>92</v>
      </c>
      <c r="E70" s="87">
        <v>107270</v>
      </c>
    </row>
    <row r="71" spans="1:5" x14ac:dyDescent="0.35">
      <c r="A71" s="74"/>
      <c r="B71" s="86"/>
      <c r="C71" s="85"/>
      <c r="D71" s="88"/>
      <c r="E71" s="87"/>
    </row>
    <row r="72" spans="1:5" x14ac:dyDescent="0.35">
      <c r="A72" s="74"/>
      <c r="B72" s="86"/>
      <c r="C72" s="85"/>
      <c r="D72" s="84" t="s">
        <v>46</v>
      </c>
      <c r="E72" s="83">
        <f>SUM(E62:E65)</f>
        <v>1760879.8</v>
      </c>
    </row>
    <row r="73" spans="1:5" x14ac:dyDescent="0.35">
      <c r="A73" s="74"/>
      <c r="B73" s="82"/>
      <c r="C73" s="77"/>
      <c r="D73" s="28"/>
      <c r="E73" s="24"/>
    </row>
    <row r="74" spans="1:5" x14ac:dyDescent="0.35">
      <c r="A74" s="74"/>
      <c r="B74" s="82"/>
      <c r="C74" s="77"/>
      <c r="D74" s="28"/>
      <c r="E74" s="24"/>
    </row>
    <row r="75" spans="1:5" x14ac:dyDescent="0.35">
      <c r="A75" s="74"/>
      <c r="B75" s="79" t="s">
        <v>13</v>
      </c>
      <c r="C75" s="68" t="s">
        <v>67</v>
      </c>
      <c r="D75" s="50">
        <v>43806</v>
      </c>
      <c r="E75" s="54">
        <v>169040</v>
      </c>
    </row>
    <row r="76" spans="1:5" x14ac:dyDescent="0.35">
      <c r="A76" s="74"/>
      <c r="B76" s="79"/>
      <c r="C76" s="68" t="s">
        <v>73</v>
      </c>
      <c r="D76" s="50" t="s">
        <v>90</v>
      </c>
      <c r="E76" s="54">
        <v>7567200</v>
      </c>
    </row>
    <row r="77" spans="1:5" x14ac:dyDescent="0.35">
      <c r="A77" s="74"/>
      <c r="B77" s="79"/>
      <c r="C77" s="68" t="s">
        <v>58</v>
      </c>
      <c r="D77" s="50" t="s">
        <v>90</v>
      </c>
      <c r="E77" s="54">
        <f>11105640*0.34</f>
        <v>3775917.6</v>
      </c>
    </row>
    <row r="78" spans="1:5" x14ac:dyDescent="0.35">
      <c r="A78" s="74"/>
      <c r="B78" s="79"/>
      <c r="C78" s="68" t="s">
        <v>74</v>
      </c>
      <c r="D78" s="50" t="s">
        <v>90</v>
      </c>
      <c r="E78" s="54">
        <v>4893600</v>
      </c>
    </row>
    <row r="79" spans="1:5" x14ac:dyDescent="0.35">
      <c r="A79" s="74"/>
      <c r="B79" s="79"/>
      <c r="C79" s="68" t="s">
        <v>67</v>
      </c>
      <c r="D79" s="50">
        <v>44653</v>
      </c>
      <c r="E79" s="54">
        <v>180750</v>
      </c>
    </row>
    <row r="80" spans="1:5" x14ac:dyDescent="0.35">
      <c r="A80" s="74"/>
      <c r="B80" s="79"/>
      <c r="C80" s="68"/>
      <c r="D80" s="50"/>
      <c r="E80" s="54"/>
    </row>
    <row r="81" spans="1:5" x14ac:dyDescent="0.35">
      <c r="A81" s="74"/>
      <c r="B81" s="79"/>
      <c r="C81" s="79"/>
      <c r="D81" s="52" t="s">
        <v>46</v>
      </c>
      <c r="E81" s="49">
        <f>SUM(E75:E78)</f>
        <v>16405757.6</v>
      </c>
    </row>
    <row r="82" spans="1:5" x14ac:dyDescent="0.35">
      <c r="A82" s="74"/>
      <c r="B82" s="80"/>
      <c r="C82" s="77"/>
      <c r="D82" s="28"/>
      <c r="E82" s="24"/>
    </row>
    <row r="83" spans="1:5" x14ac:dyDescent="0.35">
      <c r="A83" s="74"/>
      <c r="B83" s="79" t="s">
        <v>11</v>
      </c>
      <c r="C83" s="68" t="s">
        <v>67</v>
      </c>
      <c r="D83" s="50">
        <v>43806</v>
      </c>
      <c r="E83" s="54">
        <v>152940</v>
      </c>
    </row>
    <row r="84" spans="1:5" x14ac:dyDescent="0.35">
      <c r="A84" s="74"/>
      <c r="B84" s="79"/>
      <c r="C84" s="68" t="s">
        <v>73</v>
      </c>
      <c r="D84" s="50" t="s">
        <v>90</v>
      </c>
      <c r="E84" s="54">
        <v>6996690</v>
      </c>
    </row>
    <row r="85" spans="1:5" x14ac:dyDescent="0.35">
      <c r="A85" s="74"/>
      <c r="B85" s="79"/>
      <c r="C85" s="68" t="s">
        <v>58</v>
      </c>
      <c r="D85" s="50" t="s">
        <v>90</v>
      </c>
      <c r="E85" s="81">
        <f>10268430*0.34</f>
        <v>3491266.2</v>
      </c>
    </row>
    <row r="86" spans="1:5" x14ac:dyDescent="0.35">
      <c r="A86" s="74"/>
      <c r="B86" s="79"/>
      <c r="C86" s="68" t="s">
        <v>74</v>
      </c>
      <c r="D86" s="50" t="s">
        <v>90</v>
      </c>
      <c r="E86" s="54">
        <v>4361350</v>
      </c>
    </row>
    <row r="87" spans="1:5" x14ac:dyDescent="0.35">
      <c r="A87" s="74"/>
      <c r="B87" s="79"/>
      <c r="C87" s="68" t="s">
        <v>91</v>
      </c>
      <c r="D87" s="50" t="s">
        <v>90</v>
      </c>
      <c r="E87" s="54">
        <v>1870</v>
      </c>
    </row>
    <row r="88" spans="1:5" x14ac:dyDescent="0.35">
      <c r="A88" s="74"/>
      <c r="B88" s="79"/>
      <c r="C88" s="68" t="s">
        <v>67</v>
      </c>
      <c r="D88" s="50">
        <v>44653</v>
      </c>
      <c r="E88" s="54">
        <v>157000</v>
      </c>
    </row>
    <row r="89" spans="1:5" x14ac:dyDescent="0.35">
      <c r="A89" s="74"/>
      <c r="B89" s="79"/>
      <c r="C89" s="68"/>
      <c r="D89" s="50"/>
      <c r="E89" s="54"/>
    </row>
    <row r="90" spans="1:5" x14ac:dyDescent="0.35">
      <c r="A90" s="74"/>
      <c r="B90" s="79"/>
      <c r="C90" s="68"/>
      <c r="D90" s="52" t="s">
        <v>46</v>
      </c>
      <c r="E90" s="49">
        <f>SUM(E84:E87)</f>
        <v>14851176.199999999</v>
      </c>
    </row>
    <row r="91" spans="1:5" x14ac:dyDescent="0.35">
      <c r="A91" s="74"/>
      <c r="B91" s="80"/>
      <c r="C91" s="77"/>
      <c r="D91" s="28"/>
      <c r="E91" s="24"/>
    </row>
    <row r="92" spans="1:5" x14ac:dyDescent="0.35">
      <c r="A92" s="74"/>
      <c r="B92" s="79" t="s">
        <v>17</v>
      </c>
      <c r="C92" s="68" t="s">
        <v>67</v>
      </c>
      <c r="D92" s="50">
        <v>43806</v>
      </c>
      <c r="E92" s="54">
        <v>8030</v>
      </c>
    </row>
    <row r="93" spans="1:5" x14ac:dyDescent="0.35">
      <c r="A93" s="74"/>
      <c r="B93" s="78"/>
      <c r="C93" s="68" t="s">
        <v>73</v>
      </c>
      <c r="D93" s="50" t="s">
        <v>90</v>
      </c>
      <c r="E93" s="54">
        <v>3680</v>
      </c>
    </row>
    <row r="94" spans="1:5" x14ac:dyDescent="0.35">
      <c r="A94" s="74"/>
      <c r="B94" s="78"/>
      <c r="C94" s="68" t="s">
        <v>58</v>
      </c>
      <c r="D94" s="50" t="s">
        <v>90</v>
      </c>
      <c r="E94" s="54">
        <f>280660*0.34</f>
        <v>95424.400000000009</v>
      </c>
    </row>
    <row r="95" spans="1:5" x14ac:dyDescent="0.35">
      <c r="A95" s="74"/>
      <c r="B95" s="69"/>
      <c r="C95" s="68" t="s">
        <v>74</v>
      </c>
      <c r="D95" s="50" t="s">
        <v>90</v>
      </c>
      <c r="E95" s="54">
        <v>565220</v>
      </c>
    </row>
    <row r="96" spans="1:5" x14ac:dyDescent="0.35">
      <c r="A96" s="74"/>
      <c r="B96" s="69"/>
      <c r="C96" s="69"/>
      <c r="D96" s="50"/>
      <c r="E96" s="54"/>
    </row>
    <row r="97" spans="1:5" x14ac:dyDescent="0.35">
      <c r="A97" s="74"/>
      <c r="B97" s="69"/>
      <c r="C97" s="68"/>
      <c r="D97" s="50"/>
      <c r="E97" s="54"/>
    </row>
    <row r="98" spans="1:5" x14ac:dyDescent="0.35">
      <c r="A98" s="74"/>
      <c r="B98" s="69"/>
      <c r="C98" s="68"/>
      <c r="D98" s="52" t="s">
        <v>46</v>
      </c>
      <c r="E98" s="49">
        <f>SUM(E92:E95)</f>
        <v>672354.4</v>
      </c>
    </row>
    <row r="99" spans="1:5" x14ac:dyDescent="0.35">
      <c r="A99" s="74"/>
      <c r="B99" s="59"/>
      <c r="C99" s="77"/>
      <c r="D99" s="58"/>
      <c r="E99" s="76"/>
    </row>
    <row r="100" spans="1:5" x14ac:dyDescent="0.35">
      <c r="A100" s="74"/>
      <c r="B100" s="69" t="s">
        <v>89</v>
      </c>
      <c r="C100" s="68" t="s">
        <v>67</v>
      </c>
      <c r="D100" s="50">
        <v>43891</v>
      </c>
      <c r="E100" s="54">
        <v>172320</v>
      </c>
    </row>
    <row r="101" spans="1:5" x14ac:dyDescent="0.35">
      <c r="A101" s="74"/>
      <c r="B101" s="69"/>
      <c r="C101" s="68"/>
      <c r="D101" s="52"/>
      <c r="E101" s="49"/>
    </row>
    <row r="102" spans="1:5" x14ac:dyDescent="0.35">
      <c r="A102" s="74"/>
      <c r="B102" s="69"/>
      <c r="C102" s="68"/>
      <c r="D102" s="52" t="s">
        <v>46</v>
      </c>
      <c r="E102" s="49">
        <f>+E100+E101</f>
        <v>172320</v>
      </c>
    </row>
    <row r="103" spans="1:5" x14ac:dyDescent="0.35">
      <c r="A103" s="74"/>
      <c r="B103" s="69"/>
      <c r="C103" s="68"/>
      <c r="D103" s="52"/>
      <c r="E103" s="49"/>
    </row>
    <row r="104" spans="1:5" x14ac:dyDescent="0.35">
      <c r="A104" s="74"/>
      <c r="B104" s="69" t="s">
        <v>88</v>
      </c>
      <c r="C104" s="68" t="s">
        <v>73</v>
      </c>
      <c r="D104" s="39" t="s">
        <v>87</v>
      </c>
      <c r="E104" s="54">
        <v>319250</v>
      </c>
    </row>
    <row r="105" spans="1:5" x14ac:dyDescent="0.35">
      <c r="A105" s="74"/>
      <c r="B105" s="69"/>
      <c r="C105" s="68" t="s">
        <v>58</v>
      </c>
      <c r="D105" s="39" t="s">
        <v>87</v>
      </c>
      <c r="E105" s="54">
        <v>994500</v>
      </c>
    </row>
    <row r="106" spans="1:5" x14ac:dyDescent="0.35">
      <c r="A106" s="74"/>
      <c r="B106" s="69"/>
      <c r="C106" s="68" t="s">
        <v>74</v>
      </c>
      <c r="D106" s="39" t="s">
        <v>87</v>
      </c>
      <c r="E106" s="54">
        <v>763960</v>
      </c>
    </row>
    <row r="107" spans="1:5" x14ac:dyDescent="0.35">
      <c r="A107" s="74"/>
      <c r="B107" s="69"/>
      <c r="C107" s="68" t="s">
        <v>67</v>
      </c>
      <c r="D107" s="50">
        <v>44867</v>
      </c>
      <c r="E107" s="54">
        <v>31440</v>
      </c>
    </row>
    <row r="108" spans="1:5" x14ac:dyDescent="0.35">
      <c r="A108" s="74"/>
      <c r="B108" s="69"/>
      <c r="C108" s="68"/>
      <c r="D108" s="39"/>
      <c r="E108" s="54"/>
    </row>
    <row r="109" spans="1:5" x14ac:dyDescent="0.35">
      <c r="A109" s="74"/>
      <c r="B109" s="69"/>
      <c r="C109" s="68"/>
      <c r="D109" s="52"/>
      <c r="E109" s="49"/>
    </row>
    <row r="110" spans="1:5" x14ac:dyDescent="0.35">
      <c r="A110" s="74"/>
      <c r="B110" s="69"/>
      <c r="C110" s="68"/>
      <c r="D110" s="52" t="s">
        <v>46</v>
      </c>
      <c r="E110" s="49">
        <f>+E104+E105+E106</f>
        <v>2077710</v>
      </c>
    </row>
    <row r="111" spans="1:5" x14ac:dyDescent="0.35">
      <c r="A111" s="74"/>
      <c r="B111" s="69"/>
      <c r="C111" s="68"/>
      <c r="D111" s="52"/>
      <c r="E111" s="49"/>
    </row>
    <row r="112" spans="1:5" x14ac:dyDescent="0.35">
      <c r="A112" s="74"/>
      <c r="B112" s="69" t="s">
        <v>5</v>
      </c>
      <c r="C112" s="68" t="s">
        <v>67</v>
      </c>
      <c r="D112" s="39" t="s">
        <v>86</v>
      </c>
      <c r="E112" s="54">
        <v>202000</v>
      </c>
    </row>
    <row r="113" spans="1:5" x14ac:dyDescent="0.35">
      <c r="A113" s="74"/>
      <c r="B113" s="69"/>
      <c r="C113" s="68" t="s">
        <v>74</v>
      </c>
      <c r="D113" s="39" t="s">
        <v>85</v>
      </c>
      <c r="E113" s="54">
        <v>6203720</v>
      </c>
    </row>
    <row r="114" spans="1:5" x14ac:dyDescent="0.35">
      <c r="A114" s="74"/>
      <c r="B114" s="69"/>
      <c r="C114" s="68" t="s">
        <v>73</v>
      </c>
      <c r="D114" s="39" t="s">
        <v>85</v>
      </c>
      <c r="E114" s="54">
        <v>2763760</v>
      </c>
    </row>
    <row r="115" spans="1:5" x14ac:dyDescent="0.35">
      <c r="A115" s="74"/>
      <c r="B115" s="69"/>
      <c r="C115" s="68" t="s">
        <v>58</v>
      </c>
      <c r="D115" s="39" t="s">
        <v>85</v>
      </c>
      <c r="E115" s="54">
        <v>5735870</v>
      </c>
    </row>
    <row r="116" spans="1:5" x14ac:dyDescent="0.35">
      <c r="A116" s="74"/>
      <c r="B116" s="69" t="s">
        <v>83</v>
      </c>
      <c r="C116" s="68" t="s">
        <v>67</v>
      </c>
      <c r="D116" s="39" t="s">
        <v>84</v>
      </c>
      <c r="E116" s="54">
        <v>540870</v>
      </c>
    </row>
    <row r="117" spans="1:5" x14ac:dyDescent="0.35">
      <c r="A117" s="74"/>
      <c r="B117" s="69"/>
      <c r="C117" s="68" t="s">
        <v>74</v>
      </c>
      <c r="D117" s="39" t="s">
        <v>78</v>
      </c>
      <c r="E117" s="54">
        <v>8687670</v>
      </c>
    </row>
    <row r="118" spans="1:5" x14ac:dyDescent="0.35">
      <c r="A118" s="74"/>
      <c r="B118" s="69"/>
      <c r="C118" s="68" t="s">
        <v>73</v>
      </c>
      <c r="D118" s="39" t="s">
        <v>78</v>
      </c>
      <c r="E118" s="54">
        <v>20011720</v>
      </c>
    </row>
    <row r="119" spans="1:5" x14ac:dyDescent="0.35">
      <c r="A119" s="74"/>
      <c r="B119" s="69"/>
      <c r="C119" s="68" t="s">
        <v>58</v>
      </c>
      <c r="D119" s="39" t="s">
        <v>78</v>
      </c>
      <c r="E119" s="54">
        <v>10157630</v>
      </c>
    </row>
    <row r="120" spans="1:5" x14ac:dyDescent="0.35">
      <c r="A120" s="74"/>
      <c r="B120" s="69" t="s">
        <v>83</v>
      </c>
      <c r="C120" s="68" t="s">
        <v>67</v>
      </c>
      <c r="D120" s="39" t="s">
        <v>10</v>
      </c>
      <c r="E120" s="54">
        <v>532740</v>
      </c>
    </row>
    <row r="121" spans="1:5" x14ac:dyDescent="0.35">
      <c r="A121" s="74"/>
      <c r="B121" s="69"/>
      <c r="C121" s="68" t="s">
        <v>74</v>
      </c>
      <c r="D121" s="39" t="s">
        <v>82</v>
      </c>
      <c r="E121" s="54">
        <v>127240</v>
      </c>
    </row>
    <row r="122" spans="1:5" x14ac:dyDescent="0.35">
      <c r="A122" s="74"/>
      <c r="B122" s="69"/>
      <c r="C122" s="68" t="s">
        <v>73</v>
      </c>
      <c r="D122" s="39" t="s">
        <v>82</v>
      </c>
      <c r="E122" s="54">
        <v>146260</v>
      </c>
    </row>
    <row r="123" spans="1:5" x14ac:dyDescent="0.35">
      <c r="A123" s="74"/>
      <c r="B123" s="69"/>
      <c r="C123" s="68" t="s">
        <v>58</v>
      </c>
      <c r="D123" s="39" t="s">
        <v>82</v>
      </c>
      <c r="E123" s="54">
        <v>12530</v>
      </c>
    </row>
    <row r="124" spans="1:5" x14ac:dyDescent="0.35">
      <c r="A124" s="74"/>
      <c r="B124" s="69"/>
      <c r="C124" s="68"/>
      <c r="D124" s="39"/>
      <c r="E124" s="54"/>
    </row>
    <row r="125" spans="1:5" x14ac:dyDescent="0.35">
      <c r="A125" s="74"/>
      <c r="B125" s="69"/>
      <c r="C125" s="68"/>
      <c r="D125" s="52" t="s">
        <v>46</v>
      </c>
      <c r="E125" s="49">
        <f>+E112+E115</f>
        <v>5937870</v>
      </c>
    </row>
    <row r="126" spans="1:5" x14ac:dyDescent="0.35">
      <c r="A126" s="74"/>
      <c r="B126" s="69"/>
      <c r="C126" s="68"/>
      <c r="D126" s="52"/>
      <c r="E126" s="49"/>
    </row>
    <row r="127" spans="1:5" x14ac:dyDescent="0.35">
      <c r="A127" s="74"/>
      <c r="B127" s="69"/>
      <c r="C127" s="68"/>
      <c r="D127" s="52"/>
      <c r="E127" s="49"/>
    </row>
    <row r="128" spans="1:5" x14ac:dyDescent="0.35">
      <c r="A128" s="74"/>
      <c r="B128" s="69" t="s">
        <v>81</v>
      </c>
      <c r="C128" s="68" t="s">
        <v>67</v>
      </c>
      <c r="D128" s="39" t="s">
        <v>80</v>
      </c>
      <c r="E128" s="54">
        <v>408610</v>
      </c>
    </row>
    <row r="129" spans="1:5" x14ac:dyDescent="0.35">
      <c r="A129" s="74"/>
      <c r="B129" s="69" t="s">
        <v>79</v>
      </c>
      <c r="C129" s="68" t="s">
        <v>67</v>
      </c>
      <c r="D129" s="75">
        <v>44288</v>
      </c>
      <c r="E129" s="54">
        <v>240240</v>
      </c>
    </row>
    <row r="130" spans="1:5" x14ac:dyDescent="0.35">
      <c r="A130" s="74"/>
      <c r="B130" s="69" t="s">
        <v>79</v>
      </c>
      <c r="C130" s="68" t="s">
        <v>67</v>
      </c>
      <c r="D130" s="75">
        <v>44472</v>
      </c>
      <c r="E130" s="54">
        <v>377690</v>
      </c>
    </row>
    <row r="131" spans="1:5" x14ac:dyDescent="0.35">
      <c r="A131" s="74"/>
      <c r="B131" s="69"/>
      <c r="C131" s="68" t="s">
        <v>74</v>
      </c>
      <c r="D131" s="75" t="s">
        <v>78</v>
      </c>
      <c r="E131" s="54">
        <v>4734550</v>
      </c>
    </row>
    <row r="132" spans="1:5" x14ac:dyDescent="0.35">
      <c r="A132" s="74"/>
      <c r="B132" s="69"/>
      <c r="C132" s="68" t="s">
        <v>58</v>
      </c>
      <c r="D132" s="75" t="s">
        <v>78</v>
      </c>
      <c r="E132" s="54">
        <v>3919160</v>
      </c>
    </row>
    <row r="133" spans="1:5" x14ac:dyDescent="0.35">
      <c r="A133" s="74"/>
      <c r="B133" s="69"/>
      <c r="C133" s="68" t="s">
        <v>73</v>
      </c>
      <c r="D133" s="75" t="s">
        <v>78</v>
      </c>
      <c r="E133" s="54">
        <v>17899090</v>
      </c>
    </row>
    <row r="134" spans="1:5" x14ac:dyDescent="0.35">
      <c r="A134" s="74"/>
      <c r="B134" s="69"/>
      <c r="C134" s="68" t="s">
        <v>65</v>
      </c>
      <c r="D134" s="75" t="s">
        <v>78</v>
      </c>
      <c r="E134" s="54">
        <v>41170</v>
      </c>
    </row>
    <row r="135" spans="1:5" x14ac:dyDescent="0.35">
      <c r="A135" s="74"/>
      <c r="B135" s="69"/>
      <c r="C135" s="68"/>
      <c r="D135" s="52"/>
      <c r="E135" s="49"/>
    </row>
    <row r="136" spans="1:5" x14ac:dyDescent="0.35">
      <c r="A136" s="74"/>
      <c r="B136" s="69" t="s">
        <v>77</v>
      </c>
      <c r="C136" s="68" t="s">
        <v>67</v>
      </c>
      <c r="D136" s="39" t="s">
        <v>76</v>
      </c>
      <c r="E136" s="54">
        <v>9880</v>
      </c>
    </row>
    <row r="137" spans="1:5" x14ac:dyDescent="0.35">
      <c r="A137" s="74"/>
      <c r="B137" s="68"/>
      <c r="C137" s="68" t="s">
        <v>67</v>
      </c>
      <c r="D137" s="39" t="s">
        <v>75</v>
      </c>
      <c r="E137" s="54">
        <v>14000</v>
      </c>
    </row>
    <row r="138" spans="1:5" x14ac:dyDescent="0.35">
      <c r="A138" s="74"/>
      <c r="B138" s="68"/>
      <c r="C138" s="68"/>
      <c r="D138" s="39"/>
      <c r="E138" s="54"/>
    </row>
    <row r="139" spans="1:5" x14ac:dyDescent="0.35">
      <c r="A139" s="74"/>
      <c r="B139" s="68" t="s">
        <v>21</v>
      </c>
      <c r="C139" s="68" t="s">
        <v>67</v>
      </c>
      <c r="D139" s="50">
        <v>43873</v>
      </c>
      <c r="E139" s="54">
        <v>215630</v>
      </c>
    </row>
    <row r="140" spans="1:5" x14ac:dyDescent="0.35">
      <c r="A140" s="74"/>
      <c r="B140" s="68"/>
      <c r="C140" s="68" t="s">
        <v>74</v>
      </c>
      <c r="D140" s="50" t="s">
        <v>16</v>
      </c>
      <c r="E140" s="54">
        <v>6246010</v>
      </c>
    </row>
    <row r="141" spans="1:5" x14ac:dyDescent="0.35">
      <c r="A141" s="74"/>
      <c r="B141" s="68"/>
      <c r="C141" s="68" t="s">
        <v>58</v>
      </c>
      <c r="D141" s="50" t="s">
        <v>16</v>
      </c>
      <c r="E141" s="54">
        <v>6508800</v>
      </c>
    </row>
    <row r="142" spans="1:5" x14ac:dyDescent="0.35">
      <c r="A142" s="74"/>
      <c r="B142" s="68"/>
      <c r="C142" s="68" t="s">
        <v>65</v>
      </c>
      <c r="D142" s="50" t="s">
        <v>16</v>
      </c>
      <c r="E142" s="54">
        <v>3490</v>
      </c>
    </row>
    <row r="143" spans="1:5" x14ac:dyDescent="0.35">
      <c r="A143" s="74"/>
      <c r="B143" s="68"/>
      <c r="C143" s="68" t="s">
        <v>73</v>
      </c>
      <c r="D143" s="50" t="s">
        <v>16</v>
      </c>
      <c r="E143" s="54">
        <v>3232690</v>
      </c>
    </row>
    <row r="144" spans="1:5" x14ac:dyDescent="0.35">
      <c r="A144" s="74"/>
      <c r="B144" s="68"/>
      <c r="C144" s="68"/>
      <c r="D144" s="50"/>
      <c r="E144" s="54"/>
    </row>
    <row r="145" spans="1:5" x14ac:dyDescent="0.35">
      <c r="A145" s="74"/>
      <c r="B145" s="68" t="s">
        <v>72</v>
      </c>
      <c r="C145" s="68" t="s">
        <v>67</v>
      </c>
      <c r="D145" s="50" t="s">
        <v>14</v>
      </c>
      <c r="E145" s="54">
        <v>87530</v>
      </c>
    </row>
    <row r="146" spans="1:5" x14ac:dyDescent="0.35">
      <c r="A146" s="74"/>
      <c r="B146" s="68"/>
      <c r="C146" s="68"/>
      <c r="D146" s="50"/>
      <c r="E146" s="54"/>
    </row>
    <row r="147" spans="1:5" x14ac:dyDescent="0.35">
      <c r="A147" s="74"/>
      <c r="B147" s="68" t="s">
        <v>19</v>
      </c>
      <c r="C147" s="68" t="s">
        <v>67</v>
      </c>
      <c r="D147" s="50" t="s">
        <v>71</v>
      </c>
      <c r="E147" s="54">
        <v>368940</v>
      </c>
    </row>
    <row r="148" spans="1:5" x14ac:dyDescent="0.35">
      <c r="A148" s="74"/>
      <c r="B148" s="68"/>
      <c r="C148" s="68"/>
      <c r="D148" s="50"/>
      <c r="E148" s="54"/>
    </row>
    <row r="149" spans="1:5" x14ac:dyDescent="0.35">
      <c r="A149" s="74"/>
      <c r="B149" s="68" t="s">
        <v>70</v>
      </c>
      <c r="C149" s="68" t="s">
        <v>67</v>
      </c>
      <c r="D149" s="50">
        <v>44653</v>
      </c>
      <c r="E149" s="54">
        <v>331010</v>
      </c>
    </row>
    <row r="150" spans="1:5" x14ac:dyDescent="0.35">
      <c r="A150" s="74"/>
      <c r="B150" s="68"/>
      <c r="C150" s="68"/>
      <c r="D150" s="50"/>
      <c r="E150" s="54"/>
    </row>
    <row r="151" spans="1:5" x14ac:dyDescent="0.35">
      <c r="A151" s="74"/>
      <c r="B151" s="68" t="s">
        <v>69</v>
      </c>
      <c r="C151" s="68" t="s">
        <v>67</v>
      </c>
      <c r="D151" s="50">
        <v>44836</v>
      </c>
      <c r="E151" s="54">
        <v>527860</v>
      </c>
    </row>
    <row r="152" spans="1:5" x14ac:dyDescent="0.35">
      <c r="A152" s="74"/>
      <c r="B152" s="68"/>
      <c r="C152" s="68"/>
      <c r="D152" s="50"/>
      <c r="E152" s="54"/>
    </row>
    <row r="153" spans="1:5" x14ac:dyDescent="0.35">
      <c r="A153" s="74"/>
      <c r="B153" s="68" t="s">
        <v>68</v>
      </c>
      <c r="C153" s="68" t="s">
        <v>67</v>
      </c>
      <c r="D153" s="50">
        <v>44867</v>
      </c>
      <c r="E153" s="54">
        <v>26400</v>
      </c>
    </row>
    <row r="154" spans="1:5" x14ac:dyDescent="0.35">
      <c r="A154" s="74"/>
      <c r="B154" s="68"/>
      <c r="C154" s="68"/>
      <c r="D154" s="50"/>
      <c r="E154" s="54"/>
    </row>
    <row r="155" spans="1:5" x14ac:dyDescent="0.35">
      <c r="A155" s="74"/>
      <c r="B155" s="69"/>
      <c r="C155" s="68"/>
      <c r="D155" s="39"/>
      <c r="E155" s="54"/>
    </row>
    <row r="156" spans="1:5" x14ac:dyDescent="0.35">
      <c r="A156" s="74"/>
      <c r="B156" s="69"/>
      <c r="C156" s="68"/>
      <c r="D156" s="52" t="s">
        <v>46</v>
      </c>
      <c r="E156" s="49">
        <f>+E136+E137+E155</f>
        <v>23880</v>
      </c>
    </row>
    <row r="157" spans="1:5" x14ac:dyDescent="0.35">
      <c r="A157" s="64"/>
      <c r="B157" s="69"/>
      <c r="C157" s="68"/>
      <c r="D157" s="68"/>
      <c r="E157" s="68"/>
    </row>
    <row r="158" spans="1:5" x14ac:dyDescent="0.35">
      <c r="A158" s="64"/>
      <c r="B158" s="22" t="s">
        <v>6</v>
      </c>
      <c r="C158" s="68"/>
      <c r="D158" s="68"/>
      <c r="E158" s="68"/>
    </row>
    <row r="159" spans="1:5" x14ac:dyDescent="0.35">
      <c r="A159" s="64"/>
      <c r="B159" s="69" t="s">
        <v>66</v>
      </c>
      <c r="C159" s="68" t="s">
        <v>65</v>
      </c>
      <c r="D159" s="70">
        <v>44317</v>
      </c>
      <c r="E159" s="68">
        <v>114900</v>
      </c>
    </row>
    <row r="160" spans="1:5" x14ac:dyDescent="0.35">
      <c r="A160" s="64"/>
      <c r="B160" s="69"/>
      <c r="C160" s="68" t="s">
        <v>58</v>
      </c>
      <c r="D160" s="70">
        <v>44317</v>
      </c>
      <c r="E160" s="68">
        <v>4646780</v>
      </c>
    </row>
    <row r="161" spans="1:5" x14ac:dyDescent="0.35">
      <c r="A161" s="64"/>
      <c r="B161" s="69"/>
      <c r="C161" s="68"/>
      <c r="D161" s="68"/>
      <c r="E161" s="68"/>
    </row>
    <row r="162" spans="1:5" x14ac:dyDescent="0.35">
      <c r="A162" s="64"/>
      <c r="B162" s="73" t="s">
        <v>64</v>
      </c>
      <c r="C162" s="68" t="s">
        <v>58</v>
      </c>
      <c r="D162" s="70">
        <v>44348</v>
      </c>
      <c r="E162" s="68">
        <v>13619570</v>
      </c>
    </row>
    <row r="163" spans="1:5" x14ac:dyDescent="0.35">
      <c r="A163" s="64"/>
      <c r="B163" s="73"/>
      <c r="C163" s="68" t="s">
        <v>63</v>
      </c>
      <c r="D163" s="71">
        <v>44532</v>
      </c>
      <c r="E163" s="68">
        <v>204300</v>
      </c>
    </row>
    <row r="164" spans="1:5" x14ac:dyDescent="0.35">
      <c r="A164" s="64"/>
      <c r="B164" s="69"/>
      <c r="C164" s="68"/>
      <c r="D164" s="68"/>
      <c r="E164" s="68"/>
    </row>
    <row r="165" spans="1:5" x14ac:dyDescent="0.35">
      <c r="A165" s="64"/>
      <c r="B165" s="69" t="s">
        <v>11</v>
      </c>
      <c r="C165" s="68" t="s">
        <v>58</v>
      </c>
      <c r="D165" s="72" t="s">
        <v>62</v>
      </c>
      <c r="E165" s="68">
        <v>4193370</v>
      </c>
    </row>
    <row r="166" spans="1:5" x14ac:dyDescent="0.35">
      <c r="A166" s="64"/>
      <c r="B166" s="69"/>
      <c r="C166" s="68"/>
      <c r="D166" s="68"/>
      <c r="E166" s="68"/>
    </row>
    <row r="167" spans="1:5" x14ac:dyDescent="0.35">
      <c r="A167" s="64"/>
      <c r="B167" s="69" t="s">
        <v>61</v>
      </c>
      <c r="C167" s="68" t="s">
        <v>58</v>
      </c>
      <c r="D167" s="70">
        <v>44532</v>
      </c>
      <c r="E167" s="68">
        <v>3089010</v>
      </c>
    </row>
    <row r="168" spans="1:5" x14ac:dyDescent="0.35">
      <c r="A168" s="64"/>
      <c r="B168" s="69"/>
      <c r="C168" s="68" t="s">
        <v>60</v>
      </c>
      <c r="D168" s="70">
        <v>44532</v>
      </c>
      <c r="E168" s="68">
        <v>300750</v>
      </c>
    </row>
    <row r="169" spans="1:5" x14ac:dyDescent="0.35">
      <c r="A169" s="64"/>
      <c r="B169" s="69"/>
      <c r="C169" s="68"/>
      <c r="D169" s="70"/>
      <c r="E169" s="68"/>
    </row>
    <row r="170" spans="1:5" x14ac:dyDescent="0.35">
      <c r="A170" s="64"/>
      <c r="B170" s="69" t="s">
        <v>59</v>
      </c>
      <c r="C170" s="68" t="s">
        <v>58</v>
      </c>
      <c r="D170" s="71">
        <v>44348</v>
      </c>
      <c r="E170" s="68">
        <v>13619570</v>
      </c>
    </row>
    <row r="171" spans="1:5" x14ac:dyDescent="0.35">
      <c r="A171" s="64"/>
      <c r="B171" s="69"/>
      <c r="C171" s="68" t="s">
        <v>57</v>
      </c>
      <c r="D171" s="70">
        <v>44532</v>
      </c>
      <c r="E171" s="68">
        <v>204300</v>
      </c>
    </row>
    <row r="172" spans="1:5" x14ac:dyDescent="0.35">
      <c r="A172" s="64"/>
      <c r="B172" s="69"/>
      <c r="C172" s="68"/>
      <c r="D172" s="68"/>
      <c r="E172" s="68"/>
    </row>
    <row r="173" spans="1:5" x14ac:dyDescent="0.35">
      <c r="A173" s="64"/>
      <c r="B173" s="3"/>
      <c r="C173" s="63"/>
      <c r="D173" s="2"/>
      <c r="E173" s="5"/>
    </row>
    <row r="174" spans="1:5" x14ac:dyDescent="0.35">
      <c r="A174" s="64"/>
      <c r="B174" s="3"/>
      <c r="C174" s="63"/>
      <c r="D174" s="2"/>
      <c r="E174" s="5"/>
    </row>
    <row r="175" spans="1:5" x14ac:dyDescent="0.35">
      <c r="A175" s="64"/>
      <c r="B175" s="15" t="s">
        <v>4</v>
      </c>
      <c r="C175" s="63"/>
      <c r="D175" s="2"/>
      <c r="E175" s="5"/>
    </row>
    <row r="176" spans="1:5" x14ac:dyDescent="0.35">
      <c r="A176" s="64"/>
      <c r="B176" s="3"/>
      <c r="C176" s="67"/>
      <c r="D176" s="13"/>
      <c r="E176" s="12">
        <f>E14+E16+E81+E90+E98+E3+E29</f>
        <v>66885698.199999996</v>
      </c>
    </row>
    <row r="177" spans="1:5" x14ac:dyDescent="0.35">
      <c r="A177" s="64"/>
      <c r="B177" s="14" t="s">
        <v>3</v>
      </c>
      <c r="C177" s="66"/>
      <c r="D177" s="10"/>
      <c r="E177" s="9">
        <f>E25</f>
        <v>828524.55</v>
      </c>
    </row>
    <row r="178" spans="1:5" x14ac:dyDescent="0.35">
      <c r="A178" s="64"/>
      <c r="B178" s="11" t="s">
        <v>2</v>
      </c>
      <c r="C178" s="65"/>
      <c r="D178" s="7"/>
      <c r="E178" s="6">
        <f>E53+E60+E72+E26+E27</f>
        <v>63465395.299999997</v>
      </c>
    </row>
    <row r="179" spans="1:5" x14ac:dyDescent="0.35">
      <c r="A179" s="64"/>
      <c r="B179" s="8" t="s">
        <v>0</v>
      </c>
      <c r="C179" s="63"/>
      <c r="D179" s="2"/>
      <c r="E179" s="5"/>
    </row>
    <row r="180" spans="1:5" ht="15.5" x14ac:dyDescent="0.35">
      <c r="A180" s="64"/>
      <c r="B180" s="3"/>
      <c r="C180" s="63"/>
      <c r="D180" s="2"/>
      <c r="E180" s="1">
        <v>131179618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20" sqref="E120"/>
    </sheetView>
  </sheetViews>
  <sheetFormatPr defaultRowHeight="14.5" x14ac:dyDescent="0.35"/>
  <cols>
    <col min="2" max="2" width="11" customWidth="1"/>
    <col min="3" max="3" width="13.54296875" bestFit="1" customWidth="1"/>
    <col min="5" max="5" width="13.08984375" bestFit="1" customWidth="1"/>
  </cols>
  <sheetData>
    <row r="1" spans="1:5" x14ac:dyDescent="0.35">
      <c r="A1" s="74"/>
      <c r="B1" s="59"/>
      <c r="C1" s="113" t="s">
        <v>121</v>
      </c>
      <c r="D1" s="37" t="s">
        <v>55</v>
      </c>
      <c r="E1" s="112" t="s">
        <v>54</v>
      </c>
    </row>
    <row r="2" spans="1:5" x14ac:dyDescent="0.35">
      <c r="A2" s="74"/>
      <c r="B2" s="59"/>
      <c r="C2" s="110"/>
      <c r="D2" s="110"/>
      <c r="E2" s="109"/>
    </row>
    <row r="3" spans="1:5" x14ac:dyDescent="0.35">
      <c r="A3" s="61" t="s">
        <v>53</v>
      </c>
      <c r="B3" s="60" t="s">
        <v>52</v>
      </c>
      <c r="C3" s="111"/>
      <c r="D3" s="39"/>
      <c r="E3" s="49"/>
    </row>
    <row r="4" spans="1:5" x14ac:dyDescent="0.35">
      <c r="A4" s="74"/>
      <c r="B4" s="59"/>
      <c r="C4" s="110"/>
      <c r="D4" s="110"/>
      <c r="E4" s="109"/>
    </row>
    <row r="5" spans="1:5" x14ac:dyDescent="0.35">
      <c r="A5" s="48" t="s">
        <v>50</v>
      </c>
      <c r="B5" s="56" t="s">
        <v>49</v>
      </c>
      <c r="C5" s="108"/>
      <c r="D5" s="33"/>
      <c r="E5" s="32"/>
    </row>
    <row r="6" spans="1:5" x14ac:dyDescent="0.35">
      <c r="A6" s="37"/>
      <c r="B6" s="36"/>
      <c r="C6" s="107"/>
      <c r="D6" s="25"/>
      <c r="E6" s="24"/>
    </row>
    <row r="7" spans="1:5" x14ac:dyDescent="0.35">
      <c r="A7" s="74">
        <v>1</v>
      </c>
      <c r="B7" s="106"/>
      <c r="C7" s="68" t="s">
        <v>131</v>
      </c>
      <c r="D7" s="50">
        <v>43649</v>
      </c>
      <c r="E7" s="54">
        <v>22762000</v>
      </c>
    </row>
    <row r="8" spans="1:5" x14ac:dyDescent="0.35">
      <c r="A8" s="37"/>
      <c r="B8" s="105"/>
      <c r="C8" s="68" t="s">
        <v>130</v>
      </c>
      <c r="D8" s="39" t="s">
        <v>129</v>
      </c>
      <c r="E8" s="54">
        <v>300950</v>
      </c>
    </row>
    <row r="9" spans="1:5" x14ac:dyDescent="0.35">
      <c r="A9" s="37"/>
      <c r="B9" s="105"/>
      <c r="C9" s="68" t="s">
        <v>127</v>
      </c>
      <c r="D9" s="39" t="s">
        <v>128</v>
      </c>
      <c r="E9" s="54">
        <v>24670130</v>
      </c>
    </row>
    <row r="10" spans="1:5" x14ac:dyDescent="0.35">
      <c r="A10" s="37"/>
      <c r="B10" s="105"/>
      <c r="C10" s="68" t="s">
        <v>127</v>
      </c>
      <c r="D10" s="50">
        <v>43565</v>
      </c>
      <c r="E10" s="54">
        <v>6167550</v>
      </c>
    </row>
    <row r="11" spans="1:5" x14ac:dyDescent="0.35">
      <c r="A11" s="37"/>
      <c r="B11" s="105"/>
      <c r="C11" s="68" t="s">
        <v>126</v>
      </c>
      <c r="D11" s="68" t="s">
        <v>125</v>
      </c>
      <c r="E11" s="54">
        <v>6167550</v>
      </c>
    </row>
    <row r="12" spans="1:5" ht="25" x14ac:dyDescent="0.35">
      <c r="A12" s="37"/>
      <c r="B12" s="105"/>
      <c r="C12" s="68" t="s">
        <v>124</v>
      </c>
      <c r="D12" s="39" t="s">
        <v>123</v>
      </c>
      <c r="E12" s="54">
        <v>370060</v>
      </c>
    </row>
    <row r="13" spans="1:5" x14ac:dyDescent="0.35">
      <c r="A13" s="37"/>
      <c r="B13" s="105"/>
      <c r="C13" s="68" t="s">
        <v>67</v>
      </c>
      <c r="D13" s="39" t="s">
        <v>122</v>
      </c>
      <c r="E13" s="54">
        <v>11600</v>
      </c>
    </row>
    <row r="14" spans="1:5" x14ac:dyDescent="0.35">
      <c r="A14" s="37"/>
      <c r="B14" s="105"/>
      <c r="C14" s="68" t="s">
        <v>67</v>
      </c>
      <c r="D14" s="50">
        <v>43990</v>
      </c>
      <c r="E14" s="54">
        <v>11600</v>
      </c>
    </row>
    <row r="15" spans="1:5" x14ac:dyDescent="0.35">
      <c r="A15" s="37"/>
      <c r="B15" s="105"/>
      <c r="C15" s="68"/>
      <c r="D15" s="39"/>
      <c r="E15" s="49">
        <f>SUM(E7:E13)</f>
        <v>60449840</v>
      </c>
    </row>
    <row r="16" spans="1:5" x14ac:dyDescent="0.35">
      <c r="A16" s="37"/>
      <c r="B16" s="105"/>
      <c r="C16" s="68"/>
      <c r="D16" s="39"/>
      <c r="E16" s="54"/>
    </row>
    <row r="17" spans="1:5" x14ac:dyDescent="0.35">
      <c r="A17" s="37"/>
      <c r="B17" s="105"/>
      <c r="C17" s="68"/>
      <c r="D17" s="52"/>
      <c r="E17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sqref="A1:D1"/>
    </sheetView>
  </sheetViews>
  <sheetFormatPr defaultRowHeight="14.5" x14ac:dyDescent="0.35"/>
  <cols>
    <col min="1" max="1" width="34.1796875" bestFit="1" customWidth="1"/>
    <col min="2" max="2" width="21.1796875" bestFit="1" customWidth="1"/>
    <col min="3" max="4" width="12.08984375" bestFit="1" customWidth="1"/>
  </cols>
  <sheetData>
    <row r="1" spans="1:4" x14ac:dyDescent="0.35">
      <c r="A1" s="154" t="s">
        <v>133</v>
      </c>
      <c r="B1" s="154"/>
      <c r="C1" s="154"/>
      <c r="D1" s="154"/>
    </row>
    <row r="2" spans="1:4" x14ac:dyDescent="0.35">
      <c r="A2" s="115" t="s">
        <v>135</v>
      </c>
      <c r="B2" s="115"/>
      <c r="C2" s="116" t="s">
        <v>55</v>
      </c>
      <c r="D2" s="117" t="s">
        <v>54</v>
      </c>
    </row>
    <row r="3" spans="1:4" ht="25" customHeight="1" x14ac:dyDescent="0.35">
      <c r="A3" s="118" t="s">
        <v>39</v>
      </c>
      <c r="B3" s="128" t="s">
        <v>108</v>
      </c>
      <c r="C3" s="119">
        <v>41340</v>
      </c>
      <c r="D3" s="120">
        <v>2334395</v>
      </c>
    </row>
    <row r="4" spans="1:4" ht="25" customHeight="1" x14ac:dyDescent="0.35">
      <c r="A4" s="121" t="s">
        <v>38</v>
      </c>
      <c r="B4" s="128" t="s">
        <v>108</v>
      </c>
      <c r="C4" s="122"/>
      <c r="D4" s="123">
        <f>67341.01*15</f>
        <v>1010115.1499999999</v>
      </c>
    </row>
    <row r="5" spans="1:4" ht="25" customHeight="1" x14ac:dyDescent="0.35">
      <c r="A5" s="121" t="s">
        <v>37</v>
      </c>
      <c r="B5" s="135" t="s">
        <v>108</v>
      </c>
      <c r="C5" s="122"/>
      <c r="D5" s="123">
        <f>98632.06*15</f>
        <v>1479480.9</v>
      </c>
    </row>
    <row r="6" spans="1:4" ht="25" customHeight="1" x14ac:dyDescent="0.35">
      <c r="A6" s="124" t="s">
        <v>36</v>
      </c>
      <c r="B6" s="138" t="s">
        <v>108</v>
      </c>
      <c r="C6" s="125"/>
      <c r="D6" s="126">
        <f>I11+D3-D4-D5</f>
        <v>-155201.04999999981</v>
      </c>
    </row>
    <row r="7" spans="1:4" x14ac:dyDescent="0.35">
      <c r="A7" s="124" t="s">
        <v>5</v>
      </c>
      <c r="B7" s="136" t="s">
        <v>102</v>
      </c>
      <c r="C7" s="125" t="s">
        <v>35</v>
      </c>
      <c r="D7" s="126">
        <v>1200750</v>
      </c>
    </row>
    <row r="8" spans="1:4" x14ac:dyDescent="0.35">
      <c r="A8" s="124" t="s">
        <v>19</v>
      </c>
      <c r="B8" s="136" t="s">
        <v>102</v>
      </c>
      <c r="C8" s="125" t="s">
        <v>35</v>
      </c>
      <c r="D8" s="126">
        <v>1052450</v>
      </c>
    </row>
    <row r="9" spans="1:4" x14ac:dyDescent="0.35">
      <c r="A9" s="124" t="s">
        <v>29</v>
      </c>
      <c r="B9" s="136" t="s">
        <v>102</v>
      </c>
      <c r="C9" s="125" t="s">
        <v>34</v>
      </c>
      <c r="D9" s="126">
        <v>1877240</v>
      </c>
    </row>
    <row r="10" spans="1:4" x14ac:dyDescent="0.35">
      <c r="A10" s="124" t="s">
        <v>26</v>
      </c>
      <c r="B10" s="136" t="s">
        <v>102</v>
      </c>
      <c r="C10" s="125" t="s">
        <v>34</v>
      </c>
      <c r="D10" s="126">
        <v>2542720</v>
      </c>
    </row>
    <row r="11" spans="1:4" x14ac:dyDescent="0.35">
      <c r="A11" s="124" t="s">
        <v>17</v>
      </c>
      <c r="B11" s="136" t="s">
        <v>102</v>
      </c>
      <c r="C11" s="125" t="s">
        <v>33</v>
      </c>
      <c r="D11" s="126">
        <v>2222660</v>
      </c>
    </row>
    <row r="12" spans="1:4" x14ac:dyDescent="0.35">
      <c r="A12" s="124" t="s">
        <v>13</v>
      </c>
      <c r="B12" s="136" t="s">
        <v>102</v>
      </c>
      <c r="C12" s="125" t="s">
        <v>32</v>
      </c>
      <c r="D12" s="126">
        <v>1381130</v>
      </c>
    </row>
    <row r="14" spans="1:4" x14ac:dyDescent="0.35">
      <c r="A14" s="153" t="s">
        <v>134</v>
      </c>
      <c r="B14" s="153"/>
      <c r="C14" s="153"/>
      <c r="D14" s="153"/>
    </row>
    <row r="15" spans="1:4" x14ac:dyDescent="0.35">
      <c r="A15" s="115" t="s">
        <v>56</v>
      </c>
      <c r="B15" s="115" t="s">
        <v>136</v>
      </c>
      <c r="C15" s="116" t="s">
        <v>55</v>
      </c>
      <c r="D15" s="117" t="s">
        <v>54</v>
      </c>
    </row>
    <row r="16" spans="1:4" x14ac:dyDescent="0.35">
      <c r="A16" s="118" t="s">
        <v>40</v>
      </c>
      <c r="B16" s="128" t="s">
        <v>108</v>
      </c>
      <c r="C16" s="129"/>
      <c r="D16" s="130"/>
    </row>
    <row r="17" spans="1:4" x14ac:dyDescent="0.35">
      <c r="A17" s="131" t="s">
        <v>112</v>
      </c>
      <c r="B17" s="132" t="s">
        <v>108</v>
      </c>
      <c r="C17" s="133"/>
      <c r="D17" s="134">
        <f>876600-D20</f>
        <v>828524.55</v>
      </c>
    </row>
    <row r="18" spans="1:4" x14ac:dyDescent="0.35">
      <c r="A18" s="121" t="s">
        <v>111</v>
      </c>
      <c r="B18" s="135" t="s">
        <v>108</v>
      </c>
      <c r="C18" s="122"/>
      <c r="D18" s="123">
        <f>116195.16*15</f>
        <v>1742927.4000000001</v>
      </c>
    </row>
    <row r="19" spans="1:4" x14ac:dyDescent="0.35">
      <c r="A19" s="121" t="s">
        <v>26</v>
      </c>
      <c r="B19" s="135" t="s">
        <v>108</v>
      </c>
      <c r="C19" s="122"/>
      <c r="D19" s="123">
        <f>79130.54*15</f>
        <v>1186958.0999999999</v>
      </c>
    </row>
    <row r="20" spans="1:4" x14ac:dyDescent="0.35">
      <c r="A20" s="121" t="s">
        <v>110</v>
      </c>
      <c r="B20" s="135" t="s">
        <v>108</v>
      </c>
      <c r="C20" s="122"/>
      <c r="D20" s="123">
        <f>3205.03*15</f>
        <v>48075.450000000004</v>
      </c>
    </row>
    <row r="21" spans="1:4" x14ac:dyDescent="0.35">
      <c r="A21" s="124" t="s">
        <v>109</v>
      </c>
      <c r="B21" s="136"/>
      <c r="C21" s="125"/>
      <c r="D21" s="126">
        <v>6860090</v>
      </c>
    </row>
    <row r="22" spans="1:4" x14ac:dyDescent="0.35">
      <c r="A22" s="114"/>
      <c r="B22" s="114"/>
      <c r="C22" s="114"/>
      <c r="D22" s="130"/>
    </row>
    <row r="23" spans="1:4" x14ac:dyDescent="0.35">
      <c r="A23" s="114" t="s">
        <v>13</v>
      </c>
      <c r="B23" s="114" t="s">
        <v>108</v>
      </c>
      <c r="C23" s="127" t="s">
        <v>18</v>
      </c>
      <c r="D23" s="130">
        <v>881960</v>
      </c>
    </row>
    <row r="24" spans="1:4" x14ac:dyDescent="0.35">
      <c r="A24" s="114" t="s">
        <v>11</v>
      </c>
      <c r="B24" s="114" t="s">
        <v>108</v>
      </c>
      <c r="C24" s="127" t="s">
        <v>18</v>
      </c>
      <c r="D24" s="130">
        <v>815770</v>
      </c>
    </row>
    <row r="25" spans="1:4" x14ac:dyDescent="0.35">
      <c r="A25" s="114" t="s">
        <v>88</v>
      </c>
      <c r="B25" s="114" t="s">
        <v>102</v>
      </c>
      <c r="C25" s="137">
        <v>43923</v>
      </c>
      <c r="D25" s="130">
        <v>100000</v>
      </c>
    </row>
    <row r="26" spans="1:4" x14ac:dyDescent="0.35">
      <c r="A26" s="114" t="s">
        <v>5</v>
      </c>
      <c r="B26" s="114" t="s">
        <v>102</v>
      </c>
      <c r="C26" s="127" t="s">
        <v>107</v>
      </c>
      <c r="D26" s="130">
        <v>1053680</v>
      </c>
    </row>
    <row r="27" spans="1:4" x14ac:dyDescent="0.35">
      <c r="A27" s="114" t="s">
        <v>59</v>
      </c>
      <c r="B27" s="114" t="s">
        <v>102</v>
      </c>
      <c r="C27" s="127" t="s">
        <v>106</v>
      </c>
      <c r="D27" s="130">
        <v>591470</v>
      </c>
    </row>
    <row r="28" spans="1:4" x14ac:dyDescent="0.35">
      <c r="A28" s="114" t="s">
        <v>105</v>
      </c>
      <c r="B28" s="114" t="s">
        <v>102</v>
      </c>
      <c r="C28" s="127" t="s">
        <v>33</v>
      </c>
      <c r="D28" s="130">
        <v>1190080</v>
      </c>
    </row>
    <row r="29" spans="1:4" x14ac:dyDescent="0.35">
      <c r="A29" s="114" t="s">
        <v>59</v>
      </c>
      <c r="B29" s="114" t="s">
        <v>102</v>
      </c>
      <c r="C29" s="127" t="s">
        <v>104</v>
      </c>
      <c r="D29" s="130">
        <v>1322510</v>
      </c>
    </row>
    <row r="30" spans="1:4" x14ac:dyDescent="0.35">
      <c r="A30" s="114" t="s">
        <v>77</v>
      </c>
      <c r="B30" s="114" t="s">
        <v>102</v>
      </c>
      <c r="C30" s="137">
        <v>44289</v>
      </c>
      <c r="D30" s="130">
        <v>50000</v>
      </c>
    </row>
    <row r="31" spans="1:4" x14ac:dyDescent="0.35">
      <c r="A31" s="114" t="s">
        <v>5</v>
      </c>
      <c r="B31" s="114" t="s">
        <v>102</v>
      </c>
      <c r="C31" s="127" t="s">
        <v>103</v>
      </c>
      <c r="D31" s="130">
        <v>1913740</v>
      </c>
    </row>
    <row r="32" spans="1:4" x14ac:dyDescent="0.35">
      <c r="A32" s="114" t="s">
        <v>59</v>
      </c>
      <c r="B32" s="114" t="s">
        <v>102</v>
      </c>
      <c r="C32" s="114" t="s">
        <v>78</v>
      </c>
      <c r="D32" s="130">
        <v>626480</v>
      </c>
    </row>
    <row r="33" spans="1:4" x14ac:dyDescent="0.35">
      <c r="A33" s="114" t="s">
        <v>132</v>
      </c>
      <c r="B33" s="114" t="s">
        <v>102</v>
      </c>
      <c r="C33" s="114" t="s">
        <v>32</v>
      </c>
      <c r="D33" s="130">
        <v>2260100</v>
      </c>
    </row>
  </sheetData>
  <mergeCells count="2">
    <mergeCell ref="A14:D14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C42C-E66D-4FF5-A86B-C35103DAF76D}">
  <dimension ref="A1:K66"/>
  <sheetViews>
    <sheetView tabSelected="1" topLeftCell="E1" workbookViewId="0">
      <selection activeCell="B66" sqref="B66"/>
    </sheetView>
  </sheetViews>
  <sheetFormatPr defaultRowHeight="15.5" x14ac:dyDescent="0.35"/>
  <cols>
    <col min="1" max="1" width="16.36328125" bestFit="1" customWidth="1"/>
    <col min="2" max="2" width="10.7265625" bestFit="1" customWidth="1"/>
    <col min="3" max="3" width="26.453125" bestFit="1" customWidth="1"/>
    <col min="4" max="4" width="44.6328125" bestFit="1" customWidth="1"/>
    <col min="5" max="5" width="23.1796875" bestFit="1" customWidth="1"/>
    <col min="6" max="6" width="26.90625" style="139" customWidth="1"/>
    <col min="7" max="7" width="29.453125" style="150" customWidth="1"/>
    <col min="8" max="8" width="27.36328125" style="152" customWidth="1"/>
    <col min="9" max="9" width="12.36328125" bestFit="1" customWidth="1"/>
    <col min="10" max="10" width="78.26953125" bestFit="1" customWidth="1"/>
    <col min="11" max="11" width="11.7265625" bestFit="1" customWidth="1"/>
  </cols>
  <sheetData>
    <row r="1" spans="1:11" ht="16" thickBot="1" x14ac:dyDescent="0.4">
      <c r="A1" s="140" t="s">
        <v>137</v>
      </c>
      <c r="B1" s="141" t="s">
        <v>138</v>
      </c>
      <c r="C1" s="141" t="s">
        <v>139</v>
      </c>
      <c r="D1" s="141" t="s">
        <v>140</v>
      </c>
      <c r="E1" s="141" t="s">
        <v>141</v>
      </c>
      <c r="F1" s="141" t="s">
        <v>142</v>
      </c>
      <c r="G1" s="148" t="s">
        <v>143</v>
      </c>
      <c r="H1" s="141" t="s">
        <v>144</v>
      </c>
      <c r="I1" s="141" t="s">
        <v>145</v>
      </c>
      <c r="J1" s="141" t="s">
        <v>146</v>
      </c>
      <c r="K1" s="141" t="s">
        <v>147</v>
      </c>
    </row>
    <row r="2" spans="1:11" ht="16" thickBot="1" x14ac:dyDescent="0.4">
      <c r="A2" s="142">
        <v>401</v>
      </c>
      <c r="B2" s="143" t="s">
        <v>148</v>
      </c>
      <c r="C2" s="143" t="s">
        <v>149</v>
      </c>
      <c r="D2" s="143" t="s">
        <v>150</v>
      </c>
      <c r="E2" s="143" t="s">
        <v>151</v>
      </c>
      <c r="F2" s="144">
        <v>44197</v>
      </c>
      <c r="G2" s="144">
        <v>44396</v>
      </c>
      <c r="H2" s="147">
        <v>44555</v>
      </c>
      <c r="I2" s="151">
        <f>H2+10</f>
        <v>44565</v>
      </c>
      <c r="J2" s="145"/>
      <c r="K2" s="143" t="str">
        <f>IF(I2="-","Pending","Delivered")</f>
        <v>Delivered</v>
      </c>
    </row>
    <row r="3" spans="1:11" ht="16" thickBot="1" x14ac:dyDescent="0.4">
      <c r="A3" s="142">
        <v>804</v>
      </c>
      <c r="B3" s="143" t="s">
        <v>148</v>
      </c>
      <c r="C3" s="143" t="s">
        <v>152</v>
      </c>
      <c r="D3" s="143" t="s">
        <v>153</v>
      </c>
      <c r="E3" s="143" t="s">
        <v>151</v>
      </c>
      <c r="F3" s="144" t="s">
        <v>287</v>
      </c>
      <c r="G3" s="144" t="s">
        <v>1</v>
      </c>
      <c r="H3" s="143" t="s">
        <v>1</v>
      </c>
      <c r="I3" s="151" t="s">
        <v>1</v>
      </c>
      <c r="J3" s="145"/>
      <c r="K3" s="143" t="str">
        <f t="shared" ref="K3:K66" si="0">IF(I3="-","Pending","Delivered")</f>
        <v>Pending</v>
      </c>
    </row>
    <row r="4" spans="1:11" ht="16" thickBot="1" x14ac:dyDescent="0.4">
      <c r="A4" s="142">
        <v>935</v>
      </c>
      <c r="B4" s="143" t="s">
        <v>148</v>
      </c>
      <c r="C4" s="143" t="s">
        <v>154</v>
      </c>
      <c r="D4" s="143" t="s">
        <v>155</v>
      </c>
      <c r="E4" s="143" t="s">
        <v>151</v>
      </c>
      <c r="F4" s="144">
        <v>44256</v>
      </c>
      <c r="G4" s="144">
        <v>44464</v>
      </c>
      <c r="H4" s="147">
        <v>44576</v>
      </c>
      <c r="I4" s="151">
        <f t="shared" ref="I4:I66" si="1">H4+10</f>
        <v>44586</v>
      </c>
      <c r="J4" s="145"/>
      <c r="K4" s="143" t="str">
        <f t="shared" si="0"/>
        <v>Delivered</v>
      </c>
    </row>
    <row r="5" spans="1:11" ht="16" thickBot="1" x14ac:dyDescent="0.4">
      <c r="A5" s="142">
        <v>935</v>
      </c>
      <c r="B5" s="143" t="s">
        <v>148</v>
      </c>
      <c r="C5" s="143" t="s">
        <v>154</v>
      </c>
      <c r="D5" s="143" t="s">
        <v>156</v>
      </c>
      <c r="E5" s="143" t="s">
        <v>151</v>
      </c>
      <c r="F5" s="144">
        <v>44256</v>
      </c>
      <c r="G5" s="144">
        <v>44469</v>
      </c>
      <c r="H5" s="147">
        <v>44572</v>
      </c>
      <c r="I5" s="151">
        <f t="shared" si="1"/>
        <v>44582</v>
      </c>
      <c r="J5" s="143" t="s">
        <v>157</v>
      </c>
      <c r="K5" s="143" t="str">
        <f t="shared" si="0"/>
        <v>Delivered</v>
      </c>
    </row>
    <row r="6" spans="1:11" ht="16" thickBot="1" x14ac:dyDescent="0.4">
      <c r="A6" s="142">
        <v>1019</v>
      </c>
      <c r="B6" s="143" t="s">
        <v>158</v>
      </c>
      <c r="C6" s="143" t="s">
        <v>159</v>
      </c>
      <c r="D6" s="143" t="s">
        <v>160</v>
      </c>
      <c r="E6" s="143" t="s">
        <v>151</v>
      </c>
      <c r="F6" s="144">
        <v>44547</v>
      </c>
      <c r="G6" s="144">
        <v>44604</v>
      </c>
      <c r="H6" s="147">
        <v>44682</v>
      </c>
      <c r="I6" s="151">
        <f t="shared" si="1"/>
        <v>44692</v>
      </c>
      <c r="J6" s="143" t="s">
        <v>161</v>
      </c>
      <c r="K6" s="143" t="str">
        <f t="shared" si="0"/>
        <v>Delivered</v>
      </c>
    </row>
    <row r="7" spans="1:11" ht="16" thickBot="1" x14ac:dyDescent="0.4">
      <c r="A7" s="142">
        <v>1037</v>
      </c>
      <c r="B7" s="143" t="s">
        <v>148</v>
      </c>
      <c r="C7" s="143" t="s">
        <v>154</v>
      </c>
      <c r="D7" s="143" t="s">
        <v>162</v>
      </c>
      <c r="E7" s="143" t="s">
        <v>151</v>
      </c>
      <c r="F7" s="144">
        <v>44547</v>
      </c>
      <c r="G7" s="144">
        <v>44619</v>
      </c>
      <c r="H7" s="147">
        <v>44682</v>
      </c>
      <c r="I7" s="151">
        <f t="shared" si="1"/>
        <v>44692</v>
      </c>
      <c r="J7" s="145"/>
      <c r="K7" s="143" t="str">
        <f t="shared" si="0"/>
        <v>Delivered</v>
      </c>
    </row>
    <row r="8" spans="1:11" ht="16" thickBot="1" x14ac:dyDescent="0.4">
      <c r="A8" s="142">
        <v>1080</v>
      </c>
      <c r="B8" s="143" t="s">
        <v>158</v>
      </c>
      <c r="C8" s="143" t="s">
        <v>163</v>
      </c>
      <c r="D8" s="143" t="s">
        <v>164</v>
      </c>
      <c r="E8" s="143" t="s">
        <v>151</v>
      </c>
      <c r="F8" s="144">
        <v>44241</v>
      </c>
      <c r="G8" s="144">
        <v>44348</v>
      </c>
      <c r="H8" s="147">
        <v>44495</v>
      </c>
      <c r="I8" s="151">
        <f t="shared" si="1"/>
        <v>44505</v>
      </c>
      <c r="J8" s="143" t="s">
        <v>165</v>
      </c>
      <c r="K8" s="143" t="str">
        <f t="shared" si="0"/>
        <v>Delivered</v>
      </c>
    </row>
    <row r="9" spans="1:11" ht="16" thickBot="1" x14ac:dyDescent="0.4">
      <c r="A9" s="142">
        <v>1091</v>
      </c>
      <c r="B9" s="143" t="s">
        <v>166</v>
      </c>
      <c r="C9" s="143" t="s">
        <v>167</v>
      </c>
      <c r="D9" s="143" t="s">
        <v>168</v>
      </c>
      <c r="E9" s="143" t="s">
        <v>151</v>
      </c>
      <c r="F9" s="144">
        <v>44439</v>
      </c>
      <c r="G9" s="144">
        <v>44554</v>
      </c>
      <c r="H9" s="147">
        <v>44591</v>
      </c>
      <c r="I9" s="151">
        <f t="shared" si="1"/>
        <v>44601</v>
      </c>
      <c r="J9" s="145"/>
      <c r="K9" s="143" t="str">
        <f t="shared" si="0"/>
        <v>Delivered</v>
      </c>
    </row>
    <row r="10" spans="1:11" ht="16" thickBot="1" x14ac:dyDescent="0.4">
      <c r="A10" s="142">
        <v>1096</v>
      </c>
      <c r="B10" s="143" t="s">
        <v>148</v>
      </c>
      <c r="C10" s="143" t="s">
        <v>169</v>
      </c>
      <c r="D10" s="143" t="s">
        <v>170</v>
      </c>
      <c r="E10" s="143" t="s">
        <v>151</v>
      </c>
      <c r="F10" s="144">
        <v>44562</v>
      </c>
      <c r="G10" s="144">
        <v>44666</v>
      </c>
      <c r="H10" s="143" t="s">
        <v>1</v>
      </c>
      <c r="I10" s="151" t="s">
        <v>1</v>
      </c>
      <c r="J10" s="143" t="s">
        <v>171</v>
      </c>
      <c r="K10" s="143" t="str">
        <f t="shared" si="0"/>
        <v>Pending</v>
      </c>
    </row>
    <row r="11" spans="1:11" ht="16" thickBot="1" x14ac:dyDescent="0.4">
      <c r="A11" s="142">
        <v>1120</v>
      </c>
      <c r="B11" s="143" t="s">
        <v>172</v>
      </c>
      <c r="C11" s="143" t="s">
        <v>173</v>
      </c>
      <c r="D11" s="143" t="s">
        <v>174</v>
      </c>
      <c r="E11" s="143" t="s">
        <v>151</v>
      </c>
      <c r="F11" s="144">
        <v>44547</v>
      </c>
      <c r="G11" s="144">
        <v>44615</v>
      </c>
      <c r="H11" s="147">
        <v>44742</v>
      </c>
      <c r="I11" s="151">
        <f t="shared" si="1"/>
        <v>44752</v>
      </c>
      <c r="J11" s="145"/>
      <c r="K11" s="143" t="str">
        <f t="shared" si="0"/>
        <v>Delivered</v>
      </c>
    </row>
    <row r="12" spans="1:11" ht="16" thickBot="1" x14ac:dyDescent="0.4">
      <c r="A12" s="142">
        <v>1126</v>
      </c>
      <c r="B12" s="143" t="s">
        <v>166</v>
      </c>
      <c r="C12" s="143" t="s">
        <v>152</v>
      </c>
      <c r="D12" s="143" t="s">
        <v>175</v>
      </c>
      <c r="E12" s="143" t="s">
        <v>176</v>
      </c>
      <c r="F12" s="144">
        <v>44584</v>
      </c>
      <c r="G12" s="144">
        <v>44652</v>
      </c>
      <c r="H12" s="147">
        <v>44742</v>
      </c>
      <c r="I12" s="151">
        <f t="shared" si="1"/>
        <v>44752</v>
      </c>
      <c r="J12" s="143" t="s">
        <v>177</v>
      </c>
      <c r="K12" s="143" t="str">
        <f t="shared" si="0"/>
        <v>Delivered</v>
      </c>
    </row>
    <row r="13" spans="1:11" ht="16" thickBot="1" x14ac:dyDescent="0.4">
      <c r="A13" s="142">
        <v>1163</v>
      </c>
      <c r="B13" s="143" t="s">
        <v>178</v>
      </c>
      <c r="C13" s="143" t="s">
        <v>167</v>
      </c>
      <c r="D13" s="143" t="s">
        <v>179</v>
      </c>
      <c r="E13" s="143" t="s">
        <v>151</v>
      </c>
      <c r="F13" s="144">
        <v>44256</v>
      </c>
      <c r="G13" s="144">
        <v>44392</v>
      </c>
      <c r="H13" s="147">
        <v>44481</v>
      </c>
      <c r="I13" s="151">
        <f t="shared" si="1"/>
        <v>44491</v>
      </c>
      <c r="J13" s="145"/>
      <c r="K13" s="143" t="str">
        <f t="shared" si="0"/>
        <v>Delivered</v>
      </c>
    </row>
    <row r="14" spans="1:11" ht="16" thickBot="1" x14ac:dyDescent="0.4">
      <c r="A14" s="142">
        <v>1429</v>
      </c>
      <c r="B14" s="143" t="s">
        <v>178</v>
      </c>
      <c r="C14" s="143" t="s">
        <v>167</v>
      </c>
      <c r="D14" s="143" t="s">
        <v>180</v>
      </c>
      <c r="E14" s="143" t="s">
        <v>151</v>
      </c>
      <c r="F14" s="144">
        <v>44547</v>
      </c>
      <c r="G14" s="144">
        <v>44621</v>
      </c>
      <c r="H14" s="147">
        <v>44711</v>
      </c>
      <c r="I14" s="151">
        <f t="shared" si="1"/>
        <v>44721</v>
      </c>
      <c r="J14" s="143"/>
      <c r="K14" s="143" t="str">
        <f t="shared" si="0"/>
        <v>Delivered</v>
      </c>
    </row>
    <row r="15" spans="1:11" ht="16" thickBot="1" x14ac:dyDescent="0.4">
      <c r="A15" s="142">
        <v>1463</v>
      </c>
      <c r="B15" s="143" t="s">
        <v>181</v>
      </c>
      <c r="C15" s="143" t="s">
        <v>182</v>
      </c>
      <c r="D15" s="143" t="s">
        <v>183</v>
      </c>
      <c r="E15" s="143" t="s">
        <v>151</v>
      </c>
      <c r="F15" s="144">
        <v>44546</v>
      </c>
      <c r="G15" s="144">
        <v>44589</v>
      </c>
      <c r="H15" s="147">
        <v>44615</v>
      </c>
      <c r="I15" s="151">
        <f t="shared" si="1"/>
        <v>44625</v>
      </c>
      <c r="J15" s="143" t="s">
        <v>184</v>
      </c>
      <c r="K15" s="143" t="str">
        <f t="shared" si="0"/>
        <v>Delivered</v>
      </c>
    </row>
    <row r="16" spans="1:11" ht="16" thickBot="1" x14ac:dyDescent="0.4">
      <c r="A16" s="142">
        <v>1476</v>
      </c>
      <c r="B16" s="143" t="s">
        <v>185</v>
      </c>
      <c r="C16" s="143" t="s">
        <v>186</v>
      </c>
      <c r="D16" s="143" t="s">
        <v>187</v>
      </c>
      <c r="E16" s="143" t="s">
        <v>151</v>
      </c>
      <c r="F16" s="144">
        <v>44593</v>
      </c>
      <c r="G16" s="144" t="s">
        <v>1</v>
      </c>
      <c r="H16" s="143" t="s">
        <v>1</v>
      </c>
      <c r="I16" s="151" t="s">
        <v>1</v>
      </c>
      <c r="J16" s="143" t="s">
        <v>188</v>
      </c>
      <c r="K16" s="143" t="str">
        <f t="shared" si="0"/>
        <v>Pending</v>
      </c>
    </row>
    <row r="17" spans="1:11" ht="16" thickBot="1" x14ac:dyDescent="0.4">
      <c r="A17" s="142">
        <v>1525</v>
      </c>
      <c r="B17" s="143" t="s">
        <v>185</v>
      </c>
      <c r="C17" s="143" t="s">
        <v>189</v>
      </c>
      <c r="D17" s="143" t="s">
        <v>190</v>
      </c>
      <c r="E17" s="143" t="s">
        <v>151</v>
      </c>
      <c r="F17" s="144">
        <v>44578</v>
      </c>
      <c r="G17" s="144">
        <v>44635</v>
      </c>
      <c r="H17" s="147">
        <v>44711</v>
      </c>
      <c r="I17" s="151">
        <f t="shared" si="1"/>
        <v>44721</v>
      </c>
      <c r="J17" s="145"/>
      <c r="K17" s="143" t="str">
        <f t="shared" si="0"/>
        <v>Delivered</v>
      </c>
    </row>
    <row r="18" spans="1:11" ht="16" thickBot="1" x14ac:dyDescent="0.4">
      <c r="A18" s="142">
        <v>1555</v>
      </c>
      <c r="B18" s="143" t="s">
        <v>148</v>
      </c>
      <c r="C18" s="143" t="s">
        <v>191</v>
      </c>
      <c r="D18" s="143" t="s">
        <v>192</v>
      </c>
      <c r="E18" s="143" t="s">
        <v>151</v>
      </c>
      <c r="F18" s="144">
        <v>44239</v>
      </c>
      <c r="G18" s="144">
        <v>44378</v>
      </c>
      <c r="H18" s="147">
        <v>44484</v>
      </c>
      <c r="I18" s="151">
        <f t="shared" si="1"/>
        <v>44494</v>
      </c>
      <c r="J18" s="145"/>
      <c r="K18" s="143" t="str">
        <f t="shared" si="0"/>
        <v>Delivered</v>
      </c>
    </row>
    <row r="19" spans="1:11" ht="16" thickBot="1" x14ac:dyDescent="0.4">
      <c r="A19" s="142">
        <v>1576</v>
      </c>
      <c r="B19" s="143" t="s">
        <v>181</v>
      </c>
      <c r="C19" s="143" t="s">
        <v>154</v>
      </c>
      <c r="D19" s="143" t="s">
        <v>193</v>
      </c>
      <c r="E19" s="143" t="s">
        <v>151</v>
      </c>
      <c r="F19" s="144">
        <v>44617</v>
      </c>
      <c r="G19" s="144" t="s">
        <v>1</v>
      </c>
      <c r="H19" s="143" t="s">
        <v>1</v>
      </c>
      <c r="I19" s="151" t="s">
        <v>1</v>
      </c>
      <c r="J19" s="143" t="s">
        <v>194</v>
      </c>
      <c r="K19" s="143" t="str">
        <f t="shared" si="0"/>
        <v>Pending</v>
      </c>
    </row>
    <row r="20" spans="1:11" ht="16" thickBot="1" x14ac:dyDescent="0.4">
      <c r="A20" s="142">
        <v>1606</v>
      </c>
      <c r="B20" s="143" t="s">
        <v>195</v>
      </c>
      <c r="C20" s="143" t="s">
        <v>196</v>
      </c>
      <c r="D20" s="143" t="s">
        <v>197</v>
      </c>
      <c r="E20" s="143" t="s">
        <v>176</v>
      </c>
      <c r="F20" s="144">
        <v>44252</v>
      </c>
      <c r="G20" s="144">
        <v>44365</v>
      </c>
      <c r="H20" s="147">
        <v>44438</v>
      </c>
      <c r="I20" s="151">
        <f t="shared" si="1"/>
        <v>44448</v>
      </c>
      <c r="J20" s="145"/>
      <c r="K20" s="143" t="str">
        <f t="shared" si="0"/>
        <v>Delivered</v>
      </c>
    </row>
    <row r="21" spans="1:11" ht="16" thickBot="1" x14ac:dyDescent="0.4">
      <c r="A21" s="142">
        <v>1610</v>
      </c>
      <c r="B21" s="143" t="s">
        <v>181</v>
      </c>
      <c r="C21" s="143" t="s">
        <v>154</v>
      </c>
      <c r="D21" s="143" t="s">
        <v>198</v>
      </c>
      <c r="E21" s="143" t="s">
        <v>151</v>
      </c>
      <c r="F21" s="144">
        <v>44617</v>
      </c>
      <c r="G21" s="144" t="s">
        <v>1</v>
      </c>
      <c r="H21" s="143" t="s">
        <v>1</v>
      </c>
      <c r="I21" s="151" t="s">
        <v>1</v>
      </c>
      <c r="J21" s="143" t="s">
        <v>165</v>
      </c>
      <c r="K21" s="143" t="str">
        <f t="shared" si="0"/>
        <v>Pending</v>
      </c>
    </row>
    <row r="22" spans="1:11" ht="16" thickBot="1" x14ac:dyDescent="0.4">
      <c r="A22" s="142">
        <v>1610</v>
      </c>
      <c r="B22" s="143" t="s">
        <v>181</v>
      </c>
      <c r="C22" s="143" t="s">
        <v>154</v>
      </c>
      <c r="D22" s="143" t="s">
        <v>198</v>
      </c>
      <c r="E22" s="143" t="s">
        <v>199</v>
      </c>
      <c r="F22" s="144">
        <v>44545</v>
      </c>
      <c r="G22" s="144">
        <v>44655</v>
      </c>
      <c r="H22" s="147">
        <v>44713</v>
      </c>
      <c r="I22" s="151">
        <f t="shared" si="1"/>
        <v>44723</v>
      </c>
      <c r="J22" s="143" t="s">
        <v>200</v>
      </c>
      <c r="K22" s="143" t="str">
        <f t="shared" si="0"/>
        <v>Delivered</v>
      </c>
    </row>
    <row r="23" spans="1:11" ht="16" thickBot="1" x14ac:dyDescent="0.4">
      <c r="A23" s="142">
        <v>1713</v>
      </c>
      <c r="B23" s="143" t="s">
        <v>148</v>
      </c>
      <c r="C23" s="143" t="s">
        <v>201</v>
      </c>
      <c r="D23" s="143" t="s">
        <v>202</v>
      </c>
      <c r="E23" s="143" t="s">
        <v>176</v>
      </c>
      <c r="F23" s="144">
        <v>44604</v>
      </c>
      <c r="G23" s="144">
        <v>44666</v>
      </c>
      <c r="H23" s="147">
        <v>44757</v>
      </c>
      <c r="I23" s="151">
        <f t="shared" si="1"/>
        <v>44767</v>
      </c>
      <c r="J23" s="145"/>
      <c r="K23" s="143" t="str">
        <f t="shared" si="0"/>
        <v>Delivered</v>
      </c>
    </row>
    <row r="24" spans="1:11" ht="16" thickBot="1" x14ac:dyDescent="0.4">
      <c r="A24" s="142">
        <v>1716</v>
      </c>
      <c r="B24" s="143" t="s">
        <v>185</v>
      </c>
      <c r="C24" s="143" t="s">
        <v>203</v>
      </c>
      <c r="D24" s="143" t="s">
        <v>204</v>
      </c>
      <c r="E24" s="143" t="s">
        <v>151</v>
      </c>
      <c r="F24" s="144">
        <v>44589</v>
      </c>
      <c r="G24" s="144" t="s">
        <v>1</v>
      </c>
      <c r="H24" s="143" t="s">
        <v>1</v>
      </c>
      <c r="I24" s="151" t="s">
        <v>1</v>
      </c>
      <c r="J24" s="143" t="s">
        <v>205</v>
      </c>
      <c r="K24" s="143" t="str">
        <f t="shared" si="0"/>
        <v>Pending</v>
      </c>
    </row>
    <row r="25" spans="1:11" ht="16" thickBot="1" x14ac:dyDescent="0.4">
      <c r="A25" s="142">
        <v>1719</v>
      </c>
      <c r="B25" s="143" t="s">
        <v>185</v>
      </c>
      <c r="C25" s="143" t="s">
        <v>206</v>
      </c>
      <c r="D25" s="143" t="s">
        <v>207</v>
      </c>
      <c r="E25" s="143" t="s">
        <v>176</v>
      </c>
      <c r="F25" s="144">
        <v>44552</v>
      </c>
      <c r="G25" s="144">
        <v>44642</v>
      </c>
      <c r="H25" s="147">
        <v>44689</v>
      </c>
      <c r="I25" s="151">
        <f t="shared" si="1"/>
        <v>44699</v>
      </c>
      <c r="J25" s="145"/>
      <c r="K25" s="143" t="str">
        <f t="shared" si="0"/>
        <v>Delivered</v>
      </c>
    </row>
    <row r="26" spans="1:11" ht="16" thickBot="1" x14ac:dyDescent="0.4">
      <c r="A26" s="142">
        <v>1766</v>
      </c>
      <c r="B26" s="143" t="s">
        <v>208</v>
      </c>
      <c r="C26" s="143" t="s">
        <v>209</v>
      </c>
      <c r="D26" s="143" t="s">
        <v>210</v>
      </c>
      <c r="E26" s="143" t="s">
        <v>151</v>
      </c>
      <c r="F26" s="144">
        <v>43748</v>
      </c>
      <c r="G26" s="144">
        <v>43862</v>
      </c>
      <c r="H26" s="147">
        <v>43922</v>
      </c>
      <c r="I26" s="151">
        <f t="shared" si="1"/>
        <v>43932</v>
      </c>
      <c r="J26" s="145"/>
      <c r="K26" s="143" t="str">
        <f t="shared" si="0"/>
        <v>Delivered</v>
      </c>
    </row>
    <row r="27" spans="1:11" ht="16" thickBot="1" x14ac:dyDescent="0.4">
      <c r="A27" s="142">
        <v>1768</v>
      </c>
      <c r="B27" s="143" t="s">
        <v>181</v>
      </c>
      <c r="C27" s="143" t="s">
        <v>211</v>
      </c>
      <c r="D27" s="143" t="s">
        <v>212</v>
      </c>
      <c r="E27" s="143" t="s">
        <v>176</v>
      </c>
      <c r="F27" s="144">
        <v>44542</v>
      </c>
      <c r="G27" s="144">
        <v>44598</v>
      </c>
      <c r="H27" s="147">
        <v>44661</v>
      </c>
      <c r="I27" s="151">
        <f t="shared" si="1"/>
        <v>44671</v>
      </c>
      <c r="J27" s="143" t="s">
        <v>213</v>
      </c>
      <c r="K27" s="143" t="str">
        <f t="shared" si="0"/>
        <v>Delivered</v>
      </c>
    </row>
    <row r="28" spans="1:11" ht="16" thickBot="1" x14ac:dyDescent="0.4">
      <c r="A28" s="142">
        <v>1811</v>
      </c>
      <c r="B28" s="143" t="s">
        <v>166</v>
      </c>
      <c r="C28" s="143" t="s">
        <v>167</v>
      </c>
      <c r="D28" s="143" t="s">
        <v>214</v>
      </c>
      <c r="E28" s="143" t="s">
        <v>151</v>
      </c>
      <c r="F28" s="144">
        <v>44547</v>
      </c>
      <c r="G28" s="144">
        <v>44562</v>
      </c>
      <c r="H28" s="147">
        <v>44615</v>
      </c>
      <c r="I28" s="151">
        <f t="shared" si="1"/>
        <v>44625</v>
      </c>
      <c r="J28" s="143" t="s">
        <v>215</v>
      </c>
      <c r="K28" s="143" t="str">
        <f t="shared" si="0"/>
        <v>Delivered</v>
      </c>
    </row>
    <row r="29" spans="1:11" ht="16" thickBot="1" x14ac:dyDescent="0.4">
      <c r="A29" s="142">
        <v>1823</v>
      </c>
      <c r="B29" s="143" t="s">
        <v>185</v>
      </c>
      <c r="C29" s="143" t="s">
        <v>216</v>
      </c>
      <c r="D29" s="143" t="s">
        <v>217</v>
      </c>
      <c r="E29" s="143" t="s">
        <v>151</v>
      </c>
      <c r="F29" s="144">
        <v>44547</v>
      </c>
      <c r="G29" s="144">
        <v>44610</v>
      </c>
      <c r="H29" s="147">
        <v>44682</v>
      </c>
      <c r="I29" s="151">
        <f t="shared" si="1"/>
        <v>44692</v>
      </c>
      <c r="J29" s="143" t="s">
        <v>165</v>
      </c>
      <c r="K29" s="143" t="str">
        <f t="shared" si="0"/>
        <v>Delivered</v>
      </c>
    </row>
    <row r="30" spans="1:11" ht="16" thickBot="1" x14ac:dyDescent="0.4">
      <c r="A30" s="142">
        <v>1826</v>
      </c>
      <c r="B30" s="143" t="s">
        <v>148</v>
      </c>
      <c r="C30" s="143" t="s">
        <v>216</v>
      </c>
      <c r="D30" s="143" t="s">
        <v>218</v>
      </c>
      <c r="E30" s="143" t="s">
        <v>176</v>
      </c>
      <c r="F30" s="144">
        <v>44453</v>
      </c>
      <c r="G30" s="144">
        <v>44650</v>
      </c>
      <c r="H30" s="147">
        <v>44713</v>
      </c>
      <c r="I30" s="151">
        <f t="shared" si="1"/>
        <v>44723</v>
      </c>
      <c r="J30" s="145"/>
      <c r="K30" s="143" t="str">
        <f t="shared" si="0"/>
        <v>Delivered</v>
      </c>
    </row>
    <row r="31" spans="1:11" ht="16" thickBot="1" x14ac:dyDescent="0.4">
      <c r="A31" s="142">
        <v>1839</v>
      </c>
      <c r="B31" s="143" t="s">
        <v>166</v>
      </c>
      <c r="C31" s="143" t="s">
        <v>167</v>
      </c>
      <c r="D31" s="143" t="s">
        <v>219</v>
      </c>
      <c r="E31" s="143" t="s">
        <v>151</v>
      </c>
      <c r="F31" s="144">
        <v>44034</v>
      </c>
      <c r="G31" s="144">
        <v>44183</v>
      </c>
      <c r="H31" s="147">
        <v>44249</v>
      </c>
      <c r="I31" s="151">
        <f t="shared" si="1"/>
        <v>44259</v>
      </c>
      <c r="J31" s="145"/>
      <c r="K31" s="143" t="str">
        <f t="shared" si="0"/>
        <v>Delivered</v>
      </c>
    </row>
    <row r="32" spans="1:11" ht="16" thickBot="1" x14ac:dyDescent="0.4">
      <c r="A32" s="142">
        <v>1849</v>
      </c>
      <c r="B32" s="143" t="s">
        <v>181</v>
      </c>
      <c r="C32" s="143" t="s">
        <v>220</v>
      </c>
      <c r="D32" s="143" t="s">
        <v>221</v>
      </c>
      <c r="E32" s="143" t="s">
        <v>151</v>
      </c>
      <c r="F32" s="144">
        <v>44259</v>
      </c>
      <c r="G32" s="144">
        <v>44370</v>
      </c>
      <c r="H32" s="147">
        <v>44420</v>
      </c>
      <c r="I32" s="151">
        <f t="shared" si="1"/>
        <v>44430</v>
      </c>
      <c r="J32" s="143" t="s">
        <v>222</v>
      </c>
      <c r="K32" s="143" t="str">
        <f t="shared" si="0"/>
        <v>Delivered</v>
      </c>
    </row>
    <row r="33" spans="1:11" ht="16" thickBot="1" x14ac:dyDescent="0.4">
      <c r="A33" s="142">
        <v>1866</v>
      </c>
      <c r="B33" s="143" t="s">
        <v>181</v>
      </c>
      <c r="C33" s="143" t="s">
        <v>154</v>
      </c>
      <c r="D33" s="143" t="s">
        <v>223</v>
      </c>
      <c r="E33" s="143" t="s">
        <v>151</v>
      </c>
      <c r="F33" s="144">
        <v>44300</v>
      </c>
      <c r="G33" s="144">
        <v>44348</v>
      </c>
      <c r="H33" s="147">
        <v>44501</v>
      </c>
      <c r="I33" s="151">
        <f t="shared" si="1"/>
        <v>44511</v>
      </c>
      <c r="J33" s="143" t="s">
        <v>165</v>
      </c>
      <c r="K33" s="143" t="str">
        <f t="shared" si="0"/>
        <v>Delivered</v>
      </c>
    </row>
    <row r="34" spans="1:11" ht="16" thickBot="1" x14ac:dyDescent="0.4">
      <c r="A34" s="142">
        <v>1881</v>
      </c>
      <c r="B34" s="143" t="s">
        <v>166</v>
      </c>
      <c r="C34" s="143" t="s">
        <v>167</v>
      </c>
      <c r="D34" s="143" t="s">
        <v>224</v>
      </c>
      <c r="E34" s="143" t="s">
        <v>151</v>
      </c>
      <c r="F34" s="144">
        <v>44581</v>
      </c>
      <c r="G34" s="144">
        <v>44650</v>
      </c>
      <c r="H34" s="147">
        <v>44741</v>
      </c>
      <c r="I34" s="151">
        <f t="shared" si="1"/>
        <v>44751</v>
      </c>
      <c r="J34" s="143" t="s">
        <v>225</v>
      </c>
      <c r="K34" s="143" t="str">
        <f t="shared" si="0"/>
        <v>Delivered</v>
      </c>
    </row>
    <row r="35" spans="1:11" ht="16" thickBot="1" x14ac:dyDescent="0.4">
      <c r="A35" s="142">
        <v>1884</v>
      </c>
      <c r="B35" s="143" t="s">
        <v>166</v>
      </c>
      <c r="C35" s="143" t="s">
        <v>167</v>
      </c>
      <c r="D35" s="143" t="s">
        <v>226</v>
      </c>
      <c r="E35" s="143" t="s">
        <v>151</v>
      </c>
      <c r="F35" s="144">
        <v>44586</v>
      </c>
      <c r="G35" s="149">
        <v>44649</v>
      </c>
      <c r="H35" s="147">
        <v>44682</v>
      </c>
      <c r="I35" s="151">
        <f t="shared" si="1"/>
        <v>44692</v>
      </c>
      <c r="J35" s="145"/>
      <c r="K35" s="143" t="str">
        <f t="shared" si="0"/>
        <v>Delivered</v>
      </c>
    </row>
    <row r="36" spans="1:11" ht="16" thickBot="1" x14ac:dyDescent="0.4">
      <c r="A36" s="142">
        <v>1891</v>
      </c>
      <c r="B36" s="143" t="s">
        <v>148</v>
      </c>
      <c r="C36" s="143" t="s">
        <v>227</v>
      </c>
      <c r="D36" s="143" t="s">
        <v>228</v>
      </c>
      <c r="E36" s="143" t="s">
        <v>151</v>
      </c>
      <c r="F36" s="144" t="s">
        <v>287</v>
      </c>
      <c r="G36" s="144" t="s">
        <v>1</v>
      </c>
      <c r="H36" s="143" t="s">
        <v>1</v>
      </c>
      <c r="I36" s="151" t="s">
        <v>1</v>
      </c>
      <c r="J36" s="143" t="s">
        <v>229</v>
      </c>
      <c r="K36" s="143" t="str">
        <f t="shared" si="0"/>
        <v>Pending</v>
      </c>
    </row>
    <row r="37" spans="1:11" ht="16" thickBot="1" x14ac:dyDescent="0.4">
      <c r="A37" s="142">
        <v>1892</v>
      </c>
      <c r="B37" s="143" t="s">
        <v>158</v>
      </c>
      <c r="C37" s="143" t="s">
        <v>230</v>
      </c>
      <c r="D37" s="143" t="s">
        <v>231</v>
      </c>
      <c r="E37" s="143" t="s">
        <v>151</v>
      </c>
      <c r="F37" s="144" t="s">
        <v>287</v>
      </c>
      <c r="G37" s="144" t="s">
        <v>1</v>
      </c>
      <c r="H37" s="143" t="s">
        <v>1</v>
      </c>
      <c r="I37" s="151" t="s">
        <v>1</v>
      </c>
      <c r="J37" s="146" t="s">
        <v>232</v>
      </c>
      <c r="K37" s="143" t="str">
        <f t="shared" si="0"/>
        <v>Pending</v>
      </c>
    </row>
    <row r="38" spans="1:11" ht="16" thickBot="1" x14ac:dyDescent="0.4">
      <c r="A38" s="142">
        <v>1894</v>
      </c>
      <c r="B38" s="143" t="s">
        <v>148</v>
      </c>
      <c r="C38" s="143" t="s">
        <v>233</v>
      </c>
      <c r="D38" s="143" t="s">
        <v>234</v>
      </c>
      <c r="E38" s="143" t="s">
        <v>151</v>
      </c>
      <c r="F38" s="144">
        <v>44271</v>
      </c>
      <c r="G38" s="144">
        <v>44442</v>
      </c>
      <c r="H38" s="147">
        <v>44541</v>
      </c>
      <c r="I38" s="151">
        <f t="shared" si="1"/>
        <v>44551</v>
      </c>
      <c r="J38" s="145"/>
      <c r="K38" s="143" t="str">
        <f t="shared" si="0"/>
        <v>Delivered</v>
      </c>
    </row>
    <row r="39" spans="1:11" ht="16" thickBot="1" x14ac:dyDescent="0.4">
      <c r="A39" s="142">
        <v>1895</v>
      </c>
      <c r="B39" s="143" t="s">
        <v>158</v>
      </c>
      <c r="C39" s="143" t="s">
        <v>235</v>
      </c>
      <c r="D39" s="143" t="s">
        <v>236</v>
      </c>
      <c r="E39" s="143" t="s">
        <v>151</v>
      </c>
      <c r="F39" s="144">
        <v>44410</v>
      </c>
      <c r="G39" s="144">
        <v>44531</v>
      </c>
      <c r="H39" s="147">
        <v>44562</v>
      </c>
      <c r="I39" s="151">
        <f t="shared" si="1"/>
        <v>44572</v>
      </c>
      <c r="J39" s="145"/>
      <c r="K39" s="143" t="str">
        <f t="shared" si="0"/>
        <v>Delivered</v>
      </c>
    </row>
    <row r="40" spans="1:11" ht="16" thickBot="1" x14ac:dyDescent="0.4">
      <c r="A40" s="142">
        <v>1899</v>
      </c>
      <c r="B40" s="143" t="s">
        <v>208</v>
      </c>
      <c r="C40" s="143" t="s">
        <v>216</v>
      </c>
      <c r="D40" s="143" t="s">
        <v>237</v>
      </c>
      <c r="E40" s="143" t="s">
        <v>151</v>
      </c>
      <c r="F40" s="144">
        <v>44531</v>
      </c>
      <c r="G40" s="144">
        <v>44586</v>
      </c>
      <c r="H40" s="147">
        <v>44652</v>
      </c>
      <c r="I40" s="151">
        <f t="shared" si="1"/>
        <v>44662</v>
      </c>
      <c r="J40" s="143" t="s">
        <v>238</v>
      </c>
      <c r="K40" s="143" t="str">
        <f t="shared" si="0"/>
        <v>Delivered</v>
      </c>
    </row>
    <row r="41" spans="1:11" ht="16" thickBot="1" x14ac:dyDescent="0.4">
      <c r="A41" s="142">
        <v>1904</v>
      </c>
      <c r="B41" s="143" t="s">
        <v>178</v>
      </c>
      <c r="C41" s="143" t="s">
        <v>167</v>
      </c>
      <c r="D41" s="143" t="s">
        <v>239</v>
      </c>
      <c r="E41" s="143" t="s">
        <v>151</v>
      </c>
      <c r="F41" s="144">
        <v>44226</v>
      </c>
      <c r="G41" s="144">
        <v>44391</v>
      </c>
      <c r="H41" s="147">
        <v>44432</v>
      </c>
      <c r="I41" s="151">
        <f t="shared" si="1"/>
        <v>44442</v>
      </c>
      <c r="J41" s="145"/>
      <c r="K41" s="143" t="str">
        <f t="shared" si="0"/>
        <v>Delivered</v>
      </c>
    </row>
    <row r="42" spans="1:11" ht="16" thickBot="1" x14ac:dyDescent="0.4">
      <c r="A42" s="142">
        <v>1906</v>
      </c>
      <c r="B42" s="143" t="s">
        <v>181</v>
      </c>
      <c r="C42" s="143" t="s">
        <v>154</v>
      </c>
      <c r="D42" s="143" t="s">
        <v>240</v>
      </c>
      <c r="E42" s="143" t="s">
        <v>151</v>
      </c>
      <c r="F42" s="144">
        <v>44226</v>
      </c>
      <c r="G42" s="144">
        <v>44285</v>
      </c>
      <c r="H42" s="147">
        <v>44317</v>
      </c>
      <c r="I42" s="151">
        <f t="shared" si="1"/>
        <v>44327</v>
      </c>
      <c r="J42" s="143" t="s">
        <v>165</v>
      </c>
      <c r="K42" s="143" t="str">
        <f t="shared" si="0"/>
        <v>Delivered</v>
      </c>
    </row>
    <row r="43" spans="1:11" ht="16" thickBot="1" x14ac:dyDescent="0.4">
      <c r="A43" s="142">
        <v>1909</v>
      </c>
      <c r="B43" s="143" t="s">
        <v>181</v>
      </c>
      <c r="C43" s="143" t="s">
        <v>241</v>
      </c>
      <c r="D43" s="143" t="s">
        <v>242</v>
      </c>
      <c r="E43" s="143" t="s">
        <v>151</v>
      </c>
      <c r="F43" s="144" t="s">
        <v>287</v>
      </c>
      <c r="G43" s="144" t="s">
        <v>1</v>
      </c>
      <c r="H43" s="143" t="s">
        <v>1</v>
      </c>
      <c r="I43" s="151" t="s">
        <v>1</v>
      </c>
      <c r="J43" s="143" t="s">
        <v>194</v>
      </c>
      <c r="K43" s="143" t="str">
        <f t="shared" si="0"/>
        <v>Pending</v>
      </c>
    </row>
    <row r="44" spans="1:11" ht="16" thickBot="1" x14ac:dyDescent="0.4">
      <c r="A44" s="142">
        <v>1917</v>
      </c>
      <c r="B44" s="143" t="s">
        <v>172</v>
      </c>
      <c r="C44" s="143" t="s">
        <v>216</v>
      </c>
      <c r="D44" s="143" t="s">
        <v>243</v>
      </c>
      <c r="E44" s="143" t="s">
        <v>176</v>
      </c>
      <c r="F44" s="144">
        <v>44558</v>
      </c>
      <c r="G44" s="144">
        <v>44681</v>
      </c>
      <c r="H44" s="147">
        <v>44743</v>
      </c>
      <c r="I44" s="151">
        <f t="shared" si="1"/>
        <v>44753</v>
      </c>
      <c r="J44" s="145"/>
      <c r="K44" s="143" t="str">
        <f t="shared" si="0"/>
        <v>Delivered</v>
      </c>
    </row>
    <row r="45" spans="1:11" ht="16" thickBot="1" x14ac:dyDescent="0.4">
      <c r="A45" s="142">
        <v>1935</v>
      </c>
      <c r="B45" s="143" t="s">
        <v>148</v>
      </c>
      <c r="C45" s="143" t="s">
        <v>244</v>
      </c>
      <c r="D45" s="143" t="s">
        <v>245</v>
      </c>
      <c r="E45" s="143" t="s">
        <v>151</v>
      </c>
      <c r="F45" s="144">
        <v>44428</v>
      </c>
      <c r="G45" s="144">
        <v>44562</v>
      </c>
      <c r="H45" s="147">
        <v>44635</v>
      </c>
      <c r="I45" s="151">
        <f t="shared" si="1"/>
        <v>44645</v>
      </c>
      <c r="J45" s="145"/>
      <c r="K45" s="143" t="str">
        <f t="shared" si="0"/>
        <v>Delivered</v>
      </c>
    </row>
    <row r="46" spans="1:11" ht="16" thickBot="1" x14ac:dyDescent="0.4">
      <c r="A46" s="142">
        <v>1938</v>
      </c>
      <c r="B46" s="143" t="s">
        <v>195</v>
      </c>
      <c r="C46" s="143" t="s">
        <v>246</v>
      </c>
      <c r="D46" s="143" t="s">
        <v>247</v>
      </c>
      <c r="E46" s="143" t="s">
        <v>151</v>
      </c>
      <c r="F46" s="144">
        <v>44285</v>
      </c>
      <c r="G46" s="144">
        <v>44370</v>
      </c>
      <c r="H46" s="147">
        <v>44459</v>
      </c>
      <c r="I46" s="151">
        <f t="shared" si="1"/>
        <v>44469</v>
      </c>
      <c r="J46" s="143" t="s">
        <v>248</v>
      </c>
      <c r="K46" s="143" t="str">
        <f t="shared" si="0"/>
        <v>Delivered</v>
      </c>
    </row>
    <row r="47" spans="1:11" ht="16" thickBot="1" x14ac:dyDescent="0.4">
      <c r="A47" s="142">
        <v>1944</v>
      </c>
      <c r="B47" s="143" t="s">
        <v>178</v>
      </c>
      <c r="C47" s="143" t="s">
        <v>249</v>
      </c>
      <c r="D47" s="143" t="s">
        <v>250</v>
      </c>
      <c r="E47" s="143" t="s">
        <v>151</v>
      </c>
      <c r="F47" s="144">
        <v>44447</v>
      </c>
      <c r="G47" s="144">
        <v>44545</v>
      </c>
      <c r="H47" s="147">
        <v>44593</v>
      </c>
      <c r="I47" s="151">
        <f t="shared" si="1"/>
        <v>44603</v>
      </c>
      <c r="J47" s="145"/>
      <c r="K47" s="143" t="str">
        <f t="shared" si="0"/>
        <v>Delivered</v>
      </c>
    </row>
    <row r="48" spans="1:11" ht="16" thickBot="1" x14ac:dyDescent="0.4">
      <c r="A48" s="142">
        <v>1997</v>
      </c>
      <c r="B48" s="143" t="s">
        <v>181</v>
      </c>
      <c r="C48" s="143" t="s">
        <v>251</v>
      </c>
      <c r="D48" s="143" t="s">
        <v>252</v>
      </c>
      <c r="E48" s="143" t="s">
        <v>151</v>
      </c>
      <c r="F48" s="144">
        <v>44434</v>
      </c>
      <c r="G48" s="144">
        <v>44880</v>
      </c>
      <c r="H48" s="147">
        <v>44591</v>
      </c>
      <c r="I48" s="151">
        <f t="shared" si="1"/>
        <v>44601</v>
      </c>
      <c r="J48" s="143" t="s">
        <v>253</v>
      </c>
      <c r="K48" s="143" t="str">
        <f t="shared" si="0"/>
        <v>Delivered</v>
      </c>
    </row>
    <row r="49" spans="1:11" ht="16" thickBot="1" x14ac:dyDescent="0.4">
      <c r="A49" s="142">
        <v>2003</v>
      </c>
      <c r="B49" s="143" t="s">
        <v>254</v>
      </c>
      <c r="C49" s="143" t="s">
        <v>167</v>
      </c>
      <c r="D49" s="143" t="s">
        <v>255</v>
      </c>
      <c r="E49" s="143" t="s">
        <v>151</v>
      </c>
      <c r="F49" s="144">
        <v>44434</v>
      </c>
      <c r="G49" s="144">
        <v>44545</v>
      </c>
      <c r="H49" s="147">
        <v>44591</v>
      </c>
      <c r="I49" s="151">
        <f t="shared" si="1"/>
        <v>44601</v>
      </c>
      <c r="J49" s="145"/>
      <c r="K49" s="143" t="str">
        <f t="shared" si="0"/>
        <v>Delivered</v>
      </c>
    </row>
    <row r="50" spans="1:11" ht="16" thickBot="1" x14ac:dyDescent="0.4">
      <c r="A50" s="142">
        <v>2009</v>
      </c>
      <c r="B50" s="143" t="s">
        <v>178</v>
      </c>
      <c r="C50" s="143" t="s">
        <v>167</v>
      </c>
      <c r="D50" s="143" t="s">
        <v>256</v>
      </c>
      <c r="E50" s="143" t="s">
        <v>151</v>
      </c>
      <c r="F50" s="144">
        <v>44601</v>
      </c>
      <c r="G50" s="144">
        <v>44650</v>
      </c>
      <c r="H50" s="147">
        <v>44682</v>
      </c>
      <c r="I50" s="151">
        <f t="shared" si="1"/>
        <v>44692</v>
      </c>
      <c r="J50" s="143"/>
      <c r="K50" s="143" t="str">
        <f t="shared" si="0"/>
        <v>Delivered</v>
      </c>
    </row>
    <row r="51" spans="1:11" ht="16" thickBot="1" x14ac:dyDescent="0.4">
      <c r="A51" s="142">
        <v>2022</v>
      </c>
      <c r="B51" s="143" t="s">
        <v>181</v>
      </c>
      <c r="C51" s="143" t="s">
        <v>257</v>
      </c>
      <c r="D51" s="143" t="s">
        <v>258</v>
      </c>
      <c r="E51" s="143" t="s">
        <v>151</v>
      </c>
      <c r="F51" s="144">
        <v>44574</v>
      </c>
      <c r="G51" s="144">
        <v>44635</v>
      </c>
      <c r="H51" s="147">
        <v>44682</v>
      </c>
      <c r="I51" s="151">
        <f t="shared" si="1"/>
        <v>44692</v>
      </c>
      <c r="J51" s="143" t="s">
        <v>215</v>
      </c>
      <c r="K51" s="143" t="str">
        <f t="shared" si="0"/>
        <v>Delivered</v>
      </c>
    </row>
    <row r="52" spans="1:11" ht="16" thickBot="1" x14ac:dyDescent="0.4">
      <c r="A52" s="142">
        <v>2025</v>
      </c>
      <c r="B52" s="143" t="s">
        <v>178</v>
      </c>
      <c r="C52" s="143" t="s">
        <v>167</v>
      </c>
      <c r="D52" s="143" t="s">
        <v>259</v>
      </c>
      <c r="E52" s="143" t="s">
        <v>151</v>
      </c>
      <c r="F52" s="144">
        <v>44262</v>
      </c>
      <c r="G52" s="144">
        <v>44407</v>
      </c>
      <c r="H52" s="147">
        <v>44515</v>
      </c>
      <c r="I52" s="151">
        <f t="shared" si="1"/>
        <v>44525</v>
      </c>
      <c r="J52" s="145"/>
      <c r="K52" s="143" t="str">
        <f t="shared" si="0"/>
        <v>Delivered</v>
      </c>
    </row>
    <row r="53" spans="1:11" ht="16" thickBot="1" x14ac:dyDescent="0.4">
      <c r="A53" s="142">
        <v>2051</v>
      </c>
      <c r="B53" s="143" t="s">
        <v>166</v>
      </c>
      <c r="C53" s="143" t="s">
        <v>167</v>
      </c>
      <c r="D53" s="143" t="s">
        <v>260</v>
      </c>
      <c r="E53" s="143" t="s">
        <v>151</v>
      </c>
      <c r="F53" s="144" t="s">
        <v>287</v>
      </c>
      <c r="G53" s="144" t="s">
        <v>1</v>
      </c>
      <c r="H53" s="143" t="s">
        <v>1</v>
      </c>
      <c r="I53" s="151" t="s">
        <v>1</v>
      </c>
      <c r="J53" s="145"/>
      <c r="K53" s="143" t="str">
        <f t="shared" si="0"/>
        <v>Pending</v>
      </c>
    </row>
    <row r="54" spans="1:11" ht="16" thickBot="1" x14ac:dyDescent="0.4">
      <c r="A54" s="142">
        <v>2052</v>
      </c>
      <c r="B54" s="143" t="s">
        <v>166</v>
      </c>
      <c r="C54" s="143" t="s">
        <v>167</v>
      </c>
      <c r="D54" s="143" t="s">
        <v>261</v>
      </c>
      <c r="E54" s="143" t="s">
        <v>151</v>
      </c>
      <c r="F54" s="144">
        <v>44655</v>
      </c>
      <c r="G54" s="144">
        <v>44722</v>
      </c>
      <c r="H54" s="143" t="s">
        <v>1</v>
      </c>
      <c r="I54" s="151" t="s">
        <v>1</v>
      </c>
      <c r="J54" s="143" t="s">
        <v>262</v>
      </c>
      <c r="K54" s="143" t="str">
        <f t="shared" si="0"/>
        <v>Pending</v>
      </c>
    </row>
    <row r="55" spans="1:11" ht="16" thickBot="1" x14ac:dyDescent="0.4">
      <c r="A55" s="142">
        <v>2072</v>
      </c>
      <c r="B55" s="143" t="s">
        <v>172</v>
      </c>
      <c r="C55" s="143" t="s">
        <v>263</v>
      </c>
      <c r="D55" s="143" t="s">
        <v>264</v>
      </c>
      <c r="E55" s="143" t="s">
        <v>151</v>
      </c>
      <c r="F55" s="144">
        <v>44546</v>
      </c>
      <c r="G55" s="144">
        <v>44621</v>
      </c>
      <c r="H55" s="147">
        <v>44670</v>
      </c>
      <c r="I55" s="151">
        <f t="shared" si="1"/>
        <v>44680</v>
      </c>
      <c r="J55" s="143" t="s">
        <v>265</v>
      </c>
      <c r="K55" s="143" t="str">
        <f t="shared" si="0"/>
        <v>Delivered</v>
      </c>
    </row>
    <row r="56" spans="1:11" ht="16" thickBot="1" x14ac:dyDescent="0.4">
      <c r="A56" s="142">
        <v>2074</v>
      </c>
      <c r="B56" s="143" t="s">
        <v>172</v>
      </c>
      <c r="C56" s="143" t="s">
        <v>266</v>
      </c>
      <c r="D56" s="143" t="s">
        <v>267</v>
      </c>
      <c r="E56" s="143" t="s">
        <v>151</v>
      </c>
      <c r="F56" s="144">
        <v>44560</v>
      </c>
      <c r="G56" s="144">
        <v>44563</v>
      </c>
      <c r="H56" s="147">
        <v>44625</v>
      </c>
      <c r="I56" s="151">
        <f t="shared" si="1"/>
        <v>44635</v>
      </c>
      <c r="J56" s="145"/>
      <c r="K56" s="143" t="str">
        <f t="shared" si="0"/>
        <v>Delivered</v>
      </c>
    </row>
    <row r="57" spans="1:11" ht="16" thickBot="1" x14ac:dyDescent="0.4">
      <c r="A57" s="142">
        <v>2080</v>
      </c>
      <c r="B57" s="143" t="s">
        <v>166</v>
      </c>
      <c r="C57" s="143" t="s">
        <v>268</v>
      </c>
      <c r="D57" s="143" t="s">
        <v>269</v>
      </c>
      <c r="E57" s="143" t="s">
        <v>176</v>
      </c>
      <c r="F57" s="144">
        <v>44648</v>
      </c>
      <c r="G57" s="144">
        <v>44711</v>
      </c>
      <c r="H57" s="147">
        <v>44743</v>
      </c>
      <c r="I57" s="151">
        <f t="shared" si="1"/>
        <v>44753</v>
      </c>
      <c r="J57" s="145"/>
      <c r="K57" s="143" t="str">
        <f t="shared" si="0"/>
        <v>Delivered</v>
      </c>
    </row>
    <row r="58" spans="1:11" ht="16" thickBot="1" x14ac:dyDescent="0.4">
      <c r="A58" s="142">
        <v>2090</v>
      </c>
      <c r="B58" s="143" t="s">
        <v>148</v>
      </c>
      <c r="C58" s="143" t="s">
        <v>270</v>
      </c>
      <c r="D58" s="143" t="s">
        <v>271</v>
      </c>
      <c r="E58" s="143" t="s">
        <v>176</v>
      </c>
      <c r="F58" s="144">
        <v>44648</v>
      </c>
      <c r="G58" s="144">
        <v>44711</v>
      </c>
      <c r="H58" s="147">
        <v>44743</v>
      </c>
      <c r="I58" s="151">
        <f t="shared" si="1"/>
        <v>44753</v>
      </c>
      <c r="J58" s="145"/>
      <c r="K58" s="143" t="str">
        <f t="shared" si="0"/>
        <v>Delivered</v>
      </c>
    </row>
    <row r="59" spans="1:11" ht="16" thickBot="1" x14ac:dyDescent="0.4">
      <c r="A59" s="142">
        <v>2098</v>
      </c>
      <c r="B59" s="143" t="s">
        <v>195</v>
      </c>
      <c r="C59" s="143" t="s">
        <v>272</v>
      </c>
      <c r="D59" s="143" t="s">
        <v>273</v>
      </c>
      <c r="E59" s="143" t="s">
        <v>151</v>
      </c>
      <c r="F59" s="144">
        <v>44648</v>
      </c>
      <c r="G59" s="144">
        <v>44727</v>
      </c>
      <c r="H59" s="143" t="s">
        <v>1</v>
      </c>
      <c r="I59" s="151" t="s">
        <v>1</v>
      </c>
      <c r="J59" s="145"/>
      <c r="K59" s="143" t="str">
        <f t="shared" si="0"/>
        <v>Pending</v>
      </c>
    </row>
    <row r="60" spans="1:11" ht="16" thickBot="1" x14ac:dyDescent="0.4">
      <c r="A60" s="142">
        <v>2122</v>
      </c>
      <c r="B60" s="143" t="s">
        <v>195</v>
      </c>
      <c r="C60" s="143" t="s">
        <v>274</v>
      </c>
      <c r="D60" s="143" t="s">
        <v>275</v>
      </c>
      <c r="E60" s="143" t="s">
        <v>151</v>
      </c>
      <c r="F60" s="144">
        <v>44589</v>
      </c>
      <c r="G60" s="144">
        <v>44666</v>
      </c>
      <c r="H60" s="147">
        <v>44740</v>
      </c>
      <c r="I60" s="151">
        <f t="shared" si="1"/>
        <v>44750</v>
      </c>
      <c r="J60" s="145"/>
      <c r="K60" s="143" t="str">
        <f t="shared" si="0"/>
        <v>Delivered</v>
      </c>
    </row>
    <row r="61" spans="1:11" ht="16" thickBot="1" x14ac:dyDescent="0.4">
      <c r="A61" s="142">
        <v>2123</v>
      </c>
      <c r="B61" s="143" t="s">
        <v>158</v>
      </c>
      <c r="C61" s="143" t="s">
        <v>276</v>
      </c>
      <c r="D61" s="143" t="s">
        <v>277</v>
      </c>
      <c r="E61" s="143" t="s">
        <v>176</v>
      </c>
      <c r="F61" s="144">
        <v>44652</v>
      </c>
      <c r="G61" s="144" t="s">
        <v>1</v>
      </c>
      <c r="H61" s="143" t="s">
        <v>1</v>
      </c>
      <c r="I61" s="151" t="s">
        <v>1</v>
      </c>
      <c r="J61" s="143" t="s">
        <v>278</v>
      </c>
      <c r="K61" s="143" t="str">
        <f t="shared" si="0"/>
        <v>Pending</v>
      </c>
    </row>
    <row r="62" spans="1:11" ht="16" thickBot="1" x14ac:dyDescent="0.4">
      <c r="A62" s="142">
        <v>2155</v>
      </c>
      <c r="B62" s="143" t="s">
        <v>148</v>
      </c>
      <c r="C62" s="143" t="s">
        <v>279</v>
      </c>
      <c r="D62" s="143" t="s">
        <v>280</v>
      </c>
      <c r="E62" s="143" t="s">
        <v>151</v>
      </c>
      <c r="F62" s="144">
        <v>44713</v>
      </c>
      <c r="G62" s="144" t="s">
        <v>1</v>
      </c>
      <c r="H62" s="143" t="s">
        <v>1</v>
      </c>
      <c r="I62" s="151" t="s">
        <v>1</v>
      </c>
      <c r="J62" s="145"/>
      <c r="K62" s="143" t="str">
        <f t="shared" si="0"/>
        <v>Pending</v>
      </c>
    </row>
    <row r="63" spans="1:11" ht="16" thickBot="1" x14ac:dyDescent="0.4">
      <c r="A63" s="142">
        <v>2159</v>
      </c>
      <c r="B63" s="143" t="s">
        <v>148</v>
      </c>
      <c r="C63" s="143" t="s">
        <v>279</v>
      </c>
      <c r="D63" s="143" t="s">
        <v>281</v>
      </c>
      <c r="E63" s="143" t="s">
        <v>151</v>
      </c>
      <c r="F63" s="144">
        <v>44713</v>
      </c>
      <c r="G63" s="144" t="s">
        <v>1</v>
      </c>
      <c r="H63" s="143" t="s">
        <v>1</v>
      </c>
      <c r="I63" s="151" t="s">
        <v>1</v>
      </c>
      <c r="J63" s="145"/>
      <c r="K63" s="143" t="str">
        <f t="shared" si="0"/>
        <v>Pending</v>
      </c>
    </row>
    <row r="64" spans="1:11" ht="16" thickBot="1" x14ac:dyDescent="0.4">
      <c r="A64" s="142">
        <v>2168</v>
      </c>
      <c r="B64" s="143" t="s">
        <v>166</v>
      </c>
      <c r="C64" s="143" t="s">
        <v>167</v>
      </c>
      <c r="D64" s="143" t="s">
        <v>282</v>
      </c>
      <c r="E64" s="143" t="s">
        <v>151</v>
      </c>
      <c r="F64" s="144">
        <v>44713</v>
      </c>
      <c r="G64" s="144" t="s">
        <v>1</v>
      </c>
      <c r="H64" s="143" t="s">
        <v>1</v>
      </c>
      <c r="I64" s="151" t="s">
        <v>1</v>
      </c>
      <c r="J64" s="145"/>
      <c r="K64" s="143" t="str">
        <f t="shared" si="0"/>
        <v>Pending</v>
      </c>
    </row>
    <row r="65" spans="1:11" ht="16" thickBot="1" x14ac:dyDescent="0.4">
      <c r="A65" s="142">
        <v>2235</v>
      </c>
      <c r="B65" s="143" t="s">
        <v>148</v>
      </c>
      <c r="C65" s="143" t="s">
        <v>283</v>
      </c>
      <c r="D65" s="143" t="s">
        <v>284</v>
      </c>
      <c r="E65" s="143" t="s">
        <v>151</v>
      </c>
      <c r="F65" s="144">
        <v>44681</v>
      </c>
      <c r="G65" s="144">
        <v>44743</v>
      </c>
      <c r="H65" s="143" t="s">
        <v>1</v>
      </c>
      <c r="I65" s="151" t="s">
        <v>1</v>
      </c>
      <c r="J65" s="145"/>
      <c r="K65" s="143" t="str">
        <f t="shared" si="0"/>
        <v>Pending</v>
      </c>
    </row>
    <row r="66" spans="1:11" ht="16" thickBot="1" x14ac:dyDescent="0.4">
      <c r="A66" s="142">
        <v>2280</v>
      </c>
      <c r="B66" s="143" t="s">
        <v>1</v>
      </c>
      <c r="C66" s="143" t="s">
        <v>285</v>
      </c>
      <c r="D66" s="143" t="s">
        <v>286</v>
      </c>
      <c r="E66" s="143" t="s">
        <v>151</v>
      </c>
      <c r="F66" s="144">
        <v>44650</v>
      </c>
      <c r="G66" s="144">
        <v>44711</v>
      </c>
      <c r="H66" s="147">
        <v>44743</v>
      </c>
      <c r="I66" s="151">
        <f t="shared" si="1"/>
        <v>44753</v>
      </c>
      <c r="J66" s="145"/>
      <c r="K66" s="143" t="str">
        <f t="shared" si="0"/>
        <v>Delivered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Manjri</vt:lpstr>
      <vt:lpstr>Mahalunge</vt:lpstr>
      <vt:lpstr>Hinjawadi</vt:lpstr>
      <vt:lpstr>Sheet1</vt:lpstr>
      <vt:lpstr>EC Compliance Report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Pralhadsinh Rajpurohit</dc:creator>
  <cp:lastModifiedBy>gopalsingh rajpurohit</cp:lastModifiedBy>
  <dcterms:created xsi:type="dcterms:W3CDTF">2022-02-22T12:31:30Z</dcterms:created>
  <dcterms:modified xsi:type="dcterms:W3CDTF">2022-07-21T18:46:24Z</dcterms:modified>
</cp:coreProperties>
</file>