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kripsi" sheetId="1" r:id="rId4"/>
    <sheet state="visible" name="Antar Kriteria" sheetId="2" r:id="rId5"/>
    <sheet state="visible" name="Antar Alternatif" sheetId="3" r:id="rId6"/>
  </sheets>
  <definedNames/>
  <calcPr/>
</workbook>
</file>

<file path=xl/sharedStrings.xml><?xml version="1.0" encoding="utf-8"?>
<sst xmlns="http://schemas.openxmlformats.org/spreadsheetml/2006/main" count="98" uniqueCount="46">
  <si>
    <t>Pemilihan Lokasi Ruang Himpunan</t>
  </si>
  <si>
    <t>Kode</t>
  </si>
  <si>
    <t>Nama</t>
  </si>
  <si>
    <t>Nilai</t>
  </si>
  <si>
    <t>C01</t>
  </si>
  <si>
    <t>Jarak ke kos mahasiswa</t>
  </si>
  <si>
    <t>A01</t>
  </si>
  <si>
    <t>Lokasi 1</t>
  </si>
  <si>
    <t>Sama penting dengan</t>
  </si>
  <si>
    <t>C02</t>
  </si>
  <si>
    <t>Jarak ke kampus</t>
  </si>
  <si>
    <t>A02</t>
  </si>
  <si>
    <t>Lokasi 2</t>
  </si>
  <si>
    <t>Mendekati sedikit lebih penting dari</t>
  </si>
  <si>
    <t>C03</t>
  </si>
  <si>
    <t>Jarak ke pujasera</t>
  </si>
  <si>
    <t>A03</t>
  </si>
  <si>
    <t>Lokasi 3</t>
  </si>
  <si>
    <t>Sedikit lebih penting dari</t>
  </si>
  <si>
    <t>C04</t>
  </si>
  <si>
    <t>Biaya</t>
  </si>
  <si>
    <t>Mendekati lebih penting dari</t>
  </si>
  <si>
    <t>C05</t>
  </si>
  <si>
    <t>Luas bangunan</t>
  </si>
  <si>
    <t>Lebih penting dari</t>
  </si>
  <si>
    <t>Mendekati sangat penting dari</t>
  </si>
  <si>
    <t>Sangat penting dari</t>
  </si>
  <si>
    <t>Mendekati mutlak dari</t>
  </si>
  <si>
    <t>Mutlak sangat penting dari</t>
  </si>
  <si>
    <t>Bobot Tiap Kriteria</t>
  </si>
  <si>
    <t>A(w)/w</t>
  </si>
  <si>
    <t>t</t>
  </si>
  <si>
    <t>CI</t>
  </si>
  <si>
    <t>Konsistensi</t>
  </si>
  <si>
    <t>Kriteria C1</t>
  </si>
  <si>
    <t>Bobot Tiap-tiap Alternatif pada Tiap-tiap Kriteria</t>
  </si>
  <si>
    <t>PERANGKINGAN</t>
  </si>
  <si>
    <t>C1</t>
  </si>
  <si>
    <t>Kriteria C2</t>
  </si>
  <si>
    <t>C2</t>
  </si>
  <si>
    <t>Kriteria C3</t>
  </si>
  <si>
    <t>C3</t>
  </si>
  <si>
    <t>Kriteria C4</t>
  </si>
  <si>
    <t>C4</t>
  </si>
  <si>
    <t>Kriteria C5</t>
  </si>
  <si>
    <t>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</si>
</sst>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shrinkToFit="0" vertical="center" wrapText="1"/>
    </xf>
    <xf borderId="1" fillId="2" fontId="5" numFmtId="0" xfId="0" applyAlignment="1" applyBorder="1" applyFill="1" applyFont="1">
      <alignment shrinkToFit="0" vertical="center" wrapText="1"/>
    </xf>
    <xf borderId="0" fillId="3" fontId="6" numFmtId="0" xfId="0" applyFill="1" applyFont="1"/>
    <xf borderId="1" fillId="4" fontId="6" numFmtId="0" xfId="0" applyBorder="1" applyFill="1" applyFont="1"/>
    <xf borderId="1" fillId="0" fontId="6" numFmtId="0" xfId="0" applyBorder="1" applyFont="1"/>
    <xf borderId="0" fillId="0" fontId="6" numFmtId="0" xfId="0" applyFont="1"/>
    <xf borderId="0" fillId="0" fontId="3" numFmtId="0" xfId="0" applyFont="1"/>
    <xf borderId="0" fillId="0" fontId="4" numFmtId="0" xfId="0" applyAlignment="1" applyFont="1">
      <alignment horizontal="center" readingOrder="0" vertical="center"/>
    </xf>
    <xf borderId="0" fillId="4" fontId="6" numFmtId="0" xfId="0" applyFont="1"/>
    <xf borderId="1" fillId="2" fontId="6" numFmtId="0" xfId="0" applyBorder="1" applyFont="1"/>
    <xf borderId="0" fillId="4" fontId="4" numFmtId="0" xfId="0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14"/>
    <col customWidth="1" min="3" max="4" width="8.71"/>
    <col customWidth="1" min="5" max="5" width="7.43"/>
    <col customWidth="1" min="6" max="7" width="8.71"/>
    <col customWidth="1" min="8" max="8" width="42.0"/>
    <col customWidth="1" min="9" max="26" width="8.71"/>
  </cols>
  <sheetData>
    <row r="1" ht="19.5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3" t="s">
        <v>1</v>
      </c>
      <c r="B3" s="3" t="s">
        <v>2</v>
      </c>
      <c r="C3" s="2"/>
      <c r="D3" s="3" t="s">
        <v>1</v>
      </c>
      <c r="E3" s="3" t="s">
        <v>2</v>
      </c>
      <c r="F3" s="2"/>
      <c r="G3" s="3" t="s">
        <v>1</v>
      </c>
      <c r="H3" s="3" t="s">
        <v>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3" t="s">
        <v>4</v>
      </c>
      <c r="B4" s="3" t="s">
        <v>5</v>
      </c>
      <c r="C4" s="2"/>
      <c r="D4" s="3" t="s">
        <v>6</v>
      </c>
      <c r="E4" s="3" t="s">
        <v>7</v>
      </c>
      <c r="F4" s="2"/>
      <c r="G4" s="3">
        <v>1.0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3" t="s">
        <v>9</v>
      </c>
      <c r="B5" s="3" t="s">
        <v>10</v>
      </c>
      <c r="C5" s="2"/>
      <c r="D5" s="3" t="s">
        <v>11</v>
      </c>
      <c r="E5" s="3" t="s">
        <v>12</v>
      </c>
      <c r="F5" s="2"/>
      <c r="G5" s="3">
        <v>2.0</v>
      </c>
      <c r="H5" s="3" t="s">
        <v>13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3" t="s">
        <v>14</v>
      </c>
      <c r="B6" s="3" t="s">
        <v>15</v>
      </c>
      <c r="C6" s="2"/>
      <c r="D6" s="3" t="s">
        <v>16</v>
      </c>
      <c r="E6" s="3" t="s">
        <v>17</v>
      </c>
      <c r="F6" s="2"/>
      <c r="G6" s="3">
        <v>3.0</v>
      </c>
      <c r="H6" s="3" t="s">
        <v>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3" t="s">
        <v>19</v>
      </c>
      <c r="B7" s="3" t="s">
        <v>20</v>
      </c>
      <c r="C7" s="2"/>
      <c r="D7" s="2"/>
      <c r="E7" s="2"/>
      <c r="F7" s="2"/>
      <c r="G7" s="3">
        <v>4.0</v>
      </c>
      <c r="H7" s="3" t="s">
        <v>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3" t="s">
        <v>22</v>
      </c>
      <c r="B8" s="3" t="s">
        <v>23</v>
      </c>
      <c r="C8" s="2"/>
      <c r="D8" s="2"/>
      <c r="E8" s="2"/>
      <c r="F8" s="2"/>
      <c r="G8" s="3">
        <v>5.0</v>
      </c>
      <c r="H8" s="3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2"/>
      <c r="B9" s="2"/>
      <c r="C9" s="2"/>
      <c r="D9" s="2"/>
      <c r="E9" s="2"/>
      <c r="F9" s="2"/>
      <c r="G9" s="3">
        <v>6.0</v>
      </c>
      <c r="H9" s="3" t="s">
        <v>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2"/>
      <c r="B10" s="2"/>
      <c r="C10" s="2"/>
      <c r="D10" s="2"/>
      <c r="E10" s="2"/>
      <c r="F10" s="2"/>
      <c r="G10" s="3">
        <v>7.0</v>
      </c>
      <c r="H10" s="3" t="s">
        <v>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2"/>
      <c r="B11" s="2"/>
      <c r="C11" s="2"/>
      <c r="D11" s="2"/>
      <c r="E11" s="2"/>
      <c r="F11" s="2"/>
      <c r="G11" s="3">
        <v>8.0</v>
      </c>
      <c r="H11" s="3" t="s">
        <v>27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2"/>
      <c r="B12" s="2"/>
      <c r="C12" s="2"/>
      <c r="D12" s="2"/>
      <c r="E12" s="2"/>
      <c r="F12" s="2"/>
      <c r="G12" s="3">
        <v>9.0</v>
      </c>
      <c r="H12" s="3" t="s">
        <v>28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5.86"/>
    <col customWidth="1" min="3" max="4" width="4.43"/>
    <col customWidth="1" min="5" max="5" width="5.86"/>
    <col customWidth="1" min="6" max="6" width="4.43"/>
    <col customWidth="1" min="7" max="7" width="8.71"/>
    <col customWidth="1" min="8" max="8" width="14.43"/>
    <col customWidth="1" min="9" max="9" width="13.29"/>
    <col customWidth="1" min="10" max="11" width="14.43"/>
    <col customWidth="1" min="12" max="12" width="3.86"/>
    <col customWidth="1" min="13" max="13" width="13.29"/>
    <col customWidth="1" min="14" max="14" width="8.71"/>
    <col customWidth="1" min="15" max="15" width="13.29"/>
    <col customWidth="1" min="16" max="16" width="8.71"/>
    <col customWidth="1" min="17" max="17" width="13.29"/>
    <col customWidth="1" min="18" max="18" width="8.71"/>
    <col customWidth="1" min="19" max="19" width="12.29"/>
    <col customWidth="1" min="20" max="20" width="8.71"/>
    <col customWidth="1" min="21" max="21" width="14.0"/>
    <col customWidth="1" min="22" max="22" width="8.71"/>
    <col customWidth="1" min="23" max="23" width="14.0"/>
    <col customWidth="1" min="24" max="26" width="8.71"/>
  </cols>
  <sheetData>
    <row r="1" ht="14.25" customHeight="1">
      <c r="A1" s="4" t="s">
        <v>1</v>
      </c>
      <c r="B1" s="4" t="s">
        <v>4</v>
      </c>
      <c r="C1" s="4" t="s">
        <v>9</v>
      </c>
      <c r="D1" s="4" t="s">
        <v>14</v>
      </c>
      <c r="E1" s="4" t="s">
        <v>19</v>
      </c>
      <c r="F1" s="4" t="s">
        <v>22</v>
      </c>
      <c r="H1" s="5" t="s">
        <v>29</v>
      </c>
      <c r="P1" s="6"/>
      <c r="Q1" s="5" t="s">
        <v>30</v>
      </c>
      <c r="R1" s="6"/>
      <c r="S1" s="5" t="s">
        <v>31</v>
      </c>
      <c r="T1" s="6"/>
      <c r="U1" s="5" t="s">
        <v>32</v>
      </c>
      <c r="V1" s="6"/>
      <c r="W1" s="5" t="s">
        <v>33</v>
      </c>
    </row>
    <row r="2" ht="14.25" customHeight="1">
      <c r="A2" s="4" t="s">
        <v>4</v>
      </c>
      <c r="B2" s="7">
        <v>1.0</v>
      </c>
      <c r="C2" s="7">
        <v>1.0</v>
      </c>
      <c r="D2" s="7">
        <v>3.0</v>
      </c>
      <c r="E2" s="7">
        <v>1.0</v>
      </c>
      <c r="F2" s="7">
        <v>3.0</v>
      </c>
      <c r="H2" s="8">
        <f t="shared" ref="H2:H6" si="1">B2/$B$7</f>
        <v>0.2727768685</v>
      </c>
      <c r="I2" s="8">
        <f t="shared" ref="I2:I6" si="2">C2/$C$7</f>
        <v>0.2222222222</v>
      </c>
      <c r="J2" s="8">
        <f t="shared" ref="J2:J6" si="3">D2/$D$7</f>
        <v>0.4</v>
      </c>
      <c r="K2" s="8">
        <f t="shared" ref="K2:K6" si="4">E2/$E$7</f>
        <v>0.2307869836</v>
      </c>
      <c r="L2" s="8">
        <f t="shared" ref="L2:L6" si="5">F2/$F$7</f>
        <v>0.3</v>
      </c>
      <c r="M2" s="9">
        <f t="shared" ref="M2:M6" si="6">AVERAGE(H2:L2)</f>
        <v>0.2851572149</v>
      </c>
      <c r="O2" s="10">
        <f t="array" ref="O2:O6">MMULT(H2:L6,M2:M6)</f>
        <v>0.2745195107</v>
      </c>
      <c r="Q2" s="11">
        <f t="shared" ref="Q2:Q6" si="7">O2/M2</f>
        <v>0.9626953008</v>
      </c>
      <c r="S2" s="11">
        <f>(1/5)*Q7</f>
        <v>1.001540889</v>
      </c>
      <c r="U2" s="11">
        <f>(S2-5)/(5-1)</f>
        <v>-0.9996147778</v>
      </c>
      <c r="W2" s="11">
        <f>U2/1.12</f>
        <v>-0.8925131945</v>
      </c>
    </row>
    <row r="3" ht="14.25" customHeight="1">
      <c r="A3" s="4" t="s">
        <v>9</v>
      </c>
      <c r="B3" s="7">
        <v>1.0</v>
      </c>
      <c r="C3" s="7">
        <v>1.0</v>
      </c>
      <c r="D3" s="7">
        <v>2.0</v>
      </c>
      <c r="E3" s="7">
        <v>1.0</v>
      </c>
      <c r="F3" s="7">
        <v>1.0</v>
      </c>
      <c r="H3" s="8">
        <f t="shared" si="1"/>
        <v>0.2727768685</v>
      </c>
      <c r="I3" s="8">
        <f t="shared" si="2"/>
        <v>0.2222222222</v>
      </c>
      <c r="J3" s="8">
        <f t="shared" si="3"/>
        <v>0.2666666667</v>
      </c>
      <c r="K3" s="8">
        <f t="shared" si="4"/>
        <v>0.2307869836</v>
      </c>
      <c r="L3" s="8">
        <f t="shared" si="5"/>
        <v>0.1</v>
      </c>
      <c r="M3" s="9">
        <f t="shared" si="6"/>
        <v>0.2184905482</v>
      </c>
      <c r="O3" s="10">
        <v>0.23182805466330736</v>
      </c>
      <c r="Q3" s="11">
        <f t="shared" si="7"/>
        <v>1.06104386</v>
      </c>
    </row>
    <row r="4" ht="14.25" customHeight="1">
      <c r="A4" s="4" t="s">
        <v>14</v>
      </c>
      <c r="B4" s="7">
        <v>0.333</v>
      </c>
      <c r="C4" s="7">
        <v>0.5</v>
      </c>
      <c r="D4" s="7">
        <v>1.0</v>
      </c>
      <c r="E4" s="7">
        <v>1.0</v>
      </c>
      <c r="F4" s="7">
        <v>2.0</v>
      </c>
      <c r="H4" s="8">
        <f t="shared" si="1"/>
        <v>0.09083469722</v>
      </c>
      <c r="I4" s="8">
        <f t="shared" si="2"/>
        <v>0.1111111111</v>
      </c>
      <c r="J4" s="8">
        <f t="shared" si="3"/>
        <v>0.1333333333</v>
      </c>
      <c r="K4" s="8">
        <f t="shared" si="4"/>
        <v>0.2307869836</v>
      </c>
      <c r="L4" s="8">
        <f t="shared" si="5"/>
        <v>0.2</v>
      </c>
      <c r="M4" s="9">
        <f t="shared" si="6"/>
        <v>0.1532132251</v>
      </c>
      <c r="O4" s="10">
        <v>0.1463722872739183</v>
      </c>
      <c r="Q4" s="11">
        <f t="shared" si="7"/>
        <v>0.9553502135</v>
      </c>
    </row>
    <row r="5" ht="14.25" customHeight="1">
      <c r="A5" s="4" t="s">
        <v>19</v>
      </c>
      <c r="B5" s="7">
        <v>1.0</v>
      </c>
      <c r="C5" s="7">
        <v>1.0</v>
      </c>
      <c r="D5" s="7">
        <v>1.0</v>
      </c>
      <c r="E5" s="7">
        <v>1.0</v>
      </c>
      <c r="F5" s="7">
        <v>3.0</v>
      </c>
      <c r="H5" s="8">
        <f t="shared" si="1"/>
        <v>0.2727768685</v>
      </c>
      <c r="I5" s="8">
        <f t="shared" si="2"/>
        <v>0.2222222222</v>
      </c>
      <c r="J5" s="8">
        <f t="shared" si="3"/>
        <v>0.1333333333</v>
      </c>
      <c r="K5" s="8">
        <f t="shared" si="4"/>
        <v>0.2307869836</v>
      </c>
      <c r="L5" s="8">
        <f t="shared" si="5"/>
        <v>0.3</v>
      </c>
      <c r="M5" s="9">
        <f t="shared" si="6"/>
        <v>0.2318238815</v>
      </c>
      <c r="O5" s="10">
        <v>0.23366265072194356</v>
      </c>
      <c r="Q5" s="11">
        <f t="shared" si="7"/>
        <v>1.00793175</v>
      </c>
    </row>
    <row r="6" ht="14.25" customHeight="1">
      <c r="A6" s="4" t="s">
        <v>22</v>
      </c>
      <c r="B6" s="7">
        <v>0.333</v>
      </c>
      <c r="C6" s="7">
        <v>1.0</v>
      </c>
      <c r="D6" s="7">
        <v>0.5</v>
      </c>
      <c r="E6" s="7">
        <v>0.333</v>
      </c>
      <c r="F6" s="7">
        <v>1.0</v>
      </c>
      <c r="H6" s="8">
        <f t="shared" si="1"/>
        <v>0.09083469722</v>
      </c>
      <c r="I6" s="8">
        <f t="shared" si="2"/>
        <v>0.2222222222</v>
      </c>
      <c r="J6" s="8">
        <f t="shared" si="3"/>
        <v>0.06666666667</v>
      </c>
      <c r="K6" s="8">
        <f t="shared" si="4"/>
        <v>0.07685206554</v>
      </c>
      <c r="L6" s="8">
        <f t="shared" si="5"/>
        <v>0.1</v>
      </c>
      <c r="M6" s="9">
        <f t="shared" si="6"/>
        <v>0.1113151303</v>
      </c>
      <c r="O6" s="10">
        <v>0.11361749660415413</v>
      </c>
      <c r="Q6" s="11">
        <f t="shared" si="7"/>
        <v>1.020683318</v>
      </c>
    </row>
    <row r="7" ht="14.25" customHeight="1">
      <c r="B7" s="12">
        <f t="shared" ref="B7:F7" si="8">SUM(B2:B6)</f>
        <v>3.666</v>
      </c>
      <c r="C7" s="12">
        <f t="shared" si="8"/>
        <v>4.5</v>
      </c>
      <c r="D7" s="12">
        <f t="shared" si="8"/>
        <v>7.5</v>
      </c>
      <c r="E7" s="12">
        <f t="shared" si="8"/>
        <v>4.333</v>
      </c>
      <c r="F7" s="12">
        <f t="shared" si="8"/>
        <v>10</v>
      </c>
      <c r="H7" s="12">
        <f t="shared" ref="H7:M7" si="9">SUM(H2:H6)</f>
        <v>1</v>
      </c>
      <c r="I7" s="12">
        <f t="shared" si="9"/>
        <v>1</v>
      </c>
      <c r="J7" s="12">
        <f t="shared" si="9"/>
        <v>1</v>
      </c>
      <c r="K7" s="12">
        <f t="shared" si="9"/>
        <v>1</v>
      </c>
      <c r="L7" s="12">
        <f t="shared" si="9"/>
        <v>1</v>
      </c>
      <c r="M7" s="12">
        <f t="shared" si="9"/>
        <v>1</v>
      </c>
      <c r="Q7" s="12">
        <f>SUM(Q2:Q6)</f>
        <v>5.007704443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H1:O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3" width="5.86"/>
    <col customWidth="1" min="4" max="4" width="4.57"/>
    <col customWidth="1" min="5" max="5" width="8.71"/>
    <col customWidth="1" min="6" max="6" width="13.29"/>
    <col customWidth="1" min="7" max="7" width="14.43"/>
    <col customWidth="1" min="8" max="9" width="13.29"/>
    <col customWidth="1" min="10" max="10" width="8.71"/>
    <col customWidth="1" min="11" max="11" width="13.29"/>
    <col customWidth="1" min="12" max="12" width="8.71"/>
    <col customWidth="1" min="13" max="18" width="13.29"/>
    <col customWidth="1" min="19" max="26" width="8.71"/>
  </cols>
  <sheetData>
    <row r="1" ht="14.25" customHeight="1">
      <c r="A1" s="13" t="s">
        <v>34</v>
      </c>
      <c r="F1" s="5" t="s">
        <v>35</v>
      </c>
      <c r="M1" s="14" t="s">
        <v>36</v>
      </c>
    </row>
    <row r="2" ht="14.25" customHeight="1">
      <c r="A2" s="4" t="s">
        <v>1</v>
      </c>
      <c r="B2" s="4" t="s">
        <v>6</v>
      </c>
      <c r="C2" s="4" t="s">
        <v>11</v>
      </c>
      <c r="D2" s="4" t="s">
        <v>16</v>
      </c>
      <c r="F2" s="5" t="s">
        <v>37</v>
      </c>
    </row>
    <row r="3" ht="14.25" customHeight="1">
      <c r="A3" s="4" t="s">
        <v>6</v>
      </c>
      <c r="B3" s="7">
        <v>1.0</v>
      </c>
      <c r="C3" s="7">
        <v>3.0</v>
      </c>
      <c r="D3" s="7">
        <v>3.0</v>
      </c>
      <c r="F3" s="8">
        <f t="shared" ref="F3:F5" si="1">B3/$B$6</f>
        <v>0.600240096</v>
      </c>
      <c r="G3" s="8">
        <f t="shared" ref="G3:G5" si="2">C3/$C$6</f>
        <v>0.6666666667</v>
      </c>
      <c r="H3" s="8">
        <f t="shared" ref="H3:H5" si="3">D3/$D$6</f>
        <v>0.5</v>
      </c>
      <c r="I3" s="9">
        <f t="shared" ref="I3:I5" si="4">AVERAGE(F3:H3)</f>
        <v>0.5889689209</v>
      </c>
      <c r="K3" s="15">
        <f t="array" ref="K3:K5">MMULT(F3:H5,I3:I5)</f>
        <v>0.6010069405</v>
      </c>
      <c r="M3" s="16">
        <v>0.6010069405024027</v>
      </c>
      <c r="N3" s="16">
        <v>0.6010069405024027</v>
      </c>
      <c r="O3" s="16">
        <v>0.4166836734693877</v>
      </c>
      <c r="P3" s="16">
        <v>0.5522375585394859</v>
      </c>
      <c r="Q3" s="16">
        <v>0.6326076964360786</v>
      </c>
      <c r="R3" s="9">
        <v>0.2745195107366766</v>
      </c>
      <c r="T3" s="17">
        <f t="array" ref="T3:T5">MMULT(M3:Q5, R3:R7)</f>
        <v>0.566221938</v>
      </c>
      <c r="U3" s="18" t="s">
        <v>6</v>
      </c>
    </row>
    <row r="4" ht="14.25" customHeight="1">
      <c r="A4" s="4" t="s">
        <v>11</v>
      </c>
      <c r="B4" s="19">
        <v>0.333</v>
      </c>
      <c r="C4" s="7">
        <v>1.0</v>
      </c>
      <c r="D4" s="7">
        <v>2.0</v>
      </c>
      <c r="F4" s="8">
        <f t="shared" si="1"/>
        <v>0.199879952</v>
      </c>
      <c r="G4" s="8">
        <f t="shared" si="2"/>
        <v>0.2222222222</v>
      </c>
      <c r="H4" s="8">
        <f t="shared" si="3"/>
        <v>0.3333333333</v>
      </c>
      <c r="I4" s="9">
        <f t="shared" si="4"/>
        <v>0.2518118358</v>
      </c>
      <c r="K4" s="15">
        <v>0.22675434645572845</v>
      </c>
      <c r="M4" s="16">
        <v>0.22675434645572845</v>
      </c>
      <c r="N4" s="16">
        <v>0.22675434645572845</v>
      </c>
      <c r="O4" s="16">
        <v>0.3074489795918367</v>
      </c>
      <c r="P4" s="16">
        <v>0.32627888215149664</v>
      </c>
      <c r="Q4" s="16">
        <v>0.19064746809382455</v>
      </c>
      <c r="R4" s="9">
        <v>0.23182805466330736</v>
      </c>
      <c r="T4" s="15">
        <v>0.257718598171464</v>
      </c>
      <c r="U4" s="20" t="s">
        <v>11</v>
      </c>
    </row>
    <row r="5" ht="14.25" customHeight="1">
      <c r="A5" s="4" t="s">
        <v>16</v>
      </c>
      <c r="B5" s="7">
        <v>0.333</v>
      </c>
      <c r="C5" s="7">
        <v>0.5</v>
      </c>
      <c r="D5" s="7">
        <v>1.0</v>
      </c>
      <c r="F5" s="8">
        <f t="shared" si="1"/>
        <v>0.199879952</v>
      </c>
      <c r="G5" s="8">
        <f t="shared" si="2"/>
        <v>0.1111111111</v>
      </c>
      <c r="H5" s="8">
        <f t="shared" si="3"/>
        <v>0.1666666667</v>
      </c>
      <c r="I5" s="9">
        <f t="shared" si="4"/>
        <v>0.1592192433</v>
      </c>
      <c r="K5" s="15">
        <v>0.17223871304186905</v>
      </c>
      <c r="M5" s="16">
        <v>0.17223871304186905</v>
      </c>
      <c r="N5" s="16">
        <v>0.17223871304186905</v>
      </c>
      <c r="O5" s="16">
        <v>0.2758673469387755</v>
      </c>
      <c r="P5" s="16">
        <v>0.12148355930901751</v>
      </c>
      <c r="Q5" s="16">
        <v>0.17674483547009678</v>
      </c>
      <c r="R5" s="9">
        <v>0.1463722872739183</v>
      </c>
      <c r="T5" s="15">
        <v>0.17605946380309997</v>
      </c>
      <c r="U5" s="20" t="s">
        <v>16</v>
      </c>
    </row>
    <row r="6" ht="14.25" customHeight="1">
      <c r="A6" s="21"/>
      <c r="B6" s="22">
        <f t="shared" ref="B6:D6" si="5">SUM(B3:B5)</f>
        <v>1.666</v>
      </c>
      <c r="C6" s="22">
        <f t="shared" si="5"/>
        <v>4.5</v>
      </c>
      <c r="D6" s="22">
        <f t="shared" si="5"/>
        <v>6</v>
      </c>
      <c r="F6" s="12">
        <f t="shared" ref="F6:I6" si="6">SUM(F3:F5)</f>
        <v>1</v>
      </c>
      <c r="G6" s="12">
        <f t="shared" si="6"/>
        <v>1</v>
      </c>
      <c r="H6" s="12">
        <f t="shared" si="6"/>
        <v>1</v>
      </c>
      <c r="I6" s="12">
        <f t="shared" si="6"/>
        <v>1</v>
      </c>
      <c r="R6" s="9">
        <v>0.23366265072194356</v>
      </c>
    </row>
    <row r="7" ht="14.25" customHeight="1">
      <c r="A7" s="21" t="s">
        <v>38</v>
      </c>
      <c r="F7" s="22"/>
      <c r="G7" s="22"/>
      <c r="H7" s="22"/>
      <c r="R7" s="9">
        <v>0.11361749660415413</v>
      </c>
    </row>
    <row r="8" ht="14.25" customHeight="1">
      <c r="A8" s="4" t="s">
        <v>1</v>
      </c>
      <c r="B8" s="4" t="s">
        <v>6</v>
      </c>
      <c r="C8" s="4" t="s">
        <v>11</v>
      </c>
      <c r="D8" s="4" t="s">
        <v>16</v>
      </c>
      <c r="F8" s="23" t="s">
        <v>39</v>
      </c>
    </row>
    <row r="9" ht="14.25" customHeight="1">
      <c r="A9" s="4" t="s">
        <v>6</v>
      </c>
      <c r="B9" s="7">
        <v>1.0</v>
      </c>
      <c r="C9" s="7">
        <v>2.0</v>
      </c>
      <c r="D9" s="7">
        <v>4.0</v>
      </c>
      <c r="F9" s="8">
        <f t="shared" ref="F9:F11" si="7">B9/$B$12</f>
        <v>0.5714285714</v>
      </c>
      <c r="G9" s="8">
        <f t="shared" ref="G9:G11" si="8">C9/$C$12</f>
        <v>0.600060006</v>
      </c>
      <c r="H9" s="8">
        <f t="shared" ref="H9:H11" si="9">D9/$D$12</f>
        <v>0.5</v>
      </c>
      <c r="I9" s="9">
        <f t="shared" ref="I9:I11" si="10">AVERAGE(F9:H9)</f>
        <v>0.5571628591</v>
      </c>
      <c r="K9" s="15">
        <f t="array" ref="K9:K11">MMULT(F9:H11,I9:I11)</f>
        <v>0.5718413735</v>
      </c>
    </row>
    <row r="10" ht="14.25" customHeight="1">
      <c r="A10" s="4" t="s">
        <v>11</v>
      </c>
      <c r="B10" s="7">
        <v>0.5</v>
      </c>
      <c r="C10" s="7">
        <v>1.0</v>
      </c>
      <c r="D10" s="7">
        <v>3.0</v>
      </c>
      <c r="F10" s="8">
        <f t="shared" si="7"/>
        <v>0.2857142857</v>
      </c>
      <c r="G10" s="8">
        <f t="shared" si="8"/>
        <v>0.300030003</v>
      </c>
      <c r="H10" s="8">
        <f t="shared" si="9"/>
        <v>0.375</v>
      </c>
      <c r="I10" s="9">
        <f t="shared" si="10"/>
        <v>0.3202480962</v>
      </c>
      <c r="K10" s="15">
        <v>0.3012443173338042</v>
      </c>
    </row>
    <row r="11" ht="14.25" customHeight="1">
      <c r="A11" s="4" t="s">
        <v>16</v>
      </c>
      <c r="B11" s="7">
        <v>0.25</v>
      </c>
      <c r="C11" s="7">
        <v>0.333</v>
      </c>
      <c r="D11" s="7">
        <v>1.0</v>
      </c>
      <c r="F11" s="8">
        <f t="shared" si="7"/>
        <v>0.1428571429</v>
      </c>
      <c r="G11" s="8">
        <f t="shared" si="8"/>
        <v>0.099909991</v>
      </c>
      <c r="H11" s="8">
        <f t="shared" si="9"/>
        <v>0.125</v>
      </c>
      <c r="I11" s="9">
        <f t="shared" si="10"/>
        <v>0.1225890446</v>
      </c>
      <c r="K11" s="15">
        <v>0.1269143091532743</v>
      </c>
    </row>
    <row r="12" ht="14.25" customHeight="1">
      <c r="B12" s="12">
        <f t="shared" ref="B12:D12" si="11">SUM(B9:B11)</f>
        <v>1.75</v>
      </c>
      <c r="C12" s="12">
        <f t="shared" si="11"/>
        <v>3.333</v>
      </c>
      <c r="D12" s="12">
        <f t="shared" si="11"/>
        <v>8</v>
      </c>
      <c r="F12" s="22">
        <f t="shared" ref="F12:I12" si="12">SUM(F9:F11)</f>
        <v>1</v>
      </c>
      <c r="G12" s="22">
        <f t="shared" si="12"/>
        <v>1</v>
      </c>
      <c r="H12" s="22">
        <f t="shared" si="12"/>
        <v>1</v>
      </c>
      <c r="I12" s="22">
        <f t="shared" si="12"/>
        <v>1</v>
      </c>
    </row>
    <row r="13" ht="14.25" customHeight="1">
      <c r="A13" s="21" t="s">
        <v>40</v>
      </c>
      <c r="F13" s="22"/>
      <c r="G13" s="22"/>
      <c r="H13" s="22"/>
    </row>
    <row r="14" ht="14.25" customHeight="1">
      <c r="A14" s="4" t="s">
        <v>1</v>
      </c>
      <c r="B14" s="4" t="s">
        <v>6</v>
      </c>
      <c r="C14" s="4" t="s">
        <v>11</v>
      </c>
      <c r="D14" s="4" t="s">
        <v>16</v>
      </c>
      <c r="F14" s="5" t="s">
        <v>41</v>
      </c>
    </row>
    <row r="15" ht="14.25" customHeight="1">
      <c r="A15" s="4" t="s">
        <v>6</v>
      </c>
      <c r="B15" s="7">
        <v>1.0</v>
      </c>
      <c r="C15" s="7">
        <v>2.0</v>
      </c>
      <c r="D15" s="7">
        <v>1.0</v>
      </c>
      <c r="F15" s="8">
        <f t="shared" ref="F15:F17" si="13">B15/$B$18</f>
        <v>0.4</v>
      </c>
      <c r="G15" s="8">
        <f t="shared" ref="G15:G17" si="14">C15/$C$18</f>
        <v>0.5714285714</v>
      </c>
      <c r="H15" s="8">
        <f t="shared" ref="H15:H17" si="15">D15/$D$18</f>
        <v>0.25</v>
      </c>
      <c r="I15" s="9">
        <f t="shared" ref="I15:I17" si="16">AVERAGE(F15:H15)</f>
        <v>0.4071428571</v>
      </c>
      <c r="K15" s="15">
        <f t="array" ref="K15:K17">MMULT(F15:H17,I15:I17)</f>
        <v>0.4166836735</v>
      </c>
    </row>
    <row r="16" ht="14.25" customHeight="1">
      <c r="A16" s="4" t="s">
        <v>11</v>
      </c>
      <c r="B16" s="7">
        <v>0.5</v>
      </c>
      <c r="C16" s="7">
        <v>1.0</v>
      </c>
      <c r="D16" s="7">
        <v>2.0</v>
      </c>
      <c r="F16" s="8">
        <f t="shared" si="13"/>
        <v>0.2</v>
      </c>
      <c r="G16" s="8">
        <f t="shared" si="14"/>
        <v>0.2857142857</v>
      </c>
      <c r="H16" s="8">
        <f t="shared" si="15"/>
        <v>0.5</v>
      </c>
      <c r="I16" s="9">
        <f t="shared" si="16"/>
        <v>0.3285714286</v>
      </c>
      <c r="K16" s="15">
        <v>0.3074489795918367</v>
      </c>
    </row>
    <row r="17" ht="14.25" customHeight="1">
      <c r="A17" s="4" t="s">
        <v>16</v>
      </c>
      <c r="B17" s="7">
        <v>1.0</v>
      </c>
      <c r="C17" s="7">
        <v>0.5</v>
      </c>
      <c r="D17" s="7">
        <v>1.0</v>
      </c>
      <c r="F17" s="8">
        <f t="shared" si="13"/>
        <v>0.4</v>
      </c>
      <c r="G17" s="8">
        <f t="shared" si="14"/>
        <v>0.1428571429</v>
      </c>
      <c r="H17" s="8">
        <f t="shared" si="15"/>
        <v>0.25</v>
      </c>
      <c r="I17" s="9">
        <f t="shared" si="16"/>
        <v>0.2642857143</v>
      </c>
      <c r="K17" s="15">
        <v>0.2758673469387755</v>
      </c>
    </row>
    <row r="18" ht="14.25" customHeight="1">
      <c r="B18" s="12">
        <f t="shared" ref="B18:D18" si="17">SUM(B15:B17)</f>
        <v>2.5</v>
      </c>
      <c r="C18" s="12">
        <f t="shared" si="17"/>
        <v>3.5</v>
      </c>
      <c r="D18" s="12">
        <f t="shared" si="17"/>
        <v>4</v>
      </c>
      <c r="F18" s="22">
        <f t="shared" ref="F18:I18" si="18">SUM(F15:F17)</f>
        <v>1</v>
      </c>
      <c r="G18" s="22">
        <f t="shared" si="18"/>
        <v>1</v>
      </c>
      <c r="H18" s="22">
        <f t="shared" si="18"/>
        <v>1</v>
      </c>
      <c r="I18" s="22">
        <f t="shared" si="18"/>
        <v>1</v>
      </c>
    </row>
    <row r="19" ht="14.25" customHeight="1">
      <c r="A19" s="21" t="s">
        <v>42</v>
      </c>
      <c r="F19" s="22"/>
      <c r="G19" s="22"/>
      <c r="H19" s="22"/>
    </row>
    <row r="20" ht="14.25" customHeight="1">
      <c r="A20" s="4" t="s">
        <v>1</v>
      </c>
      <c r="B20" s="4" t="s">
        <v>6</v>
      </c>
      <c r="C20" s="4" t="s">
        <v>11</v>
      </c>
      <c r="D20" s="4" t="s">
        <v>16</v>
      </c>
      <c r="F20" s="23" t="s">
        <v>43</v>
      </c>
    </row>
    <row r="21" ht="14.25" customHeight="1">
      <c r="A21" s="4" t="s">
        <v>6</v>
      </c>
      <c r="B21" s="7">
        <v>1.0</v>
      </c>
      <c r="C21" s="7">
        <v>2.0</v>
      </c>
      <c r="D21" s="7">
        <v>3.0</v>
      </c>
      <c r="F21" s="8">
        <f t="shared" ref="F21:F23" si="19">B21/$B$24</f>
        <v>0.545553737</v>
      </c>
      <c r="G21" s="8">
        <f t="shared" ref="G21:G23" si="20">C21/$C$24</f>
        <v>0.6315124724</v>
      </c>
      <c r="H21" s="8">
        <f t="shared" ref="H21:H23" si="21">D21/$D$24</f>
        <v>0.3</v>
      </c>
      <c r="I21" s="9">
        <f t="shared" ref="I21:I23" si="22">AVERAGE(F21:H21)</f>
        <v>0.4923554031</v>
      </c>
      <c r="K21" s="15">
        <f t="array" ref="K21:K23">MMULT(F21:H23,I21:I23)</f>
        <v>0.5522375585</v>
      </c>
    </row>
    <row r="22" ht="14.25" customHeight="1">
      <c r="A22" s="4" t="s">
        <v>11</v>
      </c>
      <c r="B22" s="7">
        <v>0.5</v>
      </c>
      <c r="C22" s="7">
        <v>1.0</v>
      </c>
      <c r="D22" s="7">
        <v>6.0</v>
      </c>
      <c r="F22" s="8">
        <f t="shared" si="19"/>
        <v>0.2727768685</v>
      </c>
      <c r="G22" s="8">
        <f t="shared" si="20"/>
        <v>0.3157562362</v>
      </c>
      <c r="H22" s="8">
        <f t="shared" si="21"/>
        <v>0.6</v>
      </c>
      <c r="I22" s="9">
        <f t="shared" si="22"/>
        <v>0.3961777016</v>
      </c>
      <c r="K22" s="15">
        <v>0.32627888215149664</v>
      </c>
    </row>
    <row r="23" ht="14.25" customHeight="1">
      <c r="A23" s="4" t="s">
        <v>16</v>
      </c>
      <c r="B23" s="7">
        <v>0.333</v>
      </c>
      <c r="C23" s="7">
        <v>0.167</v>
      </c>
      <c r="D23" s="7">
        <v>1.0</v>
      </c>
      <c r="F23" s="8">
        <f t="shared" si="19"/>
        <v>0.1816693944</v>
      </c>
      <c r="G23" s="8">
        <f t="shared" si="20"/>
        <v>0.05273129144</v>
      </c>
      <c r="H23" s="8">
        <f t="shared" si="21"/>
        <v>0.1</v>
      </c>
      <c r="I23" s="9">
        <f t="shared" si="22"/>
        <v>0.1114668953</v>
      </c>
      <c r="K23" s="15">
        <v>0.12148355930901751</v>
      </c>
    </row>
    <row r="24" ht="14.25" customHeight="1">
      <c r="B24" s="12">
        <f t="shared" ref="B24:D24" si="23">SUM(B21:B23)</f>
        <v>1.833</v>
      </c>
      <c r="C24" s="12">
        <f t="shared" si="23"/>
        <v>3.167</v>
      </c>
      <c r="D24" s="12">
        <f t="shared" si="23"/>
        <v>10</v>
      </c>
      <c r="F24" s="22">
        <f t="shared" ref="F24:I24" si="24">SUM(F21:F23)</f>
        <v>1</v>
      </c>
      <c r="G24" s="22">
        <f t="shared" si="24"/>
        <v>1</v>
      </c>
      <c r="H24" s="22">
        <f t="shared" si="24"/>
        <v>1</v>
      </c>
      <c r="I24" s="22">
        <f t="shared" si="24"/>
        <v>1</v>
      </c>
    </row>
    <row r="25" ht="14.25" customHeight="1">
      <c r="A25" s="21" t="s">
        <v>44</v>
      </c>
      <c r="F25" s="22"/>
      <c r="G25" s="22"/>
      <c r="H25" s="22"/>
    </row>
    <row r="26" ht="14.25" customHeight="1">
      <c r="A26" s="4" t="s">
        <v>1</v>
      </c>
      <c r="B26" s="4" t="s">
        <v>6</v>
      </c>
      <c r="C26" s="4" t="s">
        <v>11</v>
      </c>
      <c r="D26" s="4" t="s">
        <v>16</v>
      </c>
      <c r="F26" s="5" t="s">
        <v>45</v>
      </c>
    </row>
    <row r="27" ht="14.25" customHeight="1">
      <c r="A27" s="4" t="s">
        <v>6</v>
      </c>
      <c r="B27" s="7">
        <v>1.0</v>
      </c>
      <c r="C27" s="7">
        <v>4.0</v>
      </c>
      <c r="D27" s="7">
        <v>3.0</v>
      </c>
      <c r="F27" s="8">
        <f t="shared" ref="F27:F29" si="25">B27/$B$30</f>
        <v>0.6317119394</v>
      </c>
      <c r="G27" s="8">
        <f t="shared" ref="G27:G29" si="26">C27/$C$30</f>
        <v>0.7272727273</v>
      </c>
      <c r="H27" s="8">
        <f t="shared" ref="H27:H29" si="27">D27/$D$30</f>
        <v>0.5</v>
      </c>
      <c r="I27" s="9">
        <f t="shared" ref="I27:I29" si="28">AVERAGE(F27:H27)</f>
        <v>0.6196615555</v>
      </c>
      <c r="K27" s="15">
        <f t="array" ref="K27:K29">MMULT(F27:H29,I27:I29)</f>
        <v>0.6326076964</v>
      </c>
    </row>
    <row r="28" ht="14.25" customHeight="1">
      <c r="A28" s="4" t="s">
        <v>11</v>
      </c>
      <c r="B28" s="7">
        <v>0.25</v>
      </c>
      <c r="C28" s="7">
        <v>1.0</v>
      </c>
      <c r="D28" s="7">
        <v>2.0</v>
      </c>
      <c r="F28" s="8">
        <f t="shared" si="25"/>
        <v>0.1579279848</v>
      </c>
      <c r="G28" s="8">
        <f t="shared" si="26"/>
        <v>0.1818181818</v>
      </c>
      <c r="H28" s="8">
        <f t="shared" si="27"/>
        <v>0.3333333333</v>
      </c>
      <c r="I28" s="9">
        <f t="shared" si="28"/>
        <v>0.2243598333</v>
      </c>
      <c r="K28" s="15">
        <v>0.19064746809382455</v>
      </c>
    </row>
    <row r="29" ht="14.25" customHeight="1">
      <c r="A29" s="4" t="s">
        <v>16</v>
      </c>
      <c r="B29" s="7">
        <v>0.333</v>
      </c>
      <c r="C29" s="7">
        <v>0.5</v>
      </c>
      <c r="D29" s="7">
        <v>1.0</v>
      </c>
      <c r="F29" s="8">
        <f t="shared" si="25"/>
        <v>0.2103600758</v>
      </c>
      <c r="G29" s="8">
        <f t="shared" si="26"/>
        <v>0.09090909091</v>
      </c>
      <c r="H29" s="8">
        <f t="shared" si="27"/>
        <v>0.1666666667</v>
      </c>
      <c r="I29" s="9">
        <f t="shared" si="28"/>
        <v>0.1559786111</v>
      </c>
      <c r="K29" s="15">
        <v>0.17674483547009678</v>
      </c>
    </row>
    <row r="30" ht="14.25" customHeight="1">
      <c r="B30" s="12">
        <f t="shared" ref="B30:D30" si="29">SUM(B27:B29)</f>
        <v>1.583</v>
      </c>
      <c r="C30" s="12">
        <f t="shared" si="29"/>
        <v>5.5</v>
      </c>
      <c r="D30" s="12">
        <f t="shared" si="29"/>
        <v>6</v>
      </c>
      <c r="F30" s="22">
        <f t="shared" ref="F30:I30" si="30">SUM(F27:F29)</f>
        <v>1</v>
      </c>
      <c r="G30" s="22">
        <f t="shared" si="30"/>
        <v>1</v>
      </c>
      <c r="H30" s="22">
        <f t="shared" si="30"/>
        <v>1</v>
      </c>
      <c r="I30" s="22">
        <f t="shared" si="30"/>
        <v>1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F1:K1"/>
    <mergeCell ref="F2:K2"/>
    <mergeCell ref="F8:K8"/>
    <mergeCell ref="F14:K14"/>
    <mergeCell ref="F20:K20"/>
    <mergeCell ref="F26:K26"/>
    <mergeCell ref="M1:T2"/>
  </mergeCells>
  <printOptions/>
  <pageMargins bottom="0.75" footer="0.0" header="0.0" left="0.7" right="0.7" top="0.75"/>
  <pageSetup orientation="landscape"/>
  <drawing r:id="rId1"/>
</worksheet>
</file>