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<sst xmlns="http://schemas.openxmlformats.org/spreadsheetml/2006/main" count="91" uniqueCount="38">
  <si>
    <t>NAIVE BAYES</t>
  </si>
  <si>
    <t>KNN</t>
  </si>
  <si>
    <t>Berdasarkan data-data di bawah ini, tentukan kelas X(f1=1,f2=1,f3=3) dengan menggunakan naïve bayes!</t>
  </si>
  <si>
    <t>Berdasarkan data-data di bawah ini, tentukan kelas X(f1=2,f2=2,f2=2,f4=2) dengan menggunakan KNN dengan K=1!</t>
  </si>
  <si>
    <t>f1</t>
  </si>
  <si>
    <t>f2</t>
  </si>
  <si>
    <t>f3</t>
  </si>
  <si>
    <t>kelas</t>
  </si>
  <si>
    <t>f4</t>
  </si>
  <si>
    <t>Menentukan parameter K = jumlah tetangga terdekat</t>
  </si>
  <si>
    <t>K</t>
  </si>
  <si>
    <t>HITUNG JUMLAH CLASS / LABEL</t>
  </si>
  <si>
    <t>Hitung jarak antara permintaan dan contoh training</t>
  </si>
  <si>
    <t>C1 (Kelas = 1)</t>
  </si>
  <si>
    <t>Record</t>
  </si>
  <si>
    <t>C2 (Kelas = 0)</t>
  </si>
  <si>
    <t>Total</t>
  </si>
  <si>
    <t>Jarak</t>
  </si>
  <si>
    <t>Maka</t>
  </si>
  <si>
    <t>P(C1)</t>
  </si>
  <si>
    <t>P(C2)</t>
  </si>
  <si>
    <t>HITUNG JUMLAH KASUS YANG SAMA DENGAN CLASS YANG SAMA</t>
  </si>
  <si>
    <t>Atribute</t>
  </si>
  <si>
    <t>Parameter</t>
  </si>
  <si>
    <t>Urutkan jarak dan tetangga terdekat berdasarkan jarak terdekat ke-K</t>
  </si>
  <si>
    <t>Urutan</t>
  </si>
  <si>
    <t>Termasuk KNN?</t>
  </si>
  <si>
    <t>NO</t>
  </si>
  <si>
    <t>YES</t>
  </si>
  <si>
    <t>Kumpulkan kategori Y dari tetangga terdekat</t>
  </si>
  <si>
    <t>Kelas</t>
  </si>
  <si>
    <t>KALIKAN SEMUA NILAI HASIL SESUAI DENGAN DATA X YANG DICARI CLASS-NYA</t>
  </si>
  <si>
    <t>P(X | kelas = 1)</t>
  </si>
  <si>
    <t>P(X | kelas = 0)</t>
  </si>
  <si>
    <t>P(X | kelas = 1) * P(C1)</t>
  </si>
  <si>
    <t>P(X | kelas = 0) * P(C2)</t>
  </si>
  <si>
    <t>Maka dapat disimpulkan bahwa Kelas X dengan f1=2, f2=2 ,f2=2, dan f4=2 termasuk dalam kelas "2".</t>
  </si>
  <si>
    <t>Dapat disimpulkan bahwa nilai "0" lebih besar dari nilai "1" sehingga kelas dari data X tersebut adalah "0".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</si>
</sst>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2A2A2A"/>
      <name val="&quot;Times New Roman&quot;"/>
    </font>
    <font>
      <b/>
      <sz val="12.0"/>
      <color rgb="FF000000"/>
      <name val="&quot;Times New Roman&quot;"/>
    </font>
    <font>
      <sz val="12.0"/>
      <color rgb="FF2A2A2A"/>
      <name val="&quot;Times New Roman&quot;"/>
    </font>
    <font>
      <sz val="12.0"/>
      <color rgb="FF000000"/>
      <name val="&quot;Times New Roman&quot;"/>
    </font>
    <font>
      <b/>
      <color theme="1"/>
      <name val="Arial"/>
      <scheme val="minor"/>
    </font>
    <font>
      <b/>
      <sz val="10.0"/>
      <color rgb="FF2A2A2A"/>
      <name val="Arial"/>
      <scheme val="minor"/>
    </font>
    <font>
      <sz val="10.0"/>
      <color rgb="FF2A2A2A"/>
      <name val="Arial"/>
      <scheme val="minor"/>
    </font>
    <font/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b/>
      <sz val="10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AFCFF"/>
        <bgColor rgb="FFFAFC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center" readingOrder="0" shrinkToFit="0" vertical="bottom" wrapText="0"/>
    </xf>
    <xf borderId="2" fillId="0" fontId="7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vertical="center"/>
    </xf>
    <xf borderId="0" fillId="4" fontId="0" numFmtId="0" xfId="0" applyAlignment="1" applyFill="1" applyFont="1">
      <alignment horizontal="center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5" fillId="0" fontId="7" numFmtId="0" xfId="0" applyAlignment="1" applyBorder="1" applyFont="1">
      <alignment horizontal="center" readingOrder="0" shrinkToFit="0" vertical="bottom" wrapText="0"/>
    </xf>
    <xf borderId="2" fillId="0" fontId="9" numFmtId="0" xfId="0" applyBorder="1" applyFont="1"/>
    <xf borderId="6" fillId="0" fontId="8" numFmtId="0" xfId="0" applyAlignment="1" applyBorder="1" applyFont="1">
      <alignment horizontal="center" readingOrder="0" shrinkToFit="0" vertical="bottom" wrapText="0"/>
    </xf>
    <xf borderId="4" fillId="0" fontId="9" numFmtId="0" xfId="0" applyBorder="1" applyFont="1"/>
    <xf borderId="7" fillId="0" fontId="10" numFmtId="0" xfId="0" applyAlignment="1" applyBorder="1" applyFont="1">
      <alignment horizontal="center" readingOrder="0" vertical="bottom"/>
    </xf>
    <xf borderId="5" fillId="0" fontId="9" numFmtId="0" xfId="0" applyBorder="1" applyFont="1"/>
    <xf borderId="2" fillId="0" fontId="11" numFmtId="0" xfId="0" applyAlignment="1" applyBorder="1" applyFont="1">
      <alignment horizontal="center" readingOrder="0" shrinkToFit="0" vertical="bottom" wrapText="0"/>
    </xf>
    <xf borderId="7" fillId="0" fontId="12" numFmtId="0" xfId="0" applyAlignment="1" applyBorder="1" applyFont="1">
      <alignment horizontal="center" readingOrder="0" vertical="bottom"/>
    </xf>
    <xf borderId="2" fillId="0" fontId="0" numFmtId="0" xfId="0" applyAlignment="1" applyBorder="1" applyFont="1">
      <alignment horizontal="center"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8" fillId="5" fontId="0" numFmtId="0" xfId="0" applyAlignment="1" applyBorder="1" applyFill="1" applyFont="1">
      <alignment horizontal="center" readingOrder="0" shrinkToFit="0" vertical="center" wrapText="1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6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.88"/>
  </cols>
  <sheetData>
    <row r="1">
      <c r="A1" s="1" t="s">
        <v>0</v>
      </c>
      <c r="E1" s="2"/>
      <c r="F1" s="1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E2" s="2"/>
      <c r="F2" s="4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6" t="s">
        <v>5</v>
      </c>
      <c r="C3" s="6" t="s">
        <v>6</v>
      </c>
      <c r="D3" s="6" t="s">
        <v>7</v>
      </c>
      <c r="E3" s="2"/>
      <c r="F3" s="7" t="s">
        <v>4</v>
      </c>
      <c r="G3" s="8" t="s">
        <v>5</v>
      </c>
      <c r="H3" s="8" t="s">
        <v>6</v>
      </c>
      <c r="I3" s="8" t="s">
        <v>8</v>
      </c>
      <c r="J3" s="8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v>0.0</v>
      </c>
      <c r="B4" s="10">
        <v>0.0</v>
      </c>
      <c r="C4" s="10">
        <v>0.0</v>
      </c>
      <c r="D4" s="10">
        <v>0.0</v>
      </c>
      <c r="E4" s="2"/>
      <c r="F4" s="11">
        <v>3.0</v>
      </c>
      <c r="G4" s="12">
        <v>1.0</v>
      </c>
      <c r="H4" s="12">
        <v>1.0</v>
      </c>
      <c r="I4" s="12">
        <v>1.0</v>
      </c>
      <c r="J4" s="12">
        <v>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1.0</v>
      </c>
      <c r="B5" s="10">
        <v>1.0</v>
      </c>
      <c r="C5" s="10">
        <v>1.0</v>
      </c>
      <c r="D5" s="10">
        <v>0.0</v>
      </c>
      <c r="E5" s="2"/>
      <c r="F5" s="11">
        <v>3.0</v>
      </c>
      <c r="G5" s="12">
        <v>1.0</v>
      </c>
      <c r="H5" s="12">
        <v>1.0</v>
      </c>
      <c r="I5" s="12">
        <v>2.0</v>
      </c>
      <c r="J5" s="12">
        <v>1.0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>
        <v>1.0</v>
      </c>
      <c r="B6" s="10">
        <v>0.0</v>
      </c>
      <c r="C6" s="10">
        <v>2.0</v>
      </c>
      <c r="D6" s="10">
        <v>0.0</v>
      </c>
      <c r="E6" s="2"/>
      <c r="F6" s="11">
        <v>2.0</v>
      </c>
      <c r="G6" s="12">
        <v>1.0</v>
      </c>
      <c r="H6" s="12">
        <v>1.0</v>
      </c>
      <c r="I6" s="12">
        <v>1.0</v>
      </c>
      <c r="J6" s="12">
        <v>2.0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0.0</v>
      </c>
      <c r="B7" s="10">
        <v>1.0</v>
      </c>
      <c r="C7" s="10">
        <v>3.0</v>
      </c>
      <c r="D7" s="10">
        <v>0.0</v>
      </c>
      <c r="E7" s="2"/>
      <c r="F7" s="11">
        <v>1.0</v>
      </c>
      <c r="G7" s="12">
        <v>2.0</v>
      </c>
      <c r="H7" s="12">
        <v>1.0</v>
      </c>
      <c r="I7" s="12">
        <v>1.0</v>
      </c>
      <c r="J7" s="12">
        <v>2.0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>
        <v>1.0</v>
      </c>
      <c r="B8" s="10">
        <v>2.0</v>
      </c>
      <c r="C8" s="10">
        <v>4.0</v>
      </c>
      <c r="D8" s="10">
        <v>1.0</v>
      </c>
      <c r="E8" s="2"/>
      <c r="F8" s="11">
        <v>1.0</v>
      </c>
      <c r="G8" s="12">
        <v>3.0</v>
      </c>
      <c r="H8" s="12">
        <v>2.0</v>
      </c>
      <c r="I8" s="12">
        <v>1.0</v>
      </c>
      <c r="J8" s="12">
        <v>2.0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1.0</v>
      </c>
      <c r="B9" s="10">
        <v>1.0</v>
      </c>
      <c r="C9" s="10">
        <v>5.0</v>
      </c>
      <c r="D9" s="10">
        <v>0.0</v>
      </c>
      <c r="E9" s="2"/>
      <c r="F9" s="11">
        <v>1.0</v>
      </c>
      <c r="G9" s="12">
        <v>3.0</v>
      </c>
      <c r="H9" s="12">
        <v>2.0</v>
      </c>
      <c r="I9" s="12">
        <v>2.0</v>
      </c>
      <c r="J9" s="12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>
        <v>0.0</v>
      </c>
      <c r="B10" s="10">
        <v>2.0</v>
      </c>
      <c r="C10" s="10">
        <v>6.0</v>
      </c>
      <c r="D10" s="10">
        <v>0.0</v>
      </c>
      <c r="E10" s="2"/>
      <c r="F10" s="11">
        <v>2.0</v>
      </c>
      <c r="G10" s="12">
        <v>3.0</v>
      </c>
      <c r="H10" s="12">
        <v>2.0</v>
      </c>
      <c r="I10" s="12">
        <v>2.0</v>
      </c>
      <c r="J10" s="12">
        <v>2.0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1.0</v>
      </c>
      <c r="B11" s="10">
        <v>0.0</v>
      </c>
      <c r="C11" s="10">
        <v>7.0</v>
      </c>
      <c r="D11" s="10">
        <v>1.0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>
        <v>1.0</v>
      </c>
      <c r="B12" s="10">
        <v>1.0</v>
      </c>
      <c r="C12" s="10">
        <v>8.0</v>
      </c>
      <c r="D12" s="10">
        <v>0.0</v>
      </c>
      <c r="E12" s="2"/>
      <c r="F12" s="1" t="s">
        <v>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>
        <v>1.0</v>
      </c>
      <c r="B13" s="10">
        <v>0.0</v>
      </c>
      <c r="C13" s="10">
        <v>9.0</v>
      </c>
      <c r="D13" s="10">
        <v>1.0</v>
      </c>
      <c r="E13" s="2"/>
      <c r="F13" s="13" t="s">
        <v>10</v>
      </c>
      <c r="G13" s="14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11</v>
      </c>
      <c r="E15" s="2"/>
      <c r="F15" s="15" t="s">
        <v>12</v>
      </c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7" t="s">
        <v>13</v>
      </c>
      <c r="B16" s="18">
        <f>COUNTIF($D$4:$D$13,1)</f>
        <v>3</v>
      </c>
      <c r="C16" s="19" t="s">
        <v>14</v>
      </c>
      <c r="D16" s="3"/>
      <c r="E16" s="2"/>
      <c r="F16" s="20" t="s">
        <v>4</v>
      </c>
      <c r="G16" s="21" t="s">
        <v>5</v>
      </c>
      <c r="H16" s="21" t="s">
        <v>6</v>
      </c>
      <c r="I16" s="21" t="s">
        <v>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7" t="s">
        <v>15</v>
      </c>
      <c r="B17" s="18">
        <f>COUNTIF($D$4:$D$13,0)</f>
        <v>7</v>
      </c>
      <c r="C17" s="19" t="s">
        <v>14</v>
      </c>
      <c r="D17" s="3"/>
      <c r="E17" s="2"/>
      <c r="F17" s="22">
        <v>2.0</v>
      </c>
      <c r="G17" s="23">
        <v>2.0</v>
      </c>
      <c r="H17" s="23">
        <v>2.0</v>
      </c>
      <c r="I17" s="23">
        <v>2.0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 t="s">
        <v>16</v>
      </c>
      <c r="B18" s="18">
        <f>SUM(B16:B17)</f>
        <v>10</v>
      </c>
      <c r="C18" s="19" t="s">
        <v>14</v>
      </c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2"/>
      <c r="F19" s="20" t="s">
        <v>4</v>
      </c>
      <c r="G19" s="21" t="s">
        <v>5</v>
      </c>
      <c r="H19" s="21" t="s">
        <v>6</v>
      </c>
      <c r="I19" s="21" t="s">
        <v>8</v>
      </c>
      <c r="J19" s="21" t="s">
        <v>17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4" t="s">
        <v>18</v>
      </c>
      <c r="B20" s="3"/>
      <c r="C20" s="3"/>
      <c r="D20" s="3"/>
      <c r="E20" s="2"/>
      <c r="F20" s="22">
        <v>3.0</v>
      </c>
      <c r="G20" s="23">
        <v>1.0</v>
      </c>
      <c r="H20" s="23">
        <v>1.0</v>
      </c>
      <c r="I20" s="23">
        <v>1.0</v>
      </c>
      <c r="J20" s="23">
        <f t="shared" ref="J20:J26" si="1">SQRT((F20-$F$17)^2+(G20-$G$17)^2+(H20-$H$17)^2+(I20-$I$17)^2)</f>
        <v>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7" t="s">
        <v>19</v>
      </c>
      <c r="B21" s="18">
        <f>B16/B18</f>
        <v>0.3</v>
      </c>
      <c r="C21" s="3"/>
      <c r="D21" s="3"/>
      <c r="E21" s="2"/>
      <c r="F21" s="22">
        <v>3.0</v>
      </c>
      <c r="G21" s="23">
        <v>1.0</v>
      </c>
      <c r="H21" s="23">
        <v>1.0</v>
      </c>
      <c r="I21" s="23">
        <v>2.0</v>
      </c>
      <c r="J21" s="23">
        <f t="shared" si="1"/>
        <v>1.732050808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7" t="s">
        <v>20</v>
      </c>
      <c r="B22" s="18">
        <f>B17/B18</f>
        <v>0.7</v>
      </c>
      <c r="C22" s="3"/>
      <c r="D22" s="3"/>
      <c r="E22" s="2"/>
      <c r="F22" s="22">
        <v>2.0</v>
      </c>
      <c r="G22" s="23">
        <v>1.0</v>
      </c>
      <c r="H22" s="23">
        <v>1.0</v>
      </c>
      <c r="I22" s="23">
        <v>1.0</v>
      </c>
      <c r="J22" s="23">
        <f t="shared" si="1"/>
        <v>1.732050808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2"/>
      <c r="F23" s="22">
        <v>1.0</v>
      </c>
      <c r="G23" s="23">
        <v>2.0</v>
      </c>
      <c r="H23" s="23">
        <v>1.0</v>
      </c>
      <c r="I23" s="23">
        <v>1.0</v>
      </c>
      <c r="J23" s="23">
        <f t="shared" si="1"/>
        <v>1.732050808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21</v>
      </c>
      <c r="E24" s="2"/>
      <c r="F24" s="22">
        <v>1.0</v>
      </c>
      <c r="G24" s="23">
        <v>3.0</v>
      </c>
      <c r="H24" s="23">
        <v>2.0</v>
      </c>
      <c r="I24" s="23">
        <v>1.0</v>
      </c>
      <c r="J24" s="23">
        <f t="shared" si="1"/>
        <v>1.732050808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 t="s">
        <v>22</v>
      </c>
      <c r="B25" s="13" t="s">
        <v>23</v>
      </c>
      <c r="C25" s="13">
        <v>1.0</v>
      </c>
      <c r="D25" s="13">
        <v>0.0</v>
      </c>
      <c r="E25" s="2"/>
      <c r="F25" s="22">
        <v>1.0</v>
      </c>
      <c r="G25" s="23">
        <v>3.0</v>
      </c>
      <c r="H25" s="23">
        <v>2.0</v>
      </c>
      <c r="I25" s="23">
        <v>2.0</v>
      </c>
      <c r="J25" s="23">
        <f t="shared" si="1"/>
        <v>1.414213562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 t="s">
        <v>4</v>
      </c>
      <c r="B26" s="14">
        <v>0.0</v>
      </c>
      <c r="C26" s="14">
        <f t="shared" ref="C26:C27" si="2">(COUNTIFS($A$4:$A$13,B26,$D$4:$D$13,$C$25)/$B$16)</f>
        <v>0</v>
      </c>
      <c r="D26" s="14">
        <f t="shared" ref="D26:D27" si="3">(COUNTIFS($A$4:$A$13,B26,$D$4:$D$13,$D$25)/$B$17)</f>
        <v>0.4285714286</v>
      </c>
      <c r="E26" s="2"/>
      <c r="F26" s="22">
        <v>2.0</v>
      </c>
      <c r="G26" s="23">
        <v>3.0</v>
      </c>
      <c r="H26" s="23">
        <v>2.0</v>
      </c>
      <c r="I26" s="23">
        <v>2.0</v>
      </c>
      <c r="J26" s="23">
        <f t="shared" si="1"/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 t="s">
        <v>4</v>
      </c>
      <c r="B27" s="14">
        <v>1.0</v>
      </c>
      <c r="C27" s="14">
        <f t="shared" si="2"/>
        <v>1</v>
      </c>
      <c r="D27" s="14">
        <f t="shared" si="3"/>
        <v>0.5714285714</v>
      </c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 t="s">
        <v>5</v>
      </c>
      <c r="B28" s="14">
        <v>0.0</v>
      </c>
      <c r="C28" s="14">
        <f t="shared" ref="C28:C30" si="4">(COUNTIFS($B$4:$B$13,B28,$D$4:$D$13,$C$25)/$B$16)</f>
        <v>0.6666666667</v>
      </c>
      <c r="D28" s="14">
        <f t="shared" ref="D28:D30" si="5">(COUNTIFS($B$4:$B$13,B28,$D$4:$D$13,$D$25)/$B$17)</f>
        <v>0.2857142857</v>
      </c>
      <c r="E28" s="2"/>
      <c r="F28" s="25" t="s">
        <v>24</v>
      </c>
      <c r="K28" s="26"/>
      <c r="L28" s="26"/>
      <c r="M28" s="2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 t="s">
        <v>5</v>
      </c>
      <c r="B29" s="14">
        <v>1.0</v>
      </c>
      <c r="C29" s="14">
        <f t="shared" si="4"/>
        <v>0</v>
      </c>
      <c r="D29" s="14">
        <f t="shared" si="5"/>
        <v>0.5714285714</v>
      </c>
      <c r="E29" s="2"/>
      <c r="F29" s="20" t="s">
        <v>4</v>
      </c>
      <c r="G29" s="21" t="s">
        <v>5</v>
      </c>
      <c r="H29" s="21" t="s">
        <v>6</v>
      </c>
      <c r="I29" s="21" t="s">
        <v>8</v>
      </c>
      <c r="J29" s="21" t="s">
        <v>17</v>
      </c>
      <c r="K29" s="21" t="s">
        <v>25</v>
      </c>
      <c r="L29" s="27" t="s">
        <v>26</v>
      </c>
      <c r="M29" s="2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 t="s">
        <v>5</v>
      </c>
      <c r="B30" s="14">
        <v>2.0</v>
      </c>
      <c r="C30" s="14">
        <f t="shared" si="4"/>
        <v>0.3333333333</v>
      </c>
      <c r="D30" s="14">
        <f t="shared" si="5"/>
        <v>0.1428571429</v>
      </c>
      <c r="E30" s="2"/>
      <c r="F30" s="22">
        <v>3.0</v>
      </c>
      <c r="G30" s="23">
        <v>1.0</v>
      </c>
      <c r="H30" s="23">
        <v>1.0</v>
      </c>
      <c r="I30" s="23">
        <v>1.0</v>
      </c>
      <c r="J30" s="23">
        <f t="shared" ref="J30:J36" si="6">SQRT((F30-$F$17)^2+(G30-$G$17)^2+(H30-$H$17)^2+(I30-$I$17)^2)</f>
        <v>2</v>
      </c>
      <c r="K30" s="23">
        <v>7.0</v>
      </c>
      <c r="L30" s="29" t="s">
        <v>27</v>
      </c>
      <c r="M30" s="3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 t="s">
        <v>6</v>
      </c>
      <c r="B31" s="14">
        <v>0.0</v>
      </c>
      <c r="C31" s="14">
        <f t="shared" ref="C31:C40" si="7">(COUNTIFS($C$4:$C$13,B31,$D$4:$D$13,$C$25)/$B$16)</f>
        <v>0</v>
      </c>
      <c r="D31" s="14">
        <f t="shared" ref="D31:D40" si="8">(COUNTIFS($C$4:$C$13,B31,$D$4:$D$13,$D$25)/$B$17)</f>
        <v>0.1428571429</v>
      </c>
      <c r="E31" s="2"/>
      <c r="F31" s="22">
        <v>3.0</v>
      </c>
      <c r="G31" s="23">
        <v>1.0</v>
      </c>
      <c r="H31" s="23">
        <v>1.0</v>
      </c>
      <c r="I31" s="23">
        <v>2.0</v>
      </c>
      <c r="J31" s="23">
        <f t="shared" si="6"/>
        <v>1.732050808</v>
      </c>
      <c r="K31" s="23">
        <v>3.0</v>
      </c>
      <c r="L31" s="29" t="s">
        <v>27</v>
      </c>
      <c r="M31" s="3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 t="s">
        <v>6</v>
      </c>
      <c r="B32" s="14">
        <v>1.0</v>
      </c>
      <c r="C32" s="14">
        <f t="shared" si="7"/>
        <v>0</v>
      </c>
      <c r="D32" s="14">
        <f t="shared" si="8"/>
        <v>0.1428571429</v>
      </c>
      <c r="E32" s="2"/>
      <c r="F32" s="22">
        <v>2.0</v>
      </c>
      <c r="G32" s="23">
        <v>1.0</v>
      </c>
      <c r="H32" s="23">
        <v>1.0</v>
      </c>
      <c r="I32" s="23">
        <v>1.0</v>
      </c>
      <c r="J32" s="23">
        <f t="shared" si="6"/>
        <v>1.732050808</v>
      </c>
      <c r="K32" s="23">
        <v>3.0</v>
      </c>
      <c r="L32" s="29" t="s">
        <v>27</v>
      </c>
      <c r="M32" s="3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 t="s">
        <v>6</v>
      </c>
      <c r="B33" s="14">
        <v>2.0</v>
      </c>
      <c r="C33" s="14">
        <f t="shared" si="7"/>
        <v>0</v>
      </c>
      <c r="D33" s="14">
        <f t="shared" si="8"/>
        <v>0.1428571429</v>
      </c>
      <c r="E33" s="2"/>
      <c r="F33" s="22">
        <v>1.0</v>
      </c>
      <c r="G33" s="23">
        <v>2.0</v>
      </c>
      <c r="H33" s="23">
        <v>1.0</v>
      </c>
      <c r="I33" s="23">
        <v>1.0</v>
      </c>
      <c r="J33" s="23">
        <f t="shared" si="6"/>
        <v>1.732050808</v>
      </c>
      <c r="K33" s="23">
        <v>3.0</v>
      </c>
      <c r="L33" s="29" t="s">
        <v>27</v>
      </c>
      <c r="M33" s="3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 t="s">
        <v>6</v>
      </c>
      <c r="B34" s="14">
        <v>3.0</v>
      </c>
      <c r="C34" s="14">
        <f t="shared" si="7"/>
        <v>0</v>
      </c>
      <c r="D34" s="14">
        <f t="shared" si="8"/>
        <v>0.1428571429</v>
      </c>
      <c r="E34" s="2"/>
      <c r="F34" s="22">
        <v>1.0</v>
      </c>
      <c r="G34" s="23">
        <v>3.0</v>
      </c>
      <c r="H34" s="23">
        <v>2.0</v>
      </c>
      <c r="I34" s="23">
        <v>1.0</v>
      </c>
      <c r="J34" s="23">
        <f t="shared" si="6"/>
        <v>1.732050808</v>
      </c>
      <c r="K34" s="23">
        <v>3.0</v>
      </c>
      <c r="L34" s="29" t="s">
        <v>27</v>
      </c>
      <c r="M34" s="3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 t="s">
        <v>6</v>
      </c>
      <c r="B35" s="14">
        <v>4.0</v>
      </c>
      <c r="C35" s="14">
        <f t="shared" si="7"/>
        <v>0.3333333333</v>
      </c>
      <c r="D35" s="14">
        <f t="shared" si="8"/>
        <v>0</v>
      </c>
      <c r="E35" s="2"/>
      <c r="F35" s="22">
        <v>1.0</v>
      </c>
      <c r="G35" s="23">
        <v>3.0</v>
      </c>
      <c r="H35" s="23">
        <v>2.0</v>
      </c>
      <c r="I35" s="23">
        <v>2.0</v>
      </c>
      <c r="J35" s="23">
        <f t="shared" si="6"/>
        <v>1.414213562</v>
      </c>
      <c r="K35" s="23">
        <v>2.0</v>
      </c>
      <c r="L35" s="29" t="s">
        <v>27</v>
      </c>
      <c r="M35" s="30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 t="s">
        <v>6</v>
      </c>
      <c r="B36" s="14">
        <v>5.0</v>
      </c>
      <c r="C36" s="14">
        <f t="shared" si="7"/>
        <v>0</v>
      </c>
      <c r="D36" s="14">
        <f t="shared" si="8"/>
        <v>0.1428571429</v>
      </c>
      <c r="E36" s="2"/>
      <c r="F36" s="22">
        <v>2.0</v>
      </c>
      <c r="G36" s="23">
        <v>3.0</v>
      </c>
      <c r="H36" s="23">
        <v>2.0</v>
      </c>
      <c r="I36" s="23">
        <v>2.0</v>
      </c>
      <c r="J36" s="23">
        <f t="shared" si="6"/>
        <v>1</v>
      </c>
      <c r="K36" s="23">
        <v>1.0</v>
      </c>
      <c r="L36" s="29" t="s">
        <v>28</v>
      </c>
      <c r="M36" s="30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 t="s">
        <v>6</v>
      </c>
      <c r="B37" s="14">
        <v>6.0</v>
      </c>
      <c r="C37" s="14">
        <f t="shared" si="7"/>
        <v>0</v>
      </c>
      <c r="D37" s="14">
        <f t="shared" si="8"/>
        <v>0.1428571429</v>
      </c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 t="s">
        <v>6</v>
      </c>
      <c r="B38" s="14">
        <v>7.0</v>
      </c>
      <c r="C38" s="14">
        <f t="shared" si="7"/>
        <v>0.3333333333</v>
      </c>
      <c r="D38" s="14">
        <f t="shared" si="8"/>
        <v>0</v>
      </c>
      <c r="E38" s="2"/>
      <c r="F38" s="25" t="s">
        <v>29</v>
      </c>
      <c r="K38" s="26"/>
      <c r="L38" s="26"/>
      <c r="M38" s="26"/>
      <c r="N38" s="2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 t="s">
        <v>6</v>
      </c>
      <c r="B39" s="14">
        <v>8.0</v>
      </c>
      <c r="C39" s="14">
        <f t="shared" si="7"/>
        <v>0</v>
      </c>
      <c r="D39" s="14">
        <f t="shared" si="8"/>
        <v>0.1428571429</v>
      </c>
      <c r="E39" s="2"/>
      <c r="F39" s="20" t="s">
        <v>4</v>
      </c>
      <c r="G39" s="21" t="s">
        <v>5</v>
      </c>
      <c r="H39" s="21" t="s">
        <v>6</v>
      </c>
      <c r="I39" s="21" t="s">
        <v>8</v>
      </c>
      <c r="J39" s="21" t="s">
        <v>17</v>
      </c>
      <c r="K39" s="21" t="s">
        <v>25</v>
      </c>
      <c r="L39" s="27" t="s">
        <v>26</v>
      </c>
      <c r="M39" s="28"/>
      <c r="N39" s="21" t="s">
        <v>30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 t="s">
        <v>6</v>
      </c>
      <c r="B40" s="14">
        <v>9.0</v>
      </c>
      <c r="C40" s="14">
        <f t="shared" si="7"/>
        <v>0.3333333333</v>
      </c>
      <c r="D40" s="14">
        <f t="shared" si="8"/>
        <v>0</v>
      </c>
      <c r="E40" s="2"/>
      <c r="F40" s="22">
        <v>3.0</v>
      </c>
      <c r="G40" s="23">
        <v>1.0</v>
      </c>
      <c r="H40" s="23">
        <v>1.0</v>
      </c>
      <c r="I40" s="23">
        <v>1.0</v>
      </c>
      <c r="J40" s="23">
        <f t="shared" ref="J40:J46" si="9">SQRT((F40-$F$17)^2+(G40-$G$17)^2+(H40-$H$17)^2+(I40-$I$17)^2)</f>
        <v>2</v>
      </c>
      <c r="K40" s="23">
        <v>7.0</v>
      </c>
      <c r="L40" s="29" t="s">
        <v>27</v>
      </c>
      <c r="M40" s="30"/>
      <c r="N40" s="23" t="str">
        <f t="shared" ref="N40:N45" si="10">IF(L40="NO", "-", " ")</f>
        <v>-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2"/>
      <c r="F41" s="22">
        <v>3.0</v>
      </c>
      <c r="G41" s="23">
        <v>1.0</v>
      </c>
      <c r="H41" s="23">
        <v>1.0</v>
      </c>
      <c r="I41" s="23">
        <v>2.0</v>
      </c>
      <c r="J41" s="23">
        <f t="shared" si="9"/>
        <v>1.732050808</v>
      </c>
      <c r="K41" s="23">
        <v>3.0</v>
      </c>
      <c r="L41" s="29" t="s">
        <v>27</v>
      </c>
      <c r="M41" s="30"/>
      <c r="N41" s="23" t="str">
        <f t="shared" si="10"/>
        <v>-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31</v>
      </c>
      <c r="E42" s="2"/>
      <c r="F42" s="22">
        <v>2.0</v>
      </c>
      <c r="G42" s="23">
        <v>1.0</v>
      </c>
      <c r="H42" s="23">
        <v>1.0</v>
      </c>
      <c r="I42" s="23">
        <v>1.0</v>
      </c>
      <c r="J42" s="23">
        <f t="shared" si="9"/>
        <v>1.732050808</v>
      </c>
      <c r="K42" s="23">
        <v>3.0</v>
      </c>
      <c r="L42" s="29" t="s">
        <v>27</v>
      </c>
      <c r="M42" s="30"/>
      <c r="N42" s="23" t="str">
        <f t="shared" si="10"/>
        <v>-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1" t="s">
        <v>32</v>
      </c>
      <c r="B43" s="32"/>
      <c r="C43" s="28"/>
      <c r="D43" s="33">
        <f>C27*C29*C34</f>
        <v>0</v>
      </c>
      <c r="E43" s="2"/>
      <c r="F43" s="22">
        <v>1.0</v>
      </c>
      <c r="G43" s="23">
        <v>2.0</v>
      </c>
      <c r="H43" s="23">
        <v>1.0</v>
      </c>
      <c r="I43" s="23">
        <v>1.0</v>
      </c>
      <c r="J43" s="23">
        <f t="shared" si="9"/>
        <v>1.732050808</v>
      </c>
      <c r="K43" s="23">
        <v>3.0</v>
      </c>
      <c r="L43" s="29" t="s">
        <v>27</v>
      </c>
      <c r="M43" s="30"/>
      <c r="N43" s="23" t="str">
        <f t="shared" si="10"/>
        <v>-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1" t="s">
        <v>33</v>
      </c>
      <c r="B44" s="32"/>
      <c r="C44" s="28"/>
      <c r="D44" s="33">
        <f>D27*D29*D34</f>
        <v>0.04664723032</v>
      </c>
      <c r="E44" s="2"/>
      <c r="F44" s="22">
        <v>1.0</v>
      </c>
      <c r="G44" s="23">
        <v>3.0</v>
      </c>
      <c r="H44" s="23">
        <v>2.0</v>
      </c>
      <c r="I44" s="23">
        <v>1.0</v>
      </c>
      <c r="J44" s="23">
        <f t="shared" si="9"/>
        <v>1.732050808</v>
      </c>
      <c r="K44" s="23">
        <v>3.0</v>
      </c>
      <c r="L44" s="29" t="s">
        <v>27</v>
      </c>
      <c r="M44" s="30"/>
      <c r="N44" s="23" t="str">
        <f t="shared" si="10"/>
        <v>-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2"/>
      <c r="F45" s="22">
        <v>1.0</v>
      </c>
      <c r="G45" s="23">
        <v>3.0</v>
      </c>
      <c r="H45" s="23">
        <v>2.0</v>
      </c>
      <c r="I45" s="23">
        <v>2.0</v>
      </c>
      <c r="J45" s="23">
        <f t="shared" si="9"/>
        <v>1.414213562</v>
      </c>
      <c r="K45" s="23">
        <v>2.0</v>
      </c>
      <c r="L45" s="29" t="s">
        <v>27</v>
      </c>
      <c r="M45" s="30"/>
      <c r="N45" s="23" t="str">
        <f t="shared" si="10"/>
        <v>-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4" t="s">
        <v>34</v>
      </c>
      <c r="B46" s="32"/>
      <c r="C46" s="28"/>
      <c r="D46" s="35">
        <f t="shared" ref="D46:D47" si="11">D43*B21</f>
        <v>0</v>
      </c>
      <c r="E46" s="2"/>
      <c r="F46" s="22">
        <v>2.0</v>
      </c>
      <c r="G46" s="23">
        <v>3.0</v>
      </c>
      <c r="H46" s="23">
        <v>2.0</v>
      </c>
      <c r="I46" s="23">
        <v>2.0</v>
      </c>
      <c r="J46" s="23">
        <f t="shared" si="9"/>
        <v>1</v>
      </c>
      <c r="K46" s="23">
        <v>1.0</v>
      </c>
      <c r="L46" s="29" t="s">
        <v>28</v>
      </c>
      <c r="M46" s="30"/>
      <c r="N46" s="23">
        <f>J10</f>
        <v>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4" t="s">
        <v>35</v>
      </c>
      <c r="B47" s="32"/>
      <c r="C47" s="28"/>
      <c r="D47" s="36">
        <f t="shared" si="11"/>
        <v>0.03265306122</v>
      </c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2"/>
      <c r="F48" s="37" t="s">
        <v>36</v>
      </c>
      <c r="G48" s="38"/>
      <c r="H48" s="38"/>
      <c r="I48" s="38"/>
      <c r="J48" s="39"/>
      <c r="K48" s="24"/>
      <c r="L48" s="24"/>
      <c r="M48" s="24"/>
      <c r="N48" s="2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7" t="s">
        <v>37</v>
      </c>
      <c r="B49" s="38"/>
      <c r="C49" s="38"/>
      <c r="D49" s="39"/>
      <c r="E49" s="2"/>
      <c r="F49" s="40"/>
      <c r="J49" s="41"/>
      <c r="K49" s="24"/>
      <c r="L49" s="24"/>
      <c r="M49" s="24"/>
      <c r="N49" s="2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0"/>
      <c r="D50" s="41"/>
      <c r="E50" s="2"/>
      <c r="F50" s="40"/>
      <c r="J50" s="4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2"/>
      <c r="B51" s="43"/>
      <c r="C51" s="43"/>
      <c r="D51" s="30"/>
      <c r="E51" s="2"/>
      <c r="F51" s="42"/>
      <c r="G51" s="43"/>
      <c r="H51" s="43"/>
      <c r="I51" s="43"/>
      <c r="J51" s="3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2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3">
    <mergeCell ref="A46:C46"/>
    <mergeCell ref="A47:C47"/>
    <mergeCell ref="A49:D51"/>
    <mergeCell ref="F48:J51"/>
    <mergeCell ref="A1:D1"/>
    <mergeCell ref="A2:D2"/>
    <mergeCell ref="A15:D15"/>
    <mergeCell ref="A24:D24"/>
    <mergeCell ref="A42:D42"/>
    <mergeCell ref="A43:C43"/>
    <mergeCell ref="A44:C44"/>
    <mergeCell ref="F1:J1"/>
    <mergeCell ref="F2:J2"/>
    <mergeCell ref="F12:J12"/>
    <mergeCell ref="F15:J15"/>
    <mergeCell ref="F28:J28"/>
    <mergeCell ref="L30:M30"/>
    <mergeCell ref="L29:M29"/>
    <mergeCell ref="L39:M39"/>
    <mergeCell ref="L40:M40"/>
    <mergeCell ref="L41:M41"/>
    <mergeCell ref="L42:M42"/>
    <mergeCell ref="L43:M43"/>
    <mergeCell ref="L44:M44"/>
    <mergeCell ref="L45:M45"/>
    <mergeCell ref="L46:M46"/>
    <mergeCell ref="L31:M31"/>
    <mergeCell ref="L32:M32"/>
    <mergeCell ref="L33:M33"/>
    <mergeCell ref="L34:M34"/>
    <mergeCell ref="L35:M35"/>
    <mergeCell ref="L36:M36"/>
    <mergeCell ref="F38:J38"/>
  </mergeCells>
  <drawing r:id="rId1"/>
</worksheet>
</file>