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yllesolutions-my.sharepoint.com/personal/tejaswini_macha_abylle_com/Documents/VITA/Sample Files(Transaction)/File Upload Templates/"/>
    </mc:Choice>
  </mc:AlternateContent>
  <xr:revisionPtr revIDLastSave="28" documentId="13_ncr:1_{713B6278-9FE6-4748-919A-CE87D0C0A6B8}" xr6:coauthVersionLast="47" xr6:coauthVersionMax="47" xr10:uidLastSave="{BF5B6C59-3D5C-4F22-80C6-2EA56D68504A}"/>
  <bookViews>
    <workbookView xWindow="-120" yWindow="-120" windowWidth="20730" windowHeight="11040" xr2:uid="{2FE01F44-DD96-4C0B-81D3-335718DB3555}"/>
  </bookViews>
  <sheets>
    <sheet name="Sheet1" sheetId="1" r:id="rId1"/>
  </sheets>
  <definedNames>
    <definedName name="_xlnm._FilterDatabase" localSheetId="0" hidden="1">Sheet1!$A$1:$AV$19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9" i="1" l="1"/>
  <c r="AD19" i="1" s="1"/>
  <c r="AN19" i="1" s="1"/>
  <c r="AB18" i="1"/>
  <c r="AD18" i="1" s="1"/>
  <c r="AN18" i="1" s="1"/>
  <c r="AB17" i="1"/>
  <c r="AD17" i="1" s="1"/>
  <c r="AN17" i="1" s="1"/>
  <c r="AB16" i="1"/>
  <c r="AD16" i="1" s="1"/>
  <c r="AN16" i="1" s="1"/>
  <c r="AB15" i="1"/>
  <c r="AD15" i="1" s="1"/>
  <c r="AN15" i="1" s="1"/>
  <c r="AB14" i="1"/>
  <c r="AD14" i="1" s="1"/>
  <c r="AN14" i="1" s="1"/>
  <c r="AB13" i="1"/>
  <c r="AD13" i="1" s="1"/>
  <c r="AN13" i="1" s="1"/>
  <c r="AB12" i="1"/>
  <c r="AD12" i="1" s="1"/>
  <c r="AN12" i="1" s="1"/>
  <c r="AB11" i="1"/>
  <c r="AD11" i="1" s="1"/>
  <c r="AN11" i="1" s="1"/>
  <c r="AB10" i="1"/>
  <c r="AD10" i="1" s="1"/>
  <c r="AN10" i="1" s="1"/>
  <c r="AB9" i="1"/>
  <c r="AD9" i="1" s="1"/>
  <c r="AN9" i="1" s="1"/>
  <c r="AB8" i="1"/>
  <c r="AD8" i="1" s="1"/>
  <c r="AN8" i="1" s="1"/>
  <c r="AB7" i="1"/>
  <c r="AD7" i="1" s="1"/>
  <c r="AN7" i="1" s="1"/>
  <c r="AN6" i="1"/>
  <c r="AB6" i="1"/>
  <c r="AB5" i="1"/>
  <c r="AD5" i="1" s="1"/>
  <c r="AN5" i="1" s="1"/>
  <c r="AB4" i="1"/>
  <c r="AD4" i="1" s="1"/>
  <c r="AN4" i="1" s="1"/>
  <c r="AB3" i="1"/>
  <c r="AD3" i="1" s="1"/>
  <c r="AN3" i="1" s="1"/>
  <c r="AB2" i="1"/>
  <c r="AD2" i="1" s="1"/>
  <c r="AN2" i="1" s="1"/>
  <c r="AO18" i="1" l="1"/>
  <c r="AP18" i="1" s="1"/>
  <c r="AO12" i="1"/>
  <c r="AP12" i="1" s="1"/>
  <c r="AO13" i="1"/>
  <c r="AP13" i="1" s="1"/>
  <c r="AO7" i="1"/>
  <c r="AP7" i="1" s="1"/>
  <c r="AO14" i="1"/>
  <c r="AP14" i="1" s="1"/>
  <c r="AO5" i="1"/>
  <c r="AP5" i="1" s="1"/>
  <c r="AO19" i="1"/>
  <c r="AP19" i="1" s="1"/>
  <c r="AO8" i="1"/>
  <c r="AP8" i="1" s="1"/>
  <c r="AO2" i="1"/>
  <c r="AP2" i="1" s="1"/>
  <c r="AO9" i="1"/>
  <c r="AP9" i="1" s="1"/>
  <c r="AO16" i="1"/>
  <c r="AP16" i="1" s="1"/>
  <c r="AO4" i="1"/>
  <c r="AP4" i="1" s="1"/>
  <c r="AO11" i="1"/>
  <c r="AP11" i="1" s="1"/>
  <c r="AO15" i="1"/>
  <c r="AP15" i="1" s="1"/>
  <c r="AO3" i="1"/>
  <c r="AP3" i="1" s="1"/>
  <c r="AO10" i="1"/>
  <c r="AP10" i="1" s="1"/>
  <c r="AO17" i="1"/>
  <c r="AP17" i="1" s="1"/>
  <c r="AO6" i="1"/>
  <c r="AP6" i="1" s="1"/>
</calcChain>
</file>

<file path=xl/sharedStrings.xml><?xml version="1.0" encoding="utf-8"?>
<sst xmlns="http://schemas.openxmlformats.org/spreadsheetml/2006/main" count="369" uniqueCount="181">
  <si>
    <t>Debit Note Type</t>
  </si>
  <si>
    <t>Purchase Category</t>
  </si>
  <si>
    <t>IRN Number</t>
  </si>
  <si>
    <t>Ledger Head</t>
  </si>
  <si>
    <t>Nature of Service (Mandatory for WHT related transactions)</t>
  </si>
  <si>
    <t>Overhead apportionment (Y/N)</t>
  </si>
  <si>
    <t>Debit Note Number *</t>
  </si>
  <si>
    <t>Debit Note Issue Date *</t>
  </si>
  <si>
    <t>Debit Note Issue Time *</t>
  </si>
  <si>
    <t>Debit Note currency code *</t>
  </si>
  <si>
    <t>Billing Refrence Id</t>
  </si>
  <si>
    <t>Original Purchase  Date*</t>
  </si>
  <si>
    <t>Reason for Issuance of Debit Note</t>
  </si>
  <si>
    <t>Purchase Order ID</t>
  </si>
  <si>
    <t>Contract ID</t>
  </si>
  <si>
    <t>Supplier Master Code</t>
  </si>
  <si>
    <t>Supplier Name</t>
  </si>
  <si>
    <t>Supplier VAT number</t>
  </si>
  <si>
    <t>Supplier Contact</t>
  </si>
  <si>
    <t>Supplier Country Code</t>
  </si>
  <si>
    <t>Supplier Type</t>
  </si>
  <si>
    <t>Debit Note line identifier *</t>
  </si>
  <si>
    <t>Item Master Code</t>
  </si>
  <si>
    <t>Item name</t>
  </si>
  <si>
    <t xml:space="preserve"> quantity unit of measure</t>
  </si>
  <si>
    <t>Item gross price</t>
  </si>
  <si>
    <t>Item price discount</t>
  </si>
  <si>
    <t>Item net price*</t>
  </si>
  <si>
    <t>Debit Note quantity</t>
  </si>
  <si>
    <t>Debit Note line net amount</t>
  </si>
  <si>
    <t>Debit Note item VAT category code*</t>
  </si>
  <si>
    <t>Debit Note item VAT rate*</t>
  </si>
  <si>
    <t>VAT exemption reason code</t>
  </si>
  <si>
    <t>VAT exemption reason</t>
  </si>
  <si>
    <t>Bill of Entry/ Airway Bill No</t>
  </si>
  <si>
    <t>Bill of Entry / AWB date</t>
  </si>
  <si>
    <t>Customs Paid</t>
  </si>
  <si>
    <t>Excise Tax Paid</t>
  </si>
  <si>
    <t>Other Charges Paid</t>
  </si>
  <si>
    <t>Total Taxable amount*</t>
  </si>
  <si>
    <t>VAT line amount*</t>
  </si>
  <si>
    <t>Line amount inclusive VAT*</t>
  </si>
  <si>
    <t>VAT Deffered</t>
  </si>
  <si>
    <t>Place of Supply (Within KSA/ Outside KSA)</t>
  </si>
  <si>
    <t>RCM Applicable (Y/N)</t>
  </si>
  <si>
    <t>WHT Applicable (Y/N)</t>
  </si>
  <si>
    <t>Supply Type</t>
  </si>
  <si>
    <t>Standard</t>
  </si>
  <si>
    <t>Services</t>
  </si>
  <si>
    <t>SAR</t>
  </si>
  <si>
    <t>348928374898393</t>
  </si>
  <si>
    <t>SA-Saudi Arabia</t>
  </si>
  <si>
    <t>ITMCD1</t>
  </si>
  <si>
    <t>SA Input VAT 15% for domestic goods purchases</t>
  </si>
  <si>
    <t>Nos</t>
  </si>
  <si>
    <t>S</t>
  </si>
  <si>
    <t>VATEX-SA-29-7</t>
  </si>
  <si>
    <t>Imports</t>
  </si>
  <si>
    <t>Goods</t>
  </si>
  <si>
    <t>Overhead</t>
  </si>
  <si>
    <t>N</t>
  </si>
  <si>
    <t>Y</t>
  </si>
  <si>
    <t>PDN001</t>
  </si>
  <si>
    <t>PDN002</t>
  </si>
  <si>
    <t>PDN003</t>
  </si>
  <si>
    <t>PDN004</t>
  </si>
  <si>
    <t>PDN005</t>
  </si>
  <si>
    <t>PDN006</t>
  </si>
  <si>
    <t>PDN007</t>
  </si>
  <si>
    <t>PDN008</t>
  </si>
  <si>
    <t>PDN009</t>
  </si>
  <si>
    <t>PDN010</t>
  </si>
  <si>
    <t>PDN011</t>
  </si>
  <si>
    <t>PDN012</t>
  </si>
  <si>
    <t>PDN013</t>
  </si>
  <si>
    <t>PDN014</t>
  </si>
  <si>
    <t>PDN015</t>
  </si>
  <si>
    <t>PDN016</t>
  </si>
  <si>
    <t>PDN017</t>
  </si>
  <si>
    <t>02-02-2023</t>
  </si>
  <si>
    <t>Unit Rate / Service Invoice Short Charged</t>
  </si>
  <si>
    <t>Quantity Short Invoiced</t>
  </si>
  <si>
    <t>VAT Short Charged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</si>
  <si>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</si>
  <si>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</si>
  <si>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</si>
  <si>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</si>
  <si>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</si>
  <si>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</si>
  <si>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</si>
  <si>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</si>
  <si>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</si>
  <si>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M</t>
  </si>
  <si>
    <t>348428374898393</t>
  </si>
  <si>
    <t xml:space="preserve">DK-Denmark </t>
  </si>
  <si>
    <t>SW - Sweden</t>
  </si>
  <si>
    <t>CN-China</t>
  </si>
  <si>
    <t xml:space="preserve">AF-Islamic Republic of Afghanistan </t>
  </si>
  <si>
    <t>Private</t>
  </si>
  <si>
    <t>ITMCD2</t>
  </si>
  <si>
    <t>ITMCD3</t>
  </si>
  <si>
    <t>ITMCD4</t>
  </si>
  <si>
    <t>ITMCD5</t>
  </si>
  <si>
    <t>ITMCD6</t>
  </si>
  <si>
    <t>ITMCD7</t>
  </si>
  <si>
    <t>ITMCD8</t>
  </si>
  <si>
    <t>ITMCD9</t>
  </si>
  <si>
    <t>ITMCD10</t>
  </si>
  <si>
    <t>ITMCD11</t>
  </si>
  <si>
    <t>ITMCD12</t>
  </si>
  <si>
    <t>ITMCD13</t>
  </si>
  <si>
    <t>ITMCD14</t>
  </si>
  <si>
    <t>ITMCD15</t>
  </si>
  <si>
    <t>ITMCD16</t>
  </si>
  <si>
    <t>ITMCD17</t>
  </si>
  <si>
    <t>SA Input VAT 15% for domestic Services purchases</t>
  </si>
  <si>
    <t>SA Input VAT 0% for domestic goods purchases</t>
  </si>
  <si>
    <t>SA Input VAT 0% for domestic goods purchases Zero rated</t>
  </si>
  <si>
    <t>SA Input VAT 0% for domestic goods purchases Exempted rated</t>
  </si>
  <si>
    <t>SA Input VAT 0% for domestic Services purchases Exempted rated</t>
  </si>
  <si>
    <t>SA Input VAT 0% for domestic Overhead purchases Exempted rated</t>
  </si>
  <si>
    <t>Foreign Purchase</t>
  </si>
  <si>
    <t>Foreign Purchase Local Expenses</t>
  </si>
  <si>
    <t>SA Input VAT 0% for domestic Services purchases Zero rated</t>
  </si>
  <si>
    <t>Z</t>
  </si>
  <si>
    <t>E</t>
  </si>
  <si>
    <t>VATEX-SA-34-1</t>
  </si>
  <si>
    <t>VATEX-SA-34-5</t>
  </si>
  <si>
    <t>The international transport of Goods</t>
  </si>
  <si>
    <t>services directly connected and incidental to a Supply of international passenger transport</t>
  </si>
  <si>
    <t>Life insurance services mentioned in Article 29 of the VAT Regulations</t>
  </si>
  <si>
    <t>International transport Goods</t>
  </si>
  <si>
    <t>01-15-2023</t>
  </si>
  <si>
    <t>Comments</t>
  </si>
  <si>
    <t>Exempt purchases.Standard Overhead-Exempted Purchase</t>
  </si>
  <si>
    <t>Imports of Goods Subject to VAT paid at Customs</t>
  </si>
  <si>
    <t>Imports of services subject to VAT accounted for through reverse charge mechanism 15%</t>
  </si>
  <si>
    <t xml:space="preserve">Imports of Goods Subject to Deffered VAT  </t>
  </si>
  <si>
    <t> Imports of services subject to VAT accounted for ( reverse charge mechanism not applicable)</t>
  </si>
  <si>
    <t>Domestic overhead purchases -Standard rated Apportioned input allowed</t>
  </si>
  <si>
    <t>Imports of Overheads-accounted for through reverse charge mechanism 15%</t>
  </si>
  <si>
    <t>Imports of Overhead subject to VAT accounted for ( reverse charge mechanism not applicable)</t>
  </si>
  <si>
    <t>Zero rated Domestic Purchase-Services</t>
  </si>
  <si>
    <t>DebitNote -Standard Rated Domestic Purchase15%.Standard -Goods</t>
  </si>
  <si>
    <t>Debit Note Purchase-Domestic Purchase-Standard -Services</t>
  </si>
  <si>
    <t>Debit Note Purchase -Zero rated purchases.Imports-Overhead and Zero Rated-Supplier Country Code</t>
  </si>
  <si>
    <t>Debit Note-Zero rated Domestic Purchase</t>
  </si>
  <si>
    <t>Debit Note-Exempt purchases.Standard Goods-Exempted Purchase</t>
  </si>
  <si>
    <t>Debit Note-Exempt purchases.Standard Services-Exempted Purchase</t>
  </si>
  <si>
    <t>DebitNote-Domestic overhead purchases -Standard rated input allowed full</t>
  </si>
  <si>
    <t>Debit Note-Domestic overhead purchases -Standard rated input not allowed</t>
  </si>
  <si>
    <t>PDN018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</si>
  <si>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</si>
  <si>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</si>
  <si>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</si>
  <si>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</si>
  <si>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</si>
  <si>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</si>
  <si>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</si>
  <si>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</si>
  <si>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</si>
  <si>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</si>
  <si>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</si>
  <si>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</si>
  <si>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</si>
  <si>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</si>
  <si>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</si>
  <si>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</si>
  <si>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</si>
  <si>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</si>
  <si>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348928374998393</t>
  </si>
  <si>
    <t>Abdul Shareef</t>
  </si>
  <si>
    <t>Ali Arif Khan</t>
  </si>
  <si>
    <t>Company A</t>
  </si>
  <si>
    <t>Company B</t>
  </si>
  <si>
    <t>Donald Jack</t>
  </si>
  <si>
    <t>Company L</t>
  </si>
  <si>
    <t>Company N</t>
  </si>
  <si>
    <t>Waris Khan</t>
  </si>
  <si>
    <t>01-02-2023</t>
  </si>
  <si>
    <t>02-28-2023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</si>
</sst>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9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rgb="FFD9EAD3"/>
      </patternFill>
    </fill>
    <fill>
      <patternFill patternType="solid">
        <fgColor rgb="FF00B050"/>
        <bgColor rgb="FFF3F3F3"/>
      </patternFill>
    </fill>
    <fill>
      <patternFill patternType="solid">
        <fgColor rgb="FF00B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4" fillId="0" borderId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4" fillId="0" borderId="0"/>
  </cellStyleXfs>
  <cellXfs count="54">
    <xf numFmtId="0" fontId="0" fillId="0" borderId="0" xfId="0"/>
    <xf numFmtId="0" fontId="4" fillId="0" borderId="1" xfId="0" applyFont="1" applyBorder="1"/>
    <xf numFmtId="0" fontId="5" fillId="0" borderId="1" xfId="0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21" fontId="4" fillId="0" borderId="1" xfId="0" applyNumberFormat="1" applyFont="1" applyBorder="1"/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0" fontId="3" fillId="4" borderId="2" xfId="0" applyFont="1" applyFill="1" applyBorder="1" applyAlignment="1">
      <alignment vertical="center" wrapText="1"/>
    </xf>
    <xf numFmtId="0" fontId="4" fillId="0" borderId="1" xfId="4" applyBorder="1"/>
    <xf numFmtId="0" fontId="4" fillId="0" borderId="1" xfId="1" applyBorder="1"/>
    <xf numFmtId="0" fontId="4" fillId="5" borderId="1" xfId="4" applyFill="1" applyBorder="1"/>
    <xf numFmtId="0" fontId="0" fillId="9" borderId="1" xfId="0" applyFill="1" applyBorder="1"/>
    <xf numFmtId="21" fontId="4" fillId="5" borderId="1" xfId="1" applyNumberFormat="1" applyFill="1" applyBorder="1"/>
    <xf numFmtId="0" fontId="4" fillId="5" borderId="1" xfId="1" applyFill="1" applyBorder="1"/>
    <xf numFmtId="14" fontId="6" fillId="5" borderId="1" xfId="1" quotePrefix="1" applyNumberFormat="1" applyFont="1" applyFill="1" applyBorder="1"/>
    <xf numFmtId="0" fontId="4" fillId="10" borderId="1" xfId="0" applyFont="1" applyFill="1" applyBorder="1"/>
    <xf numFmtId="0" fontId="0" fillId="0" borderId="1" xfId="0" applyBorder="1" applyAlignment="1">
      <alignment horizontal="left"/>
    </xf>
    <xf numFmtId="0" fontId="4" fillId="5" borderId="1" xfId="1" quotePrefix="1" applyFill="1" applyBorder="1"/>
    <xf numFmtId="0" fontId="4" fillId="0" borderId="1" xfId="1" quotePrefix="1" applyBorder="1"/>
    <xf numFmtId="0" fontId="4" fillId="5" borderId="1" xfId="1" applyFill="1" applyBorder="1" applyAlignment="1">
      <alignment horizontal="right"/>
    </xf>
    <xf numFmtId="0" fontId="4" fillId="5" borderId="1" xfId="1" applyFill="1" applyBorder="1" applyAlignment="1">
      <alignment vertical="top"/>
    </xf>
    <xf numFmtId="0" fontId="4" fillId="0" borderId="1" xfId="1" applyBorder="1" applyAlignment="1">
      <alignment vertical="top"/>
    </xf>
    <xf numFmtId="0" fontId="0" fillId="0" borderId="1" xfId="3" applyNumberFormat="1" applyFont="1" applyBorder="1"/>
    <xf numFmtId="0" fontId="0" fillId="0" borderId="1" xfId="0" applyBorder="1" applyAlignment="1">
      <alignment wrapText="1"/>
    </xf>
    <xf numFmtId="0" fontId="4" fillId="11" borderId="1" xfId="1" applyFill="1" applyBorder="1"/>
    <xf numFmtId="49" fontId="4" fillId="11" borderId="1" xfId="1" quotePrefix="1" applyNumberFormat="1" applyFill="1" applyBorder="1"/>
    <xf numFmtId="49" fontId="4" fillId="11" borderId="1" xfId="1" applyNumberFormat="1" applyFill="1" applyBorder="1"/>
    <xf numFmtId="0" fontId="4" fillId="11" borderId="1" xfId="4" applyFill="1" applyBorder="1"/>
    <xf numFmtId="49" fontId="1" fillId="2" borderId="3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49" fontId="1" fillId="7" borderId="3" xfId="0" applyNumberFormat="1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6" borderId="3" xfId="0" applyNumberFormat="1" applyFont="1" applyFill="1" applyBorder="1" applyAlignment="1">
      <alignment horizontal="center" vertical="center" wrapText="1"/>
    </xf>
    <xf numFmtId="49" fontId="2" fillId="8" borderId="3" xfId="0" applyNumberFormat="1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2" fillId="7" borderId="3" xfId="0" applyNumberFormat="1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vertical="center" wrapText="1"/>
    </xf>
    <xf numFmtId="2" fontId="4" fillId="0" borderId="1" xfId="1" applyNumberFormat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3" fillId="4" borderId="2" xfId="0" applyFont="1" applyFill="1" applyBorder="1" applyAlignment="1">
      <alignment horizontal="center" vertical="center" wrapText="1"/>
    </xf>
    <xf numFmtId="164" fontId="0" fillId="0" borderId="1" xfId="2" applyFont="1" applyBorder="1"/>
    <xf numFmtId="164" fontId="4" fillId="11" borderId="1" xfId="4" applyNumberFormat="1" applyFill="1" applyBorder="1"/>
    <xf numFmtId="2" fontId="4" fillId="11" borderId="1" xfId="1" applyNumberFormat="1" applyFill="1" applyBorder="1"/>
    <xf numFmtId="164" fontId="4" fillId="11" borderId="1" xfId="1" applyNumberFormat="1" applyFill="1" applyBorder="1"/>
    <xf numFmtId="164" fontId="4" fillId="0" borderId="1" xfId="1" applyNumberFormat="1" applyBorder="1"/>
    <xf numFmtId="49" fontId="0" fillId="0" borderId="1" xfId="0" quotePrefix="1" applyNumberFormat="1" applyBorder="1"/>
    <xf numFmtId="0" fontId="4" fillId="12" borderId="1" xfId="4" applyFill="1" applyBorder="1"/>
    <xf numFmtId="0" fontId="4" fillId="12" borderId="1" xfId="1" applyFill="1" applyBorder="1"/>
    <xf numFmtId="0" fontId="0" fillId="12" borderId="1" xfId="0" applyFill="1" applyBorder="1"/>
  </cellXfs>
  <cellStyles count="5">
    <cellStyle name="Comma" xfId="2" builtinId="3"/>
    <cellStyle name="Normal" xfId="0" builtinId="0"/>
    <cellStyle name="Normal 3" xfId="4" xr:uid="{F1BFF86A-D051-4FDC-82FD-60C63E154EA0}"/>
    <cellStyle name="Normal 4" xfId="1" xr:uid="{E477BE89-3D65-480E-9F55-426438AA6DA8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387B-8A5E-4F9F-9479-FED9F0D560A0}">
  <dimension ref="A1:AV19"/>
  <sheetViews>
    <sheetView tabSelected="1" zoomScale="90" zoomScaleNormal="90" workbookViewId="0">
      <selection activeCell="L4" sqref="L2:L4"/>
    </sheetView>
  </sheetViews>
  <sheetFormatPr defaultRowHeight="15" x14ac:dyDescent="0.25"/>
  <cols>
    <col min="2" max="2" width="10.42578125" customWidth="1"/>
    <col min="6" max="6" width="10.140625" customWidth="1"/>
    <col min="8" max="8" width="19.5703125" customWidth="1"/>
    <col min="12" max="12" width="12" bestFit="1" customWidth="1"/>
    <col min="13" max="13" width="42" customWidth="1"/>
    <col min="17" max="17" width="21.28515625" customWidth="1"/>
    <col min="20" max="20" width="21" customWidth="1"/>
    <col min="21" max="21" width="17" customWidth="1"/>
    <col min="24" max="24" width="21.5703125" customWidth="1"/>
    <col min="28" max="28" width="13" bestFit="1" customWidth="1"/>
    <col min="30" max="30" width="15" bestFit="1" customWidth="1"/>
    <col min="33" max="33" width="29.5703125" customWidth="1"/>
    <col min="34" max="34" width="28.85546875" customWidth="1"/>
    <col min="36" max="36" width="10.140625" bestFit="1" customWidth="1"/>
    <col min="40" max="40" width="13.42578125" bestFit="1" customWidth="1"/>
    <col min="46" max="46" width="13.7109375" bestFit="1" customWidth="1"/>
    <col min="47" max="47" width="13.28515625" bestFit="1" customWidth="1"/>
    <col min="48" max="48" width="40.5703125" customWidth="1"/>
  </cols>
  <sheetData>
    <row r="1" spans="1:48" ht="63" customHeight="1" x14ac:dyDescent="0.25">
      <c r="A1" s="29" t="s">
        <v>0</v>
      </c>
      <c r="B1" s="29" t="s">
        <v>1</v>
      </c>
      <c r="C1" s="30" t="s">
        <v>2</v>
      </c>
      <c r="D1" s="30" t="s">
        <v>3</v>
      </c>
      <c r="E1" s="31" t="s">
        <v>4</v>
      </c>
      <c r="F1" s="29" t="s">
        <v>5</v>
      </c>
      <c r="G1" s="29" t="s">
        <v>6</v>
      </c>
      <c r="H1" s="29" t="s">
        <v>7</v>
      </c>
      <c r="I1" s="32" t="s">
        <v>8</v>
      </c>
      <c r="J1" s="29" t="s">
        <v>9</v>
      </c>
      <c r="K1" s="33" t="s">
        <v>10</v>
      </c>
      <c r="L1" s="33" t="s">
        <v>11</v>
      </c>
      <c r="M1" s="33" t="s">
        <v>12</v>
      </c>
      <c r="N1" s="34" t="s">
        <v>13</v>
      </c>
      <c r="O1" s="34" t="s">
        <v>14</v>
      </c>
      <c r="P1" s="34" t="s">
        <v>15</v>
      </c>
      <c r="Q1" s="35" t="s">
        <v>16</v>
      </c>
      <c r="R1" s="35" t="s">
        <v>17</v>
      </c>
      <c r="S1" s="34" t="s">
        <v>18</v>
      </c>
      <c r="T1" s="36" t="s">
        <v>19</v>
      </c>
      <c r="U1" s="8" t="s">
        <v>20</v>
      </c>
      <c r="V1" s="33" t="s">
        <v>21</v>
      </c>
      <c r="W1" s="34" t="s">
        <v>22</v>
      </c>
      <c r="X1" s="34" t="s">
        <v>23</v>
      </c>
      <c r="Y1" s="35" t="s">
        <v>24</v>
      </c>
      <c r="Z1" s="36" t="s">
        <v>25</v>
      </c>
      <c r="AA1" s="36" t="s">
        <v>26</v>
      </c>
      <c r="AB1" s="33" t="s">
        <v>27</v>
      </c>
      <c r="AC1" s="33" t="s">
        <v>28</v>
      </c>
      <c r="AD1" s="33" t="s">
        <v>29</v>
      </c>
      <c r="AE1" s="33" t="s">
        <v>30</v>
      </c>
      <c r="AF1" s="33" t="s">
        <v>31</v>
      </c>
      <c r="AG1" s="37" t="s">
        <v>32</v>
      </c>
      <c r="AH1" s="37" t="s">
        <v>33</v>
      </c>
      <c r="AI1" s="37" t="s">
        <v>34</v>
      </c>
      <c r="AJ1" s="37" t="s">
        <v>35</v>
      </c>
      <c r="AK1" s="38" t="s">
        <v>36</v>
      </c>
      <c r="AL1" s="38" t="s">
        <v>37</v>
      </c>
      <c r="AM1" s="38" t="s">
        <v>38</v>
      </c>
      <c r="AN1" s="39" t="s">
        <v>39</v>
      </c>
      <c r="AO1" s="33" t="s">
        <v>40</v>
      </c>
      <c r="AP1" s="33" t="s">
        <v>41</v>
      </c>
      <c r="AQ1" s="38" t="s">
        <v>42</v>
      </c>
      <c r="AR1" s="38" t="s">
        <v>43</v>
      </c>
      <c r="AS1" s="38" t="s">
        <v>44</v>
      </c>
      <c r="AT1" s="40" t="s">
        <v>45</v>
      </c>
      <c r="AU1" s="8" t="s">
        <v>46</v>
      </c>
      <c r="AV1" s="44" t="s">
        <v>133</v>
      </c>
    </row>
    <row r="2" spans="1:48" ht="30" x14ac:dyDescent="0.25">
      <c r="A2" s="51" t="s">
        <v>47</v>
      </c>
      <c r="B2" s="52" t="s">
        <v>58</v>
      </c>
      <c r="C2" s="2"/>
      <c r="D2" s="3"/>
      <c r="E2" s="1"/>
      <c r="F2" s="11"/>
      <c r="G2" s="4" t="s">
        <v>62</v>
      </c>
      <c r="H2" s="15" t="s">
        <v>180</v>
      </c>
      <c r="I2" s="5">
        <v>0.76555555555555566</v>
      </c>
      <c r="J2" s="13" t="s">
        <v>49</v>
      </c>
      <c r="K2" s="14" t="s">
        <v>152</v>
      </c>
      <c r="L2" s="15" t="s">
        <v>79</v>
      </c>
      <c r="M2" s="6" t="s">
        <v>80</v>
      </c>
      <c r="N2" s="7">
        <v>1</v>
      </c>
      <c r="O2" s="7"/>
      <c r="P2" s="7"/>
      <c r="Q2" s="16" t="s">
        <v>171</v>
      </c>
      <c r="R2" s="18" t="s">
        <v>50</v>
      </c>
      <c r="S2" s="14"/>
      <c r="T2" s="14" t="s">
        <v>51</v>
      </c>
      <c r="U2" s="9" t="s">
        <v>98</v>
      </c>
      <c r="V2" s="20">
        <v>1</v>
      </c>
      <c r="W2" s="14" t="s">
        <v>52</v>
      </c>
      <c r="X2" s="21" t="s">
        <v>53</v>
      </c>
      <c r="Y2" s="14" t="s">
        <v>54</v>
      </c>
      <c r="Z2" s="45">
        <v>2000</v>
      </c>
      <c r="AA2" s="14">
        <v>0</v>
      </c>
      <c r="AB2" s="45">
        <f>+Z2-AA2</f>
        <v>2000</v>
      </c>
      <c r="AC2" s="14">
        <v>1</v>
      </c>
      <c r="AD2" s="45">
        <f>+AB2*AC2</f>
        <v>2000</v>
      </c>
      <c r="AE2" s="14" t="s">
        <v>55</v>
      </c>
      <c r="AF2" s="14">
        <v>15</v>
      </c>
      <c r="AG2" s="14"/>
      <c r="AH2" s="14"/>
      <c r="AI2" s="25"/>
      <c r="AJ2" s="25"/>
      <c r="AK2" s="25"/>
      <c r="AL2" s="25"/>
      <c r="AM2" s="25">
        <v>0</v>
      </c>
      <c r="AN2" s="46">
        <f>+AD2+AK2+AL2+AM2</f>
        <v>2000</v>
      </c>
      <c r="AO2" s="47">
        <f>+AN2*AF2/100</f>
        <v>300</v>
      </c>
      <c r="AP2" s="48">
        <f>+AN2+AO2</f>
        <v>2300</v>
      </c>
      <c r="AQ2" s="28"/>
      <c r="AR2" s="28"/>
      <c r="AS2" s="28"/>
      <c r="AT2" s="16"/>
      <c r="AU2" s="9"/>
      <c r="AV2" s="24" t="s">
        <v>143</v>
      </c>
    </row>
    <row r="3" spans="1:48" ht="32.1" customHeight="1" x14ac:dyDescent="0.25">
      <c r="A3" s="51" t="s">
        <v>47</v>
      </c>
      <c r="B3" s="52" t="s">
        <v>48</v>
      </c>
      <c r="C3" s="7"/>
      <c r="D3" s="7"/>
      <c r="E3" s="7"/>
      <c r="F3" s="11"/>
      <c r="G3" s="4" t="s">
        <v>63</v>
      </c>
      <c r="H3" s="15" t="s">
        <v>180</v>
      </c>
      <c r="I3" s="5">
        <v>0.76555555555555566</v>
      </c>
      <c r="J3" s="13" t="s">
        <v>49</v>
      </c>
      <c r="K3" s="14" t="s">
        <v>153</v>
      </c>
      <c r="L3" s="15" t="s">
        <v>179</v>
      </c>
      <c r="M3" s="7" t="s">
        <v>81</v>
      </c>
      <c r="N3" s="7">
        <v>2</v>
      </c>
      <c r="O3" s="7"/>
      <c r="P3" s="7"/>
      <c r="Q3" s="16" t="s">
        <v>172</v>
      </c>
      <c r="R3" s="18" t="s">
        <v>170</v>
      </c>
      <c r="S3" s="14"/>
      <c r="T3" s="14" t="s">
        <v>51</v>
      </c>
      <c r="U3" s="9" t="s">
        <v>98</v>
      </c>
      <c r="V3" s="20">
        <v>1</v>
      </c>
      <c r="W3" s="14" t="s">
        <v>99</v>
      </c>
      <c r="X3" s="21" t="s">
        <v>115</v>
      </c>
      <c r="Y3" s="14" t="s">
        <v>54</v>
      </c>
      <c r="Z3" s="14">
        <v>10000</v>
      </c>
      <c r="AA3" s="14">
        <v>0</v>
      </c>
      <c r="AB3" s="45">
        <f>+Z3-AA3</f>
        <v>10000</v>
      </c>
      <c r="AC3" s="14">
        <v>1</v>
      </c>
      <c r="AD3" s="45">
        <f>+AB3*AC3</f>
        <v>10000</v>
      </c>
      <c r="AE3" s="14" t="s">
        <v>55</v>
      </c>
      <c r="AF3" s="14">
        <v>15</v>
      </c>
      <c r="AG3" s="14"/>
      <c r="AH3" s="14"/>
      <c r="AI3" s="25"/>
      <c r="AJ3" s="25"/>
      <c r="AK3" s="25"/>
      <c r="AL3" s="25"/>
      <c r="AM3" s="25">
        <v>0</v>
      </c>
      <c r="AN3" s="46">
        <f>+AD3+AK3+AL3+AM3</f>
        <v>10000</v>
      </c>
      <c r="AO3" s="47">
        <f>+AN3*AF3/100</f>
        <v>1500</v>
      </c>
      <c r="AP3" s="48">
        <f>+AN3+AO3</f>
        <v>11500</v>
      </c>
      <c r="AQ3" s="28"/>
      <c r="AR3" s="28"/>
      <c r="AS3" s="28"/>
      <c r="AT3" s="16"/>
      <c r="AU3" s="9"/>
      <c r="AV3" s="24" t="s">
        <v>144</v>
      </c>
    </row>
    <row r="4" spans="1:48" ht="45" x14ac:dyDescent="0.25">
      <c r="A4" s="9" t="s">
        <v>57</v>
      </c>
      <c r="B4" s="10" t="s">
        <v>59</v>
      </c>
      <c r="C4" s="7"/>
      <c r="D4" s="7"/>
      <c r="E4" s="7"/>
      <c r="F4" s="9"/>
      <c r="G4" s="4" t="s">
        <v>64</v>
      </c>
      <c r="H4" s="15" t="s">
        <v>180</v>
      </c>
      <c r="I4" s="5">
        <v>0.76555555555555566</v>
      </c>
      <c r="J4" s="13" t="s">
        <v>49</v>
      </c>
      <c r="K4" s="14" t="s">
        <v>154</v>
      </c>
      <c r="L4" s="15" t="s">
        <v>79</v>
      </c>
      <c r="M4" s="6" t="s">
        <v>80</v>
      </c>
      <c r="N4" s="7">
        <v>3</v>
      </c>
      <c r="O4" s="7"/>
      <c r="P4" s="7"/>
      <c r="Q4" s="10" t="s">
        <v>173</v>
      </c>
      <c r="R4" s="19" t="s">
        <v>93</v>
      </c>
      <c r="S4" s="10"/>
      <c r="T4" s="10" t="s">
        <v>94</v>
      </c>
      <c r="U4" s="9" t="s">
        <v>98</v>
      </c>
      <c r="V4" s="20">
        <v>1</v>
      </c>
      <c r="W4" s="14" t="s">
        <v>100</v>
      </c>
      <c r="X4" s="22" t="s">
        <v>116</v>
      </c>
      <c r="Y4" s="10" t="s">
        <v>54</v>
      </c>
      <c r="Z4" s="10">
        <v>20000</v>
      </c>
      <c r="AA4" s="10">
        <v>0</v>
      </c>
      <c r="AB4" s="45">
        <f t="shared" ref="AB4:AB19" si="0">+Z4-AA4</f>
        <v>20000</v>
      </c>
      <c r="AC4" s="10">
        <v>1</v>
      </c>
      <c r="AD4" s="45">
        <f t="shared" ref="AD4:AD19" si="1">+AB4*AC4</f>
        <v>20000</v>
      </c>
      <c r="AE4" s="14" t="s">
        <v>124</v>
      </c>
      <c r="AF4" s="10">
        <v>0</v>
      </c>
      <c r="AG4" s="10" t="s">
        <v>126</v>
      </c>
      <c r="AH4" s="10" t="s">
        <v>128</v>
      </c>
      <c r="AI4" s="25"/>
      <c r="AJ4" s="25"/>
      <c r="AK4" s="25"/>
      <c r="AL4" s="25"/>
      <c r="AM4" s="25">
        <v>0</v>
      </c>
      <c r="AN4" s="46">
        <f t="shared" ref="AN4:AN19" si="2">+AD4+AK4+AL4+AM4</f>
        <v>20000</v>
      </c>
      <c r="AO4" s="47">
        <f t="shared" ref="AO4:AO19" si="3">+AN4*AF4/100</f>
        <v>0</v>
      </c>
      <c r="AP4" s="48">
        <f t="shared" ref="AP4:AP19" si="4">+AN4+AO4</f>
        <v>20000</v>
      </c>
      <c r="AQ4" s="28"/>
      <c r="AR4" s="28"/>
      <c r="AS4" s="28"/>
      <c r="AT4" s="1"/>
      <c r="AU4" s="9"/>
      <c r="AV4" s="42" t="s">
        <v>145</v>
      </c>
    </row>
    <row r="5" spans="1:48" ht="26.1" customHeight="1" x14ac:dyDescent="0.25">
      <c r="A5" s="9" t="s">
        <v>47</v>
      </c>
      <c r="B5" s="10" t="s">
        <v>58</v>
      </c>
      <c r="C5" s="7"/>
      <c r="D5" s="7"/>
      <c r="E5" s="7"/>
      <c r="F5" s="7"/>
      <c r="G5" s="4" t="s">
        <v>65</v>
      </c>
      <c r="H5" s="15" t="s">
        <v>180</v>
      </c>
      <c r="I5" s="5">
        <v>0.76555555555555566</v>
      </c>
      <c r="J5" s="7" t="s">
        <v>49</v>
      </c>
      <c r="K5" s="14" t="s">
        <v>155</v>
      </c>
      <c r="L5" s="15" t="s">
        <v>179</v>
      </c>
      <c r="M5" s="7" t="s">
        <v>81</v>
      </c>
      <c r="N5" s="7">
        <v>4</v>
      </c>
      <c r="O5" s="7"/>
      <c r="P5" s="7"/>
      <c r="Q5" s="10" t="s">
        <v>174</v>
      </c>
      <c r="R5" s="7"/>
      <c r="S5" s="7"/>
      <c r="T5" s="10" t="s">
        <v>51</v>
      </c>
      <c r="U5" s="9" t="s">
        <v>98</v>
      </c>
      <c r="V5" s="20">
        <v>1</v>
      </c>
      <c r="W5" s="14" t="s">
        <v>101</v>
      </c>
      <c r="X5" s="22" t="s">
        <v>117</v>
      </c>
      <c r="Y5" s="7" t="s">
        <v>54</v>
      </c>
      <c r="Z5" s="7">
        <v>900</v>
      </c>
      <c r="AA5" s="7">
        <v>0</v>
      </c>
      <c r="AB5" s="45">
        <f t="shared" si="0"/>
        <v>900</v>
      </c>
      <c r="AC5" s="7">
        <v>1</v>
      </c>
      <c r="AD5" s="45">
        <f t="shared" si="1"/>
        <v>900</v>
      </c>
      <c r="AE5" s="52" t="s">
        <v>124</v>
      </c>
      <c r="AF5" s="53">
        <v>0</v>
      </c>
      <c r="AG5" s="7" t="s">
        <v>127</v>
      </c>
      <c r="AH5" s="24" t="s">
        <v>129</v>
      </c>
      <c r="AI5" s="7"/>
      <c r="AJ5" s="7"/>
      <c r="AK5" s="7"/>
      <c r="AL5" s="7"/>
      <c r="AM5" s="25">
        <v>0</v>
      </c>
      <c r="AN5" s="46">
        <f t="shared" si="2"/>
        <v>900</v>
      </c>
      <c r="AO5" s="47">
        <f t="shared" si="3"/>
        <v>0</v>
      </c>
      <c r="AP5" s="48">
        <f t="shared" si="4"/>
        <v>900</v>
      </c>
      <c r="AQ5" s="7"/>
      <c r="AR5" s="7"/>
      <c r="AS5" s="7"/>
      <c r="AT5" s="7"/>
      <c r="AU5" s="7"/>
      <c r="AV5" s="24" t="s">
        <v>146</v>
      </c>
    </row>
    <row r="6" spans="1:48" ht="45" x14ac:dyDescent="0.25">
      <c r="A6" s="51" t="s">
        <v>47</v>
      </c>
      <c r="B6" s="52" t="s">
        <v>58</v>
      </c>
      <c r="C6" s="7"/>
      <c r="D6" s="7"/>
      <c r="E6" s="7"/>
      <c r="F6" s="7"/>
      <c r="G6" s="4" t="s">
        <v>66</v>
      </c>
      <c r="H6" s="15" t="s">
        <v>180</v>
      </c>
      <c r="I6" s="5">
        <v>0.76555555555555566</v>
      </c>
      <c r="J6" s="7" t="s">
        <v>49</v>
      </c>
      <c r="K6" s="14" t="s">
        <v>156</v>
      </c>
      <c r="L6" s="15" t="s">
        <v>79</v>
      </c>
      <c r="M6" s="6" t="s">
        <v>80</v>
      </c>
      <c r="N6" s="7">
        <v>5</v>
      </c>
      <c r="O6" s="7"/>
      <c r="P6" s="7"/>
      <c r="Q6" s="10" t="s">
        <v>83</v>
      </c>
      <c r="R6" s="7"/>
      <c r="S6" s="7"/>
      <c r="T6" s="10" t="s">
        <v>51</v>
      </c>
      <c r="U6" s="9" t="s">
        <v>98</v>
      </c>
      <c r="V6" s="20">
        <v>1</v>
      </c>
      <c r="W6" s="14" t="s">
        <v>102</v>
      </c>
      <c r="X6" s="22" t="s">
        <v>118</v>
      </c>
      <c r="Y6" s="7" t="s">
        <v>54</v>
      </c>
      <c r="Z6" s="7">
        <v>1500</v>
      </c>
      <c r="AA6" s="7">
        <v>0</v>
      </c>
      <c r="AB6" s="45">
        <f t="shared" si="0"/>
        <v>1500</v>
      </c>
      <c r="AC6" s="7">
        <v>1</v>
      </c>
      <c r="AD6" s="45">
        <v>1500</v>
      </c>
      <c r="AE6" s="52" t="s">
        <v>125</v>
      </c>
      <c r="AF6" s="53">
        <v>0</v>
      </c>
      <c r="AG6" s="7" t="s">
        <v>56</v>
      </c>
      <c r="AH6" s="24" t="s">
        <v>130</v>
      </c>
      <c r="AI6" s="7"/>
      <c r="AJ6" s="7"/>
      <c r="AK6" s="7"/>
      <c r="AL6" s="7"/>
      <c r="AM6" s="25">
        <v>0</v>
      </c>
      <c r="AN6" s="46">
        <f t="shared" si="2"/>
        <v>1500</v>
      </c>
      <c r="AO6" s="47">
        <f t="shared" si="3"/>
        <v>0</v>
      </c>
      <c r="AP6" s="48">
        <f t="shared" si="4"/>
        <v>1500</v>
      </c>
      <c r="AQ6" s="7"/>
      <c r="AR6" s="7"/>
      <c r="AS6" s="7"/>
      <c r="AT6" s="7"/>
      <c r="AU6" s="7"/>
      <c r="AV6" s="24" t="s">
        <v>147</v>
      </c>
    </row>
    <row r="7" spans="1:48" ht="45" x14ac:dyDescent="0.25">
      <c r="A7" s="51" t="s">
        <v>47</v>
      </c>
      <c r="B7" s="52" t="s">
        <v>48</v>
      </c>
      <c r="C7" s="7"/>
      <c r="D7" s="7"/>
      <c r="E7" s="7"/>
      <c r="F7" s="7"/>
      <c r="G7" s="4" t="s">
        <v>67</v>
      </c>
      <c r="H7" s="15" t="s">
        <v>180</v>
      </c>
      <c r="I7" s="5">
        <v>0.76555555555555566</v>
      </c>
      <c r="J7" s="7" t="s">
        <v>49</v>
      </c>
      <c r="K7" s="14" t="s">
        <v>157</v>
      </c>
      <c r="L7" s="15" t="s">
        <v>179</v>
      </c>
      <c r="M7" s="7" t="s">
        <v>81</v>
      </c>
      <c r="N7" s="7">
        <v>6</v>
      </c>
      <c r="O7" s="7"/>
      <c r="P7" s="7"/>
      <c r="Q7" s="10" t="s">
        <v>84</v>
      </c>
      <c r="R7" s="7"/>
      <c r="S7" s="7"/>
      <c r="T7" s="14" t="s">
        <v>51</v>
      </c>
      <c r="U7" s="9" t="s">
        <v>98</v>
      </c>
      <c r="V7" s="20">
        <v>1</v>
      </c>
      <c r="W7" s="14" t="s">
        <v>103</v>
      </c>
      <c r="X7" s="22" t="s">
        <v>119</v>
      </c>
      <c r="Y7" s="7" t="s">
        <v>54</v>
      </c>
      <c r="Z7" s="7">
        <v>1500</v>
      </c>
      <c r="AA7" s="7">
        <v>0</v>
      </c>
      <c r="AB7" s="45">
        <f t="shared" si="0"/>
        <v>1500</v>
      </c>
      <c r="AC7" s="7">
        <v>1</v>
      </c>
      <c r="AD7" s="45">
        <f t="shared" si="1"/>
        <v>1500</v>
      </c>
      <c r="AE7" s="14" t="s">
        <v>125</v>
      </c>
      <c r="AF7" s="7">
        <v>0</v>
      </c>
      <c r="AG7" s="7" t="s">
        <v>56</v>
      </c>
      <c r="AH7" s="24" t="s">
        <v>130</v>
      </c>
      <c r="AI7" s="7"/>
      <c r="AJ7" s="7"/>
      <c r="AK7" s="7"/>
      <c r="AL7" s="7"/>
      <c r="AM7" s="7">
        <v>0</v>
      </c>
      <c r="AN7" s="46">
        <f t="shared" si="2"/>
        <v>1500</v>
      </c>
      <c r="AO7" s="47">
        <f t="shared" si="3"/>
        <v>0</v>
      </c>
      <c r="AP7" s="48">
        <f t="shared" si="4"/>
        <v>1500</v>
      </c>
      <c r="AQ7" s="7"/>
      <c r="AR7" s="7"/>
      <c r="AS7" s="7"/>
      <c r="AT7" s="7"/>
      <c r="AU7" s="7"/>
      <c r="AV7" s="24" t="s">
        <v>148</v>
      </c>
    </row>
    <row r="8" spans="1:48" ht="45" x14ac:dyDescent="0.25">
      <c r="A8" s="51" t="s">
        <v>47</v>
      </c>
      <c r="B8" s="52" t="s">
        <v>59</v>
      </c>
      <c r="C8" s="7"/>
      <c r="D8" s="7"/>
      <c r="E8" s="7"/>
      <c r="F8" s="7"/>
      <c r="G8" s="4" t="s">
        <v>68</v>
      </c>
      <c r="H8" s="15" t="s">
        <v>180</v>
      </c>
      <c r="I8" s="5">
        <v>0.76555555555555566</v>
      </c>
      <c r="J8" s="7" t="s">
        <v>49</v>
      </c>
      <c r="K8" s="14" t="s">
        <v>158</v>
      </c>
      <c r="L8" s="15" t="s">
        <v>79</v>
      </c>
      <c r="M8" s="6" t="s">
        <v>80</v>
      </c>
      <c r="N8" s="7">
        <v>7</v>
      </c>
      <c r="O8" s="7"/>
      <c r="P8" s="7"/>
      <c r="Q8" s="10" t="s">
        <v>85</v>
      </c>
      <c r="R8" s="7"/>
      <c r="S8" s="7"/>
      <c r="T8" s="14" t="s">
        <v>51</v>
      </c>
      <c r="U8" s="9" t="s">
        <v>98</v>
      </c>
      <c r="V8" s="20">
        <v>1</v>
      </c>
      <c r="W8" s="14" t="s">
        <v>104</v>
      </c>
      <c r="X8" s="22" t="s">
        <v>120</v>
      </c>
      <c r="Y8" s="7" t="s">
        <v>54</v>
      </c>
      <c r="Z8" s="7">
        <v>3000</v>
      </c>
      <c r="AA8" s="7"/>
      <c r="AB8" s="45">
        <f t="shared" si="0"/>
        <v>3000</v>
      </c>
      <c r="AC8" s="7">
        <v>1</v>
      </c>
      <c r="AD8" s="45">
        <f t="shared" si="1"/>
        <v>3000</v>
      </c>
      <c r="AE8" s="14" t="s">
        <v>125</v>
      </c>
      <c r="AF8" s="7">
        <v>0</v>
      </c>
      <c r="AG8" s="7" t="s">
        <v>56</v>
      </c>
      <c r="AH8" s="24" t="s">
        <v>130</v>
      </c>
      <c r="AI8" s="7"/>
      <c r="AJ8" s="7"/>
      <c r="AK8" s="7"/>
      <c r="AL8" s="7"/>
      <c r="AM8" s="7">
        <v>0</v>
      </c>
      <c r="AN8" s="46">
        <f t="shared" si="2"/>
        <v>3000</v>
      </c>
      <c r="AO8" s="47">
        <f t="shared" si="3"/>
        <v>0</v>
      </c>
      <c r="AP8" s="48">
        <f t="shared" si="4"/>
        <v>3000</v>
      </c>
      <c r="AQ8" s="7"/>
      <c r="AR8" s="7"/>
      <c r="AS8" s="7"/>
      <c r="AT8" s="7"/>
      <c r="AU8" s="7"/>
      <c r="AV8" s="24" t="s">
        <v>134</v>
      </c>
    </row>
    <row r="9" spans="1:48" ht="30" x14ac:dyDescent="0.25">
      <c r="A9" s="9" t="s">
        <v>57</v>
      </c>
      <c r="B9" s="7" t="s">
        <v>58</v>
      </c>
      <c r="C9" s="7"/>
      <c r="D9" s="7"/>
      <c r="E9" s="7"/>
      <c r="F9" s="7"/>
      <c r="G9" s="4" t="s">
        <v>69</v>
      </c>
      <c r="H9" s="15" t="s">
        <v>180</v>
      </c>
      <c r="I9" s="5">
        <v>0.76555555555555566</v>
      </c>
      <c r="J9" s="13" t="s">
        <v>49</v>
      </c>
      <c r="K9" s="14" t="s">
        <v>159</v>
      </c>
      <c r="L9" s="15" t="s">
        <v>179</v>
      </c>
      <c r="M9" s="7" t="s">
        <v>81</v>
      </c>
      <c r="N9" s="7">
        <v>8</v>
      </c>
      <c r="O9" s="7"/>
      <c r="P9" s="7"/>
      <c r="Q9" s="17" t="s">
        <v>175</v>
      </c>
      <c r="R9" s="7"/>
      <c r="S9" s="7"/>
      <c r="T9" s="14" t="s">
        <v>94</v>
      </c>
      <c r="U9" s="9" t="s">
        <v>98</v>
      </c>
      <c r="V9" s="20">
        <v>1</v>
      </c>
      <c r="W9" s="14" t="s">
        <v>105</v>
      </c>
      <c r="X9" s="7" t="s">
        <v>121</v>
      </c>
      <c r="Y9" s="7" t="s">
        <v>54</v>
      </c>
      <c r="Z9" s="45">
        <v>2973.37</v>
      </c>
      <c r="AA9" s="7">
        <v>0</v>
      </c>
      <c r="AB9" s="45">
        <f t="shared" si="0"/>
        <v>2973.37</v>
      </c>
      <c r="AC9" s="14">
        <v>1</v>
      </c>
      <c r="AD9" s="45">
        <f t="shared" si="1"/>
        <v>2973.37</v>
      </c>
      <c r="AE9" s="14" t="s">
        <v>55</v>
      </c>
      <c r="AF9" s="23">
        <v>15</v>
      </c>
      <c r="AG9" s="10"/>
      <c r="AH9" s="14"/>
      <c r="AI9" s="25">
        <v>48</v>
      </c>
      <c r="AJ9" s="26" t="s">
        <v>132</v>
      </c>
      <c r="AK9" s="25">
        <v>100</v>
      </c>
      <c r="AL9" s="25"/>
      <c r="AM9" s="25">
        <v>0</v>
      </c>
      <c r="AN9" s="46">
        <f t="shared" si="2"/>
        <v>3073.37</v>
      </c>
      <c r="AO9" s="41">
        <f t="shared" si="3"/>
        <v>461.00549999999998</v>
      </c>
      <c r="AP9" s="49">
        <f t="shared" si="4"/>
        <v>3534.3755000000001</v>
      </c>
      <c r="AQ9" s="53" t="s">
        <v>61</v>
      </c>
      <c r="AR9" s="7"/>
      <c r="AS9" s="7"/>
      <c r="AT9" s="28"/>
      <c r="AU9" s="28"/>
      <c r="AV9" s="24" t="s">
        <v>135</v>
      </c>
    </row>
    <row r="10" spans="1:48" ht="45" x14ac:dyDescent="0.25">
      <c r="A10" s="9" t="s">
        <v>57</v>
      </c>
      <c r="B10" s="7" t="s">
        <v>59</v>
      </c>
      <c r="C10" s="7"/>
      <c r="D10" s="7"/>
      <c r="E10" s="7"/>
      <c r="F10" s="7"/>
      <c r="G10" s="4" t="s">
        <v>70</v>
      </c>
      <c r="H10" s="15" t="s">
        <v>180</v>
      </c>
      <c r="I10" s="5">
        <v>0.76555555555555566</v>
      </c>
      <c r="J10" s="13" t="s">
        <v>49</v>
      </c>
      <c r="K10" s="14" t="s">
        <v>160</v>
      </c>
      <c r="L10" s="15" t="s">
        <v>79</v>
      </c>
      <c r="M10" s="6" t="s">
        <v>80</v>
      </c>
      <c r="N10" s="7">
        <v>9</v>
      </c>
      <c r="O10" s="7"/>
      <c r="P10" s="7"/>
      <c r="Q10" s="17" t="s">
        <v>86</v>
      </c>
      <c r="R10" s="7"/>
      <c r="S10" s="7"/>
      <c r="T10" s="7" t="s">
        <v>95</v>
      </c>
      <c r="U10" s="9" t="s">
        <v>98</v>
      </c>
      <c r="V10" s="20">
        <v>1</v>
      </c>
      <c r="W10" s="14" t="s">
        <v>106</v>
      </c>
      <c r="X10" s="7" t="s">
        <v>122</v>
      </c>
      <c r="Y10" s="7" t="s">
        <v>54</v>
      </c>
      <c r="Z10" s="45">
        <v>115</v>
      </c>
      <c r="AA10" s="10">
        <v>0</v>
      </c>
      <c r="AB10" s="45">
        <f t="shared" si="0"/>
        <v>115</v>
      </c>
      <c r="AC10" s="14">
        <v>1</v>
      </c>
      <c r="AD10" s="45">
        <f t="shared" si="1"/>
        <v>115</v>
      </c>
      <c r="AE10" s="14" t="s">
        <v>55</v>
      </c>
      <c r="AF10" s="23">
        <v>15</v>
      </c>
      <c r="AG10" s="10"/>
      <c r="AH10" s="14"/>
      <c r="AI10" s="25"/>
      <c r="AJ10" s="27"/>
      <c r="AK10" s="25"/>
      <c r="AL10" s="25"/>
      <c r="AM10" s="25">
        <v>0</v>
      </c>
      <c r="AN10" s="46">
        <f t="shared" si="2"/>
        <v>115</v>
      </c>
      <c r="AO10" s="41">
        <f t="shared" si="3"/>
        <v>17.25</v>
      </c>
      <c r="AP10" s="49">
        <f t="shared" si="4"/>
        <v>132.25</v>
      </c>
      <c r="AQ10" s="7"/>
      <c r="AR10" s="7"/>
      <c r="AS10" s="53" t="s">
        <v>61</v>
      </c>
      <c r="AT10" s="28"/>
      <c r="AU10" s="28"/>
      <c r="AV10" s="24" t="s">
        <v>136</v>
      </c>
    </row>
    <row r="11" spans="1:48" x14ac:dyDescent="0.25">
      <c r="A11" s="7" t="s">
        <v>57</v>
      </c>
      <c r="B11" s="7" t="s">
        <v>58</v>
      </c>
      <c r="C11" s="7"/>
      <c r="D11" s="7"/>
      <c r="E11" s="7"/>
      <c r="F11" s="7"/>
      <c r="G11" s="4" t="s">
        <v>71</v>
      </c>
      <c r="H11" s="15" t="s">
        <v>180</v>
      </c>
      <c r="I11" s="5">
        <v>0.76555555555555566</v>
      </c>
      <c r="J11" s="13" t="s">
        <v>49</v>
      </c>
      <c r="K11" s="14" t="s">
        <v>161</v>
      </c>
      <c r="L11" s="15" t="s">
        <v>179</v>
      </c>
      <c r="M11" s="7" t="s">
        <v>81</v>
      </c>
      <c r="N11" s="7">
        <v>10</v>
      </c>
      <c r="O11" s="7"/>
      <c r="P11" s="7"/>
      <c r="Q11" s="17" t="s">
        <v>87</v>
      </c>
      <c r="R11" s="7"/>
      <c r="S11" s="7"/>
      <c r="T11" s="14" t="s">
        <v>96</v>
      </c>
      <c r="U11" s="7" t="s">
        <v>98</v>
      </c>
      <c r="V11" s="20">
        <v>1</v>
      </c>
      <c r="W11" s="14" t="s">
        <v>107</v>
      </c>
      <c r="X11" s="7" t="s">
        <v>121</v>
      </c>
      <c r="Y11" s="7" t="s">
        <v>54</v>
      </c>
      <c r="Z11" s="7">
        <v>1000</v>
      </c>
      <c r="AA11" s="10">
        <v>0</v>
      </c>
      <c r="AB11" s="45">
        <f t="shared" si="0"/>
        <v>1000</v>
      </c>
      <c r="AC11" s="7">
        <v>1</v>
      </c>
      <c r="AD11" s="45">
        <f t="shared" si="1"/>
        <v>1000</v>
      </c>
      <c r="AE11" s="14" t="s">
        <v>55</v>
      </c>
      <c r="AF11" s="7">
        <v>15</v>
      </c>
      <c r="AG11" s="10"/>
      <c r="AH11" s="14"/>
      <c r="AI11" s="25">
        <v>48</v>
      </c>
      <c r="AJ11" s="26" t="s">
        <v>132</v>
      </c>
      <c r="AK11" s="25">
        <v>100</v>
      </c>
      <c r="AL11" s="7"/>
      <c r="AM11" s="25">
        <v>0</v>
      </c>
      <c r="AN11" s="46">
        <f>+AD11+AK11+AL11+AM11</f>
        <v>1100</v>
      </c>
      <c r="AO11" s="41">
        <f t="shared" si="3"/>
        <v>165</v>
      </c>
      <c r="AP11" s="49">
        <f t="shared" si="4"/>
        <v>1265</v>
      </c>
      <c r="AQ11" s="53" t="s">
        <v>60</v>
      </c>
      <c r="AR11" s="7"/>
      <c r="AS11" s="7"/>
      <c r="AT11" s="7"/>
      <c r="AU11" s="7"/>
      <c r="AV11" s="24" t="s">
        <v>137</v>
      </c>
    </row>
    <row r="12" spans="1:48" ht="45" x14ac:dyDescent="0.25">
      <c r="A12" s="7" t="s">
        <v>57</v>
      </c>
      <c r="B12" s="7" t="s">
        <v>48</v>
      </c>
      <c r="C12" s="7"/>
      <c r="D12" s="7"/>
      <c r="E12" s="7"/>
      <c r="F12" s="7"/>
      <c r="G12" s="4" t="s">
        <v>72</v>
      </c>
      <c r="H12" s="15" t="s">
        <v>180</v>
      </c>
      <c r="I12" s="5">
        <v>0.76555555555555566</v>
      </c>
      <c r="J12" s="13" t="s">
        <v>49</v>
      </c>
      <c r="K12" s="14" t="s">
        <v>162</v>
      </c>
      <c r="L12" s="50" t="s">
        <v>79</v>
      </c>
      <c r="M12" s="6" t="s">
        <v>80</v>
      </c>
      <c r="N12" s="7">
        <v>11</v>
      </c>
      <c r="O12" s="7"/>
      <c r="P12" s="7"/>
      <c r="Q12" s="17" t="s">
        <v>88</v>
      </c>
      <c r="R12" s="7"/>
      <c r="S12" s="7"/>
      <c r="T12" s="14" t="s">
        <v>97</v>
      </c>
      <c r="U12" s="9" t="s">
        <v>98</v>
      </c>
      <c r="V12" s="20">
        <v>1</v>
      </c>
      <c r="W12" s="14" t="s">
        <v>108</v>
      </c>
      <c r="X12" s="7" t="s">
        <v>121</v>
      </c>
      <c r="Y12" s="7" t="s">
        <v>54</v>
      </c>
      <c r="Z12" s="7">
        <v>4000</v>
      </c>
      <c r="AA12" s="10">
        <v>0</v>
      </c>
      <c r="AB12" s="45">
        <f t="shared" si="0"/>
        <v>4000</v>
      </c>
      <c r="AC12" s="7">
        <v>1</v>
      </c>
      <c r="AD12" s="45">
        <f t="shared" si="1"/>
        <v>4000</v>
      </c>
      <c r="AE12" s="14" t="s">
        <v>124</v>
      </c>
      <c r="AF12" s="7">
        <v>0</v>
      </c>
      <c r="AG12" s="10" t="s">
        <v>126</v>
      </c>
      <c r="AH12" s="14" t="s">
        <v>131</v>
      </c>
      <c r="AI12" s="7"/>
      <c r="AJ12" s="7"/>
      <c r="AK12" s="7"/>
      <c r="AL12" s="7"/>
      <c r="AM12" s="25">
        <v>0</v>
      </c>
      <c r="AN12" s="46">
        <f t="shared" si="2"/>
        <v>4000</v>
      </c>
      <c r="AO12" s="41">
        <f t="shared" si="3"/>
        <v>0</v>
      </c>
      <c r="AP12" s="49">
        <f t="shared" si="4"/>
        <v>4000</v>
      </c>
      <c r="AQ12" s="7"/>
      <c r="AR12" s="7"/>
      <c r="AS12" s="53" t="s">
        <v>60</v>
      </c>
      <c r="AT12" s="7"/>
      <c r="AU12" s="7"/>
      <c r="AV12" s="24" t="s">
        <v>138</v>
      </c>
    </row>
    <row r="13" spans="1:48" ht="30" x14ac:dyDescent="0.25">
      <c r="A13" s="7" t="s">
        <v>47</v>
      </c>
      <c r="B13" s="7" t="s">
        <v>59</v>
      </c>
      <c r="C13" s="7"/>
      <c r="D13" s="7"/>
      <c r="E13" s="7"/>
      <c r="F13" s="7"/>
      <c r="G13" s="4" t="s">
        <v>73</v>
      </c>
      <c r="H13" s="15" t="s">
        <v>180</v>
      </c>
      <c r="I13" s="5">
        <v>0.76555555555555566</v>
      </c>
      <c r="J13" s="13" t="s">
        <v>49</v>
      </c>
      <c r="K13" s="14" t="s">
        <v>163</v>
      </c>
      <c r="L13" s="50" t="s">
        <v>79</v>
      </c>
      <c r="M13" s="7" t="s">
        <v>81</v>
      </c>
      <c r="N13" s="7">
        <v>12</v>
      </c>
      <c r="O13" s="7"/>
      <c r="P13" s="7"/>
      <c r="Q13" s="17" t="s">
        <v>89</v>
      </c>
      <c r="R13" s="7"/>
      <c r="S13" s="7"/>
      <c r="T13" s="14" t="s">
        <v>51</v>
      </c>
      <c r="U13" s="9" t="s">
        <v>98</v>
      </c>
      <c r="V13" s="20">
        <v>1</v>
      </c>
      <c r="W13" s="14" t="s">
        <v>109</v>
      </c>
      <c r="X13" s="7" t="s">
        <v>122</v>
      </c>
      <c r="Y13" s="7" t="s">
        <v>54</v>
      </c>
      <c r="Z13" s="7">
        <v>3500</v>
      </c>
      <c r="AA13" s="7">
        <v>0</v>
      </c>
      <c r="AB13" s="45">
        <f t="shared" si="0"/>
        <v>3500</v>
      </c>
      <c r="AC13" s="7">
        <v>1</v>
      </c>
      <c r="AD13" s="45">
        <f t="shared" si="1"/>
        <v>3500</v>
      </c>
      <c r="AE13" s="14" t="s">
        <v>55</v>
      </c>
      <c r="AF13" s="7">
        <v>15</v>
      </c>
      <c r="AG13" s="7"/>
      <c r="AH13" s="7"/>
      <c r="AI13" s="7"/>
      <c r="AJ13" s="7"/>
      <c r="AK13" s="7"/>
      <c r="AL13" s="7"/>
      <c r="AM13" s="25">
        <v>0</v>
      </c>
      <c r="AN13" s="46">
        <f t="shared" si="2"/>
        <v>3500</v>
      </c>
      <c r="AO13" s="47">
        <f t="shared" si="3"/>
        <v>525</v>
      </c>
      <c r="AP13" s="48">
        <f t="shared" si="4"/>
        <v>4025</v>
      </c>
      <c r="AQ13" s="7"/>
      <c r="AR13" s="7"/>
      <c r="AS13" s="7"/>
      <c r="AT13" s="7"/>
      <c r="AU13" s="7"/>
      <c r="AV13" s="24" t="s">
        <v>149</v>
      </c>
    </row>
    <row r="14" spans="1:48" ht="30" x14ac:dyDescent="0.25">
      <c r="A14" s="7" t="s">
        <v>47</v>
      </c>
      <c r="B14" s="7" t="s">
        <v>59</v>
      </c>
      <c r="C14" s="7"/>
      <c r="D14" s="7"/>
      <c r="E14" s="7"/>
      <c r="F14" s="53" t="s">
        <v>60</v>
      </c>
      <c r="G14" s="4" t="s">
        <v>74</v>
      </c>
      <c r="H14" s="15" t="s">
        <v>180</v>
      </c>
      <c r="I14" s="5">
        <v>0.76555555555555566</v>
      </c>
      <c r="J14" s="13" t="s">
        <v>49</v>
      </c>
      <c r="K14" s="14" t="s">
        <v>164</v>
      </c>
      <c r="L14" s="50" t="s">
        <v>79</v>
      </c>
      <c r="M14" s="6" t="s">
        <v>80</v>
      </c>
      <c r="N14" s="7">
        <v>13</v>
      </c>
      <c r="O14" s="7"/>
      <c r="P14" s="7"/>
      <c r="Q14" s="17" t="s">
        <v>90</v>
      </c>
      <c r="R14" s="7"/>
      <c r="S14" s="7"/>
      <c r="T14" s="14" t="s">
        <v>51</v>
      </c>
      <c r="U14" s="9" t="s">
        <v>98</v>
      </c>
      <c r="V14" s="20">
        <v>1</v>
      </c>
      <c r="W14" s="14" t="s">
        <v>110</v>
      </c>
      <c r="X14" s="7" t="s">
        <v>122</v>
      </c>
      <c r="Y14" s="7" t="s">
        <v>54</v>
      </c>
      <c r="Z14" s="7">
        <v>4500</v>
      </c>
      <c r="AA14" s="7">
        <v>0</v>
      </c>
      <c r="AB14" s="45">
        <f t="shared" si="0"/>
        <v>4500</v>
      </c>
      <c r="AC14" s="7">
        <v>1</v>
      </c>
      <c r="AD14" s="45">
        <f t="shared" si="1"/>
        <v>4500</v>
      </c>
      <c r="AE14" s="14" t="s">
        <v>55</v>
      </c>
      <c r="AF14" s="7">
        <v>15</v>
      </c>
      <c r="AG14" s="7"/>
      <c r="AH14" s="7"/>
      <c r="AI14" s="7"/>
      <c r="AJ14" s="7"/>
      <c r="AK14" s="7"/>
      <c r="AL14" s="7"/>
      <c r="AM14" s="25">
        <v>0</v>
      </c>
      <c r="AN14" s="46">
        <f t="shared" si="2"/>
        <v>4500</v>
      </c>
      <c r="AO14" s="47">
        <f t="shared" si="3"/>
        <v>675</v>
      </c>
      <c r="AP14" s="48">
        <f t="shared" si="4"/>
        <v>5175</v>
      </c>
      <c r="AQ14" s="7"/>
      <c r="AR14" s="7"/>
      <c r="AS14" s="7"/>
      <c r="AT14" s="7"/>
      <c r="AU14" s="7"/>
      <c r="AV14" s="24" t="s">
        <v>150</v>
      </c>
    </row>
    <row r="15" spans="1:48" ht="30" x14ac:dyDescent="0.25">
      <c r="A15" s="7" t="s">
        <v>47</v>
      </c>
      <c r="B15" s="7" t="s">
        <v>59</v>
      </c>
      <c r="C15" s="7"/>
      <c r="D15" s="7"/>
      <c r="E15" s="7"/>
      <c r="F15" s="53" t="s">
        <v>61</v>
      </c>
      <c r="G15" s="4" t="s">
        <v>75</v>
      </c>
      <c r="H15" s="15" t="s">
        <v>180</v>
      </c>
      <c r="I15" s="5">
        <v>0.76555555555555566</v>
      </c>
      <c r="J15" s="13" t="s">
        <v>49</v>
      </c>
      <c r="K15" s="14" t="s">
        <v>165</v>
      </c>
      <c r="L15" s="50" t="s">
        <v>179</v>
      </c>
      <c r="M15" s="7" t="s">
        <v>81</v>
      </c>
      <c r="N15" s="7">
        <v>14</v>
      </c>
      <c r="O15" s="7"/>
      <c r="P15" s="7"/>
      <c r="Q15" s="17" t="s">
        <v>91</v>
      </c>
      <c r="R15" s="7"/>
      <c r="S15" s="7"/>
      <c r="T15" s="14" t="s">
        <v>51</v>
      </c>
      <c r="U15" s="9" t="s">
        <v>98</v>
      </c>
      <c r="V15" s="20">
        <v>1</v>
      </c>
      <c r="W15" s="14" t="s">
        <v>111</v>
      </c>
      <c r="X15" s="7" t="s">
        <v>122</v>
      </c>
      <c r="Y15" s="7" t="s">
        <v>54</v>
      </c>
      <c r="Z15" s="7">
        <v>2500</v>
      </c>
      <c r="AA15" s="7">
        <v>0</v>
      </c>
      <c r="AB15" s="45">
        <f t="shared" si="0"/>
        <v>2500</v>
      </c>
      <c r="AC15" s="7">
        <v>1</v>
      </c>
      <c r="AD15" s="45">
        <f t="shared" si="1"/>
        <v>2500</v>
      </c>
      <c r="AE15" s="14" t="s">
        <v>55</v>
      </c>
      <c r="AF15" s="7">
        <v>15</v>
      </c>
      <c r="AG15" s="7"/>
      <c r="AH15" s="7"/>
      <c r="AI15" s="7"/>
      <c r="AJ15" s="7"/>
      <c r="AK15" s="7"/>
      <c r="AL15" s="7"/>
      <c r="AM15" s="25">
        <v>0</v>
      </c>
      <c r="AN15" s="46">
        <f t="shared" si="2"/>
        <v>2500</v>
      </c>
      <c r="AO15" s="47">
        <f t="shared" si="3"/>
        <v>375</v>
      </c>
      <c r="AP15" s="48">
        <f t="shared" si="4"/>
        <v>2875</v>
      </c>
      <c r="AQ15" s="7"/>
      <c r="AR15" s="7"/>
      <c r="AS15" s="7"/>
      <c r="AT15" s="7"/>
      <c r="AU15" s="7"/>
      <c r="AV15" s="24" t="s">
        <v>139</v>
      </c>
    </row>
    <row r="16" spans="1:48" ht="30" x14ac:dyDescent="0.25">
      <c r="A16" s="7" t="s">
        <v>57</v>
      </c>
      <c r="B16" s="7" t="s">
        <v>59</v>
      </c>
      <c r="C16" s="7"/>
      <c r="D16" s="7"/>
      <c r="E16" s="7"/>
      <c r="F16" s="7"/>
      <c r="G16" s="4" t="s">
        <v>76</v>
      </c>
      <c r="H16" s="15" t="s">
        <v>180</v>
      </c>
      <c r="I16" s="5">
        <v>0.76555555555555566</v>
      </c>
      <c r="J16" s="13" t="s">
        <v>49</v>
      </c>
      <c r="K16" s="14" t="s">
        <v>166</v>
      </c>
      <c r="L16" s="50" t="s">
        <v>79</v>
      </c>
      <c r="M16" s="6" t="s">
        <v>80</v>
      </c>
      <c r="N16" s="7">
        <v>15</v>
      </c>
      <c r="O16" s="7"/>
      <c r="P16" s="7"/>
      <c r="Q16" s="17" t="s">
        <v>176</v>
      </c>
      <c r="R16" s="7"/>
      <c r="S16" s="7"/>
      <c r="T16" s="14" t="s">
        <v>94</v>
      </c>
      <c r="U16" s="9" t="s">
        <v>98</v>
      </c>
      <c r="V16" s="20">
        <v>1</v>
      </c>
      <c r="W16" s="14" t="s">
        <v>112</v>
      </c>
      <c r="X16" s="7" t="s">
        <v>121</v>
      </c>
      <c r="Y16" s="7" t="s">
        <v>54</v>
      </c>
      <c r="Z16" s="7">
        <v>5000</v>
      </c>
      <c r="AA16" s="10">
        <v>0</v>
      </c>
      <c r="AB16" s="45">
        <f t="shared" si="0"/>
        <v>5000</v>
      </c>
      <c r="AC16" s="7">
        <v>1</v>
      </c>
      <c r="AD16" s="45">
        <f t="shared" si="1"/>
        <v>5000</v>
      </c>
      <c r="AE16" s="14" t="s">
        <v>124</v>
      </c>
      <c r="AF16" s="7">
        <v>0</v>
      </c>
      <c r="AG16" s="10" t="s">
        <v>126</v>
      </c>
      <c r="AH16" s="14" t="s">
        <v>131</v>
      </c>
      <c r="AI16" s="7"/>
      <c r="AJ16" s="7"/>
      <c r="AK16" s="7"/>
      <c r="AL16" s="7"/>
      <c r="AM16" s="25">
        <v>0</v>
      </c>
      <c r="AN16" s="46">
        <f t="shared" si="2"/>
        <v>5000</v>
      </c>
      <c r="AO16" s="41">
        <f t="shared" si="3"/>
        <v>0</v>
      </c>
      <c r="AP16" s="49">
        <f t="shared" si="4"/>
        <v>5000</v>
      </c>
      <c r="AQ16" s="7"/>
      <c r="AR16" s="7"/>
      <c r="AS16" s="53" t="s">
        <v>61</v>
      </c>
      <c r="AT16" s="7"/>
      <c r="AU16" s="7"/>
      <c r="AV16" s="24" t="s">
        <v>140</v>
      </c>
    </row>
    <row r="17" spans="1:48" ht="45" x14ac:dyDescent="0.25">
      <c r="A17" s="7" t="s">
        <v>57</v>
      </c>
      <c r="B17" s="7" t="s">
        <v>59</v>
      </c>
      <c r="C17" s="7"/>
      <c r="D17" s="7"/>
      <c r="E17" s="7"/>
      <c r="F17" s="7"/>
      <c r="G17" s="4" t="s">
        <v>77</v>
      </c>
      <c r="H17" s="15" t="s">
        <v>180</v>
      </c>
      <c r="I17" s="5">
        <v>0.76555555555555566</v>
      </c>
      <c r="J17" s="13" t="s">
        <v>49</v>
      </c>
      <c r="K17" s="14" t="s">
        <v>167</v>
      </c>
      <c r="L17" s="50" t="s">
        <v>79</v>
      </c>
      <c r="M17" s="7" t="s">
        <v>81</v>
      </c>
      <c r="N17" s="7">
        <v>16</v>
      </c>
      <c r="O17" s="7"/>
      <c r="P17" s="7"/>
      <c r="Q17" s="17" t="s">
        <v>92</v>
      </c>
      <c r="R17" s="7"/>
      <c r="S17" s="7"/>
      <c r="T17" s="14" t="s">
        <v>94</v>
      </c>
      <c r="U17" s="9" t="s">
        <v>98</v>
      </c>
      <c r="V17" s="20">
        <v>1</v>
      </c>
      <c r="W17" s="14" t="s">
        <v>113</v>
      </c>
      <c r="X17" s="7" t="s">
        <v>121</v>
      </c>
      <c r="Y17" s="7" t="s">
        <v>54</v>
      </c>
      <c r="Z17" s="7">
        <v>6000</v>
      </c>
      <c r="AA17" s="10">
        <v>0</v>
      </c>
      <c r="AB17" s="45">
        <f t="shared" si="0"/>
        <v>6000</v>
      </c>
      <c r="AC17" s="7">
        <v>1</v>
      </c>
      <c r="AD17" s="45">
        <f t="shared" si="1"/>
        <v>6000</v>
      </c>
      <c r="AE17" s="14" t="s">
        <v>124</v>
      </c>
      <c r="AF17" s="7">
        <v>0</v>
      </c>
      <c r="AG17" s="10" t="s">
        <v>126</v>
      </c>
      <c r="AH17" s="14" t="s">
        <v>131</v>
      </c>
      <c r="AI17" s="7"/>
      <c r="AJ17" s="7"/>
      <c r="AK17" s="7"/>
      <c r="AL17" s="7"/>
      <c r="AM17" s="25">
        <v>0</v>
      </c>
      <c r="AN17" s="46">
        <f t="shared" si="2"/>
        <v>6000</v>
      </c>
      <c r="AO17" s="41">
        <f t="shared" si="3"/>
        <v>0</v>
      </c>
      <c r="AP17" s="49">
        <f t="shared" si="4"/>
        <v>6000</v>
      </c>
      <c r="AQ17" s="7"/>
      <c r="AR17" s="7"/>
      <c r="AS17" s="53" t="s">
        <v>60</v>
      </c>
      <c r="AT17" s="7"/>
      <c r="AU17" s="7"/>
      <c r="AV17" s="43" t="s">
        <v>141</v>
      </c>
    </row>
    <row r="18" spans="1:48" ht="23.45" customHeight="1" x14ac:dyDescent="0.25">
      <c r="A18" s="9" t="s">
        <v>47</v>
      </c>
      <c r="B18" s="10" t="s">
        <v>48</v>
      </c>
      <c r="C18" s="7"/>
      <c r="D18" s="7"/>
      <c r="E18" s="7"/>
      <c r="F18" s="7"/>
      <c r="G18" s="4" t="s">
        <v>78</v>
      </c>
      <c r="H18" s="15" t="s">
        <v>180</v>
      </c>
      <c r="I18" s="5">
        <v>0.76555555555555566</v>
      </c>
      <c r="J18" s="7" t="s">
        <v>49</v>
      </c>
      <c r="K18" s="14" t="s">
        <v>168</v>
      </c>
      <c r="L18" s="50" t="s">
        <v>79</v>
      </c>
      <c r="M18" s="6" t="s">
        <v>82</v>
      </c>
      <c r="N18" s="7">
        <v>17</v>
      </c>
      <c r="O18" s="7"/>
      <c r="P18" s="7"/>
      <c r="Q18" s="10" t="s">
        <v>177</v>
      </c>
      <c r="R18" s="7"/>
      <c r="S18" s="7"/>
      <c r="T18" s="10" t="s">
        <v>51</v>
      </c>
      <c r="U18" s="9" t="s">
        <v>98</v>
      </c>
      <c r="V18" s="20">
        <v>1</v>
      </c>
      <c r="W18" s="14" t="s">
        <v>114</v>
      </c>
      <c r="X18" s="22" t="s">
        <v>123</v>
      </c>
      <c r="Y18" s="7" t="s">
        <v>54</v>
      </c>
      <c r="Z18" s="7">
        <v>1000</v>
      </c>
      <c r="AA18" s="7">
        <v>0</v>
      </c>
      <c r="AB18" s="45">
        <f t="shared" si="0"/>
        <v>1000</v>
      </c>
      <c r="AC18" s="7">
        <v>1</v>
      </c>
      <c r="AD18" s="45">
        <f t="shared" si="1"/>
        <v>1000</v>
      </c>
      <c r="AE18" s="52" t="s">
        <v>124</v>
      </c>
      <c r="AF18" s="53">
        <v>0</v>
      </c>
      <c r="AG18" s="7" t="s">
        <v>127</v>
      </c>
      <c r="AH18" s="24" t="s">
        <v>129</v>
      </c>
      <c r="AI18" s="7"/>
      <c r="AJ18" s="7"/>
      <c r="AK18" s="7"/>
      <c r="AL18" s="7"/>
      <c r="AM18" s="25">
        <v>0</v>
      </c>
      <c r="AN18" s="46">
        <f t="shared" si="2"/>
        <v>1000</v>
      </c>
      <c r="AO18" s="47">
        <f t="shared" si="3"/>
        <v>0</v>
      </c>
      <c r="AP18" s="48">
        <f t="shared" si="4"/>
        <v>1000</v>
      </c>
      <c r="AQ18" s="7"/>
      <c r="AR18" s="7"/>
      <c r="AS18" s="7"/>
      <c r="AT18" s="7"/>
      <c r="AU18" s="7"/>
      <c r="AV18" s="24" t="s">
        <v>142</v>
      </c>
    </row>
    <row r="19" spans="1:48" x14ac:dyDescent="0.25">
      <c r="A19" s="9" t="s">
        <v>57</v>
      </c>
      <c r="B19" s="7" t="s">
        <v>58</v>
      </c>
      <c r="G19" s="4" t="s">
        <v>151</v>
      </c>
      <c r="H19" s="15" t="s">
        <v>180</v>
      </c>
      <c r="I19" s="5">
        <v>0.76555555555555566</v>
      </c>
      <c r="J19" s="13" t="s">
        <v>49</v>
      </c>
      <c r="K19" s="14" t="s">
        <v>169</v>
      </c>
      <c r="L19" s="50" t="s">
        <v>79</v>
      </c>
      <c r="M19" s="6" t="s">
        <v>82</v>
      </c>
      <c r="Q19" s="17" t="s">
        <v>178</v>
      </c>
      <c r="R19" s="7"/>
      <c r="S19" s="7"/>
      <c r="T19" s="14" t="s">
        <v>94</v>
      </c>
      <c r="U19" s="9" t="s">
        <v>98</v>
      </c>
      <c r="V19" s="20">
        <v>1</v>
      </c>
      <c r="W19" s="14" t="s">
        <v>105</v>
      </c>
      <c r="X19" s="7" t="s">
        <v>121</v>
      </c>
      <c r="Y19" s="7" t="s">
        <v>54</v>
      </c>
      <c r="Z19" s="45">
        <v>3973.37</v>
      </c>
      <c r="AA19" s="7">
        <v>0</v>
      </c>
      <c r="AB19" s="45">
        <f t="shared" si="0"/>
        <v>3973.37</v>
      </c>
      <c r="AC19" s="14">
        <v>1</v>
      </c>
      <c r="AD19" s="45">
        <f t="shared" si="1"/>
        <v>3973.37</v>
      </c>
      <c r="AE19" s="14" t="s">
        <v>124</v>
      </c>
      <c r="AF19" s="23">
        <v>0</v>
      </c>
      <c r="AG19" s="10" t="s">
        <v>126</v>
      </c>
      <c r="AH19" s="14" t="s">
        <v>131</v>
      </c>
      <c r="AI19" s="25">
        <v>49</v>
      </c>
      <c r="AJ19" s="26" t="s">
        <v>132</v>
      </c>
      <c r="AK19" s="25">
        <v>0</v>
      </c>
      <c r="AL19" s="25">
        <v>0</v>
      </c>
      <c r="AM19" s="25">
        <v>0</v>
      </c>
      <c r="AN19" s="46">
        <f t="shared" si="2"/>
        <v>3973.37</v>
      </c>
      <c r="AO19" s="41">
        <f t="shared" si="3"/>
        <v>0</v>
      </c>
      <c r="AP19" s="49">
        <f t="shared" si="4"/>
        <v>3973.37</v>
      </c>
      <c r="AQ19" s="12"/>
      <c r="AR19" s="7"/>
      <c r="AS19" s="7"/>
      <c r="AT19" s="28"/>
      <c r="AU19" s="28"/>
    </row>
  </sheetData>
  <autoFilter ref="A1:AV19" xr:uid="{5562A30D-4268-4BD8-B14A-4463745D2E93}"/>
  <phoneticPr fontId="8" type="noConversion"/>
  <dataValidations count="16">
    <dataValidation type="list" allowBlank="1" showInputMessage="1" showErrorMessage="1" sqref="A1:A1048576" xr:uid="{ADE54B9E-71A4-4782-922A-D7ACA896275D}">
      <formula1>"Standard,Simplified,Third Party,Nominal,Imports,Summary,Self billed"</formula1>
    </dataValidation>
    <dataValidation type="list" allowBlank="1" showInputMessage="1" showErrorMessage="1" sqref="B1:B1048576 X9:X17 X19" xr:uid="{7C7A3BD7-5D86-4170-97E0-931D0B182009}">
      <formula1>"Goods,Services,Overhead"</formula1>
    </dataValidation>
    <dataValidation type="list" allowBlank="1" showInputMessage="1" showErrorMessage="1" sqref="U1:U1048576" xr:uid="{A5886501-CC05-416C-A5D1-D02B5A36282C}">
      <formula1>"Private,Financial Institution,Private Bank,Government,Others,Central Bank"</formula1>
    </dataValidation>
    <dataValidation type="list" allowBlank="1" showInputMessage="1" showErrorMessage="1" sqref="AU1 AU20:AU1048576" xr:uid="{0755DDB4-51C9-475B-84E9-EB4D2BC65522}">
      <formula1>"Economic,Non-Economic"</formula1>
    </dataValidation>
    <dataValidation type="list" allowBlank="1" showInputMessage="1" showErrorMessage="1" sqref="E1:E1048576" xr:uid="{846C100C-A101-4FF2-AA2F-691C17238077}">
      <formula1>"Management Fee,Royalties,Rent,Technical and Consulting Services,Air Tickets,Air Freight,Maritime Freight,international Telecommunications,Dividend Payments,Loan Fees(Interest),Insurance or Reinsurance Premium,Other Services"</formula1>
    </dataValidation>
    <dataValidation type="list" allowBlank="1" showInputMessage="1" showErrorMessage="1" sqref="F19:F1048576 F1 AS1:AT1 AS20:AT1048576" xr:uid="{902031DD-E31C-4CA6-9708-3A43F16ACDBF}">
      <formula1>"Yes,No"</formula1>
    </dataValidation>
    <dataValidation type="list" allowBlank="1" showInputMessage="1" showErrorMessage="1" sqref="J1:J1048576" xr:uid="{258A555E-EE25-4CC2-9D16-C156158B6822}">
      <formula1>"SAR, AFN, EUR, DZD, USD, AOA, XCD, ARS, AMD, AWG, AUD, AZN, BSD, BHD, BDT, BBD, BYN, BZD, XOF, BMD, INR, BTN, BOB, BOV, BAM, BWP, NOK, BRL, BND, BGN, BIF, CVE, KHR, XAF, CAD, KYD, CLP, CLF, CNY, COP, COU, KMF, CDF, NZD,CRC,HRK,CUP,CUC,ANG,CZK, DKK, DJF"</formula1>
    </dataValidation>
    <dataValidation type="list" allowBlank="1" showInputMessage="1" showErrorMessage="1" sqref="T11:T1048576 T1:T9" xr:uid="{115E100E-ACD9-4D95-8C82-8F4A12D80759}">
      <formula1>"SA-Saudi Arabia,CN-China,DK-Denmark ,AF-Islamic Republic of Afghanistan ,AX- Åland Islands,AL- Albania,DZ- Algeria,AS- American Samoa,AD-Andorra ,AO-Anla ,AI-Anguilla,AQ-Antarctica ,AG-Antigua and Barbuda ,AM-Armenia ,AW-Aruba ,US-United States Of America"</formula1>
    </dataValidation>
    <dataValidation type="list" allowBlank="1" showInputMessage="1" showErrorMessage="1" sqref="AG1:AG1048576" xr:uid="{F0B257AF-E20F-45F2-ACF6-8DF6D62A834C}">
      <formula1>"VATEX-SA-29,VATEX-SA-29-7,VATEX-SA-30,VATEX-SA-32,VATEX-SA-33,VATEX-SA-34-1,VATEX-SA-34-3,VATEX-SA-34-4,VATEX-SA-OOS"</formula1>
    </dataValidation>
    <dataValidation type="list" allowBlank="1" showInputMessage="1" showErrorMessage="1" sqref="AH1:AH1048576" xr:uid="{DD2FCD6E-6972-4394-B937-791B66772564}">
      <formula1>"Financial services,LifeInsurance services,Real estate transactions,Export-Goods,Export-Services,International transport Goods,Out Of Scope Supplies,services directly connected and incidental to a Supply of international passenger transport"</formula1>
    </dataValidation>
    <dataValidation type="list" allowBlank="1" showInputMessage="1" showErrorMessage="1" sqref="AR1:AR8 AR20:AR1048576 AR11:AR18" xr:uid="{A3B8689D-2E7B-447F-AD3C-4B3D642A16EF}">
      <formula1>"Within KSA,Outside KSA"</formula1>
    </dataValidation>
    <dataValidation type="list" allowBlank="1" showInputMessage="1" showErrorMessage="1" sqref="AF1:AF1048576" xr:uid="{13364330-AED4-444B-8771-ED6A2B6D203A}">
      <formula1>"15,0"</formula1>
    </dataValidation>
    <dataValidation type="list" allowBlank="1" showInputMessage="1" showErrorMessage="1" sqref="AE1:AE1048576" xr:uid="{9174F1B4-AC0B-4A9E-A5D2-FD3AEB493AB9}">
      <formula1>"S,Z,E,O"</formula1>
    </dataValidation>
    <dataValidation type="list" allowBlank="1" showInputMessage="1" showErrorMessage="1" sqref="M1:M1048576" xr:uid="{494538F9-E5D8-468B-96E7-02817D4E385C}">
      <formula1>"Quantity Short Invoiced,Unit Rate / Service Invoice Short Charged,VAT Short Charged,Other Charges"</formula1>
    </dataValidation>
    <dataValidation type="list" allowBlank="1" showInputMessage="1" showErrorMessage="1" sqref="F2:F18 AS2:AT8 AS11:AT18" xr:uid="{31C6AD28-08B0-41B7-B4ED-5734CDAF9399}">
      <formula1>"Y,N"</formula1>
    </dataValidation>
    <dataValidation type="list" allowBlank="1" showInputMessage="1" showErrorMessage="1" sqref="AU2:AU8 AU11:AU18" xr:uid="{4988C5A0-B59D-4B19-BD43-3994DB79255E}">
      <formula1>"Economic,Non Economic"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odules xmlns="3a7d64fd-d8ab-4542-a193-b7bdb793e3d8">Receivable, Payable and reversal</Modules>
    <lcf76f155ced4ddcb4097134ff3c332f xmlns="3a7d64fd-d8ab-4542-a193-b7bdb793e3d8">
      <Terms xmlns="http://schemas.microsoft.com/office/infopath/2007/PartnerControls"/>
    </lcf76f155ced4ddcb4097134ff3c332f>
    <TaxCatchAll xmlns="e3f1850e-e43e-4368-aba7-fb96cf1121a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0965D2ABC5244ABF8152E052FB4BA2" ma:contentTypeVersion="17" ma:contentTypeDescription="Create a new document." ma:contentTypeScope="" ma:versionID="a3b43e0ecb434d78f7ff86d908f34136">
  <xsd:schema xmlns:xsd="http://www.w3.org/2001/XMLSchema" xmlns:xs="http://www.w3.org/2001/XMLSchema" xmlns:p="http://schemas.microsoft.com/office/2006/metadata/properties" xmlns:ns2="3a7d64fd-d8ab-4542-a193-b7bdb793e3d8" xmlns:ns3="e3f1850e-e43e-4368-aba7-fb96cf1121a0" targetNamespace="http://schemas.microsoft.com/office/2006/metadata/properties" ma:root="true" ma:fieldsID="ccba06c13af94ef25c04ed62d324932e" ns2:_="" ns3:_="">
    <xsd:import namespace="3a7d64fd-d8ab-4542-a193-b7bdb793e3d8"/>
    <xsd:import namespace="e3f1850e-e43e-4368-aba7-fb96cf1121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2:MediaLengthInSeconds" minOccurs="0"/>
                <xsd:element ref="ns2:Modul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d64fd-d8ab-4542-a193-b7bdb793e3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903fcfd1-4695-4d46-b64b-5b1d2b130a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odules" ma:index="22" nillable="true" ma:displayName="Modules" ma:default="Receivable, Payable and reversal" ma:description="Receivable, Payable and reversal" ma:format="Dropdown" ma:internalName="Module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f1850e-e43e-4368-aba7-fb96cf1121a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d6ee026-2203-4207-a1a5-b9599a50f27d}" ma:internalName="TaxCatchAll" ma:showField="CatchAllData" ma:web="e3f1850e-e43e-4368-aba7-fb96cf1121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029FEC-DA42-4DCB-ADF6-3E403393E42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421DC9F-80FD-4684-87A1-64A2292B628D}">
  <ds:schemaRefs>
    <ds:schemaRef ds:uri="http://schemas.microsoft.com/office/2006/metadata/properties"/>
    <ds:schemaRef ds:uri="http://schemas.microsoft.com/office/infopath/2007/PartnerControls"/>
    <ds:schemaRef ds:uri="3a7d64fd-d8ab-4542-a193-b7bdb793e3d8"/>
    <ds:schemaRef ds:uri="e3f1850e-e43e-4368-aba7-fb96cf1121a0"/>
  </ds:schemaRefs>
</ds:datastoreItem>
</file>

<file path=customXml/itemProps3.xml><?xml version="1.0" encoding="utf-8"?>
<ds:datastoreItem xmlns:ds="http://schemas.openxmlformats.org/officeDocument/2006/customXml" ds:itemID="{B304B3E4-3D04-48D0-8E34-8CE4108033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7d64fd-d8ab-4542-a193-b7bdb793e3d8"/>
    <ds:schemaRef ds:uri="e3f1850e-e43e-4368-aba7-fb96cf1121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Tejaswini Macha</cp:lastModifiedBy>
  <cp:revision/>
  <dcterms:created xsi:type="dcterms:W3CDTF">2023-02-22T11:56:21Z</dcterms:created>
  <dcterms:modified xsi:type="dcterms:W3CDTF">2023-06-08T06:32:43Z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0x010100190965D2ABC5244ABF8152E052FB4BA2</vt:lpwstr>
  </property>
  <property fmtid="{D5CDD505-2E9C-101B-9397-08002B2CF9AE}" pid="3" name="MediaServiceImageTags">
    <vt:lpwstr/>
  </property>
</Properties>
</file>