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0" yWindow="0" windowWidth="20730" windowHeight="11760" activeTab="1"/>
  </bookViews>
  <sheets>
    <sheet name="Exercise 1" sheetId="1" r:id="rId1"/>
    <sheet name="Exercise 2" sheetId="3" r:id="rId2"/>
  </sheets>
  <definedNames>
    <definedName name="_xlnm._FilterDatabase" localSheetId="0" hidden="1">'Exercise 1'!$C$1:$G$25</definedName>
    <definedName name="_xlnm._FilterDatabase" localSheetId="1" hidden="1">'Exercise 2'!$A$15:$E$241</definedName>
  </definedNames>
  <calcPr calcId="1445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11" i="3"/>
  <c r="E9" i="3"/>
  <c r="B10" i="3"/>
  <c r="B11" i="3"/>
  <c r="B9" i="3"/>
  <c r="F3" i="3"/>
  <c r="F4" i="3"/>
  <c r="F5" i="3"/>
  <c r="F2" i="3"/>
  <c r="E3" i="3"/>
  <c r="E4" i="3"/>
  <c r="E5" i="3"/>
  <c r="E2" i="3"/>
  <c r="D2" i="3"/>
  <c r="D10" i="3"/>
  <c r="D11" i="3"/>
  <c r="D9" i="3"/>
  <c r="D3" i="3"/>
  <c r="D4" i="3"/>
  <c r="D5" i="3"/>
  <c r="C3" i="3"/>
  <c r="C4" i="3"/>
  <c r="C5" i="3"/>
  <c r="C2" i="3"/>
  <c r="B3" i="3"/>
  <c r="B4" i="3"/>
  <c r="B5" i="3"/>
  <c r="B2" i="3"/>
  <c r="H43" i="1"/>
  <c r="C10" i="3"/>
  <c r="C11" i="3"/>
  <c r="C9" i="3"/>
  <c r="G9" i="3"/>
  <c r="F9" i="3"/>
  <c r="F10" i="3"/>
  <c r="F11" i="3"/>
  <c r="H53" i="1"/>
  <c r="H52" i="1"/>
  <c r="H44" i="1"/>
  <c r="H33" i="1"/>
  <c r="H30" i="1"/>
  <c r="I29" i="1"/>
  <c r="H29" i="1"/>
  <c r="H49" i="1"/>
  <c r="I33" i="1"/>
  <c r="H45" i="1"/>
  <c r="H48" i="1"/>
  <c r="H47" i="1"/>
  <c r="H42" i="1"/>
  <c r="H39" i="1"/>
  <c r="H38" i="1"/>
  <c r="H37" i="1"/>
  <c r="H36" i="1"/>
  <c r="I32" i="1"/>
  <c r="H32" i="1"/>
  <c r="I31" i="1"/>
  <c r="H31" i="1"/>
  <c r="I30" i="1"/>
</calcChain>
</file>

<file path=xl/sharedStrings.xml><?xml version="1.0" encoding="utf-8"?>
<sst xmlns="http://schemas.openxmlformats.org/spreadsheetml/2006/main" count="826" uniqueCount="74">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</sst>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0" fontId="3" fillId="0" borderId="2" xfId="0" applyFont="1" applyBorder="1" applyAlignment="1">
      <alignment horizontal="center"/>
    </xf>
    <xf numFmtId="164" fontId="0" fillId="0" borderId="0" xfId="0" applyNumberFormat="1"/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B22" workbookViewId="0">
      <selection activeCell="H43" sqref="H43"/>
    </sheetView>
  </sheetViews>
  <sheetFormatPr defaultRowHeight="15" x14ac:dyDescent="0.25"/>
  <cols>
    <col min="2" max="2" width="11.7109375" style="18" customWidth="1"/>
    <col min="3" max="3" width="17.42578125" customWidth="1"/>
    <col min="4" max="4" width="17.5703125" customWidth="1"/>
    <col min="5" max="5" width="58.140625" bestFit="1" customWidth="1"/>
    <col min="6" max="6" width="37.42578125" bestFit="1" customWidth="1"/>
    <col min="7" max="7" width="13.28515625" customWidth="1"/>
    <col min="8" max="8" width="37.5703125" bestFit="1" customWidth="1"/>
  </cols>
  <sheetData>
    <row r="1" spans="1:7" ht="30" x14ac:dyDescent="0.2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2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2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2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2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9" x14ac:dyDescent="0.2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9" x14ac:dyDescent="0.2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9" x14ac:dyDescent="0.2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9" x14ac:dyDescent="0.2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9" x14ac:dyDescent="0.2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9" x14ac:dyDescent="0.2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9" x14ac:dyDescent="0.2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9" x14ac:dyDescent="0.2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9" x14ac:dyDescent="0.2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9" x14ac:dyDescent="0.25">
      <c r="E27" s="15" t="s">
        <v>71</v>
      </c>
      <c r="H27" s="20" t="s">
        <v>72</v>
      </c>
      <c r="I27" t="s">
        <v>73</v>
      </c>
    </row>
    <row r="28" spans="1:9" x14ac:dyDescent="0.25">
      <c r="F28" s="2"/>
    </row>
    <row r="29" spans="1:9" ht="15.75" x14ac:dyDescent="0.25">
      <c r="E29" s="21" t="s">
        <v>31</v>
      </c>
      <c r="F29" s="1"/>
      <c r="G29" s="1"/>
      <c r="H29" s="1">
        <f>COUNTIF($G$2:$G$25,G2)</f>
        <v>4</v>
      </c>
      <c r="I29" s="1">
        <f>SUMIF($G$2:$G$25,G2,$E$2:$E$25)</f>
        <v>90</v>
      </c>
    </row>
    <row r="30" spans="1:9" ht="15.75" x14ac:dyDescent="0.25">
      <c r="E30" s="21" t="s">
        <v>32</v>
      </c>
      <c r="F30" s="1"/>
      <c r="G30" s="1"/>
      <c r="H30" s="1">
        <f>COUNTIF($D$2:$D$25,D18)</f>
        <v>5</v>
      </c>
      <c r="I30" s="1">
        <f>SUMIF($D$2:$D$25,D18,$E$2:$E$25)</f>
        <v>120</v>
      </c>
    </row>
    <row r="31" spans="1:9" ht="15.75" x14ac:dyDescent="0.25">
      <c r="E31" s="21" t="s">
        <v>33</v>
      </c>
      <c r="F31" s="1"/>
      <c r="G31" s="1"/>
      <c r="H31" s="1">
        <f>COUNTIF($F$2:$F$25,$F25)</f>
        <v>8</v>
      </c>
      <c r="I31" s="1">
        <f>COUNTIF($F$2:$F$25,$F25)</f>
        <v>8</v>
      </c>
    </row>
    <row r="32" spans="1:9" ht="15.75" x14ac:dyDescent="0.25">
      <c r="E32" s="21" t="s">
        <v>34</v>
      </c>
      <c r="F32" s="1"/>
      <c r="G32" s="1"/>
      <c r="H32" s="1">
        <f>COUNTIF($C$2:$C$25,$C23)</f>
        <v>6</v>
      </c>
      <c r="I32" s="1">
        <f>COUNTIF($C$2:$C$25,$C23)</f>
        <v>6</v>
      </c>
    </row>
    <row r="33" spans="5:9" ht="15.75" x14ac:dyDescent="0.25">
      <c r="E33" s="21" t="s">
        <v>26</v>
      </c>
      <c r="F33" s="1"/>
      <c r="G33" s="1"/>
      <c r="H33" s="25">
        <f>COUNTIF($E$2:$E$25,"&lt;20")</f>
        <v>9</v>
      </c>
      <c r="I33" s="25">
        <f>COUNTIF($E$2:$E$25,"&lt;20")</f>
        <v>9</v>
      </c>
    </row>
    <row r="34" spans="5:9" ht="15.75" x14ac:dyDescent="0.25">
      <c r="E34" s="14"/>
    </row>
    <row r="35" spans="5:9" ht="15.75" x14ac:dyDescent="0.25">
      <c r="E35" s="14"/>
      <c r="F35" s="2"/>
    </row>
    <row r="36" spans="5:9" ht="15.75" x14ac:dyDescent="0.25">
      <c r="E36" s="21" t="s">
        <v>23</v>
      </c>
      <c r="F36" s="1"/>
      <c r="G36" s="1"/>
      <c r="H36" s="1">
        <f>SUMIF($D$2:$D$25,D21,$E$2:$E$25)</f>
        <v>105</v>
      </c>
      <c r="I36" s="1"/>
    </row>
    <row r="37" spans="5:9" ht="15.75" x14ac:dyDescent="0.25">
      <c r="E37" s="21" t="s">
        <v>24</v>
      </c>
      <c r="F37" s="1"/>
      <c r="G37" s="1"/>
      <c r="H37" s="1">
        <f>SUMIF($D$2:$D$25,D25,$E$2:$E$25)</f>
        <v>164</v>
      </c>
      <c r="I37" s="1"/>
    </row>
    <row r="38" spans="5:9" ht="15.75" x14ac:dyDescent="0.25">
      <c r="E38" s="21" t="s">
        <v>30</v>
      </c>
      <c r="F38" s="1"/>
      <c r="G38" s="1"/>
      <c r="H38" s="1">
        <f>SUMIF($F$2:$F$25,F24,E2:E25)</f>
        <v>156</v>
      </c>
      <c r="I38" s="1"/>
    </row>
    <row r="39" spans="5:9" ht="15.75" x14ac:dyDescent="0.25">
      <c r="E39" s="21" t="s">
        <v>40</v>
      </c>
      <c r="F39" s="1"/>
      <c r="G39" s="1"/>
      <c r="H39" s="1">
        <f>SUM(E2:E25)-SUMIF($F$2:$F$25,F14,$E$2:$E$25)</f>
        <v>511</v>
      </c>
      <c r="I39" s="1"/>
    </row>
    <row r="40" spans="5:9" ht="15.75" x14ac:dyDescent="0.25">
      <c r="E40" s="14"/>
    </row>
    <row r="41" spans="5:9" ht="15.75" x14ac:dyDescent="0.25">
      <c r="E41" s="14"/>
      <c r="F41" s="2"/>
    </row>
    <row r="42" spans="5:9" ht="15.75" x14ac:dyDescent="0.25">
      <c r="E42" s="21" t="s">
        <v>35</v>
      </c>
      <c r="F42" s="1"/>
      <c r="G42" s="1"/>
      <c r="H42" s="1">
        <f>COUNTIFS($D$2:$D$25,D24,$G$2:$G$25,G2)</f>
        <v>2</v>
      </c>
      <c r="I42" s="1"/>
    </row>
    <row r="43" spans="5:9" ht="15.75" x14ac:dyDescent="0.25">
      <c r="E43" s="21" t="s">
        <v>36</v>
      </c>
      <c r="F43" s="1"/>
      <c r="G43" s="1"/>
      <c r="H43" s="1">
        <f>COUNTIFS($C$2:$C$25,C3,$F$2:$F$25,F7)</f>
        <v>2</v>
      </c>
      <c r="I43" s="1"/>
    </row>
    <row r="44" spans="5:9" ht="15.75" x14ac:dyDescent="0.25">
      <c r="E44" s="21" t="s">
        <v>37</v>
      </c>
      <c r="F44" s="1"/>
      <c r="G44" s="1"/>
      <c r="H44" s="1">
        <f>COUNTIFS($G$2:$G$25,G2,$B$2:$B$25,"&gt;"&amp;B8)</f>
        <v>2</v>
      </c>
      <c r="I44" s="1"/>
    </row>
    <row r="45" spans="5:9" ht="15.75" x14ac:dyDescent="0.25">
      <c r="E45" s="21" t="s">
        <v>38</v>
      </c>
      <c r="F45" s="1"/>
      <c r="G45" s="1"/>
      <c r="H45" s="1">
        <f>COUNTIFS($B$2:$B$25,"&gt;="&amp;B8,$B$2:$B$25,"&lt;="&amp;B18)</f>
        <v>14</v>
      </c>
      <c r="I45" s="1"/>
    </row>
    <row r="46" spans="5:9" ht="15.75" x14ac:dyDescent="0.25">
      <c r="E46" s="22"/>
      <c r="F46" s="23"/>
      <c r="G46" s="24"/>
      <c r="H46" s="24"/>
      <c r="I46" s="24"/>
    </row>
    <row r="47" spans="5:9" ht="15.75" x14ac:dyDescent="0.25">
      <c r="E47" s="21" t="s">
        <v>27</v>
      </c>
      <c r="F47" s="1"/>
      <c r="G47" s="1"/>
      <c r="H47" s="1">
        <f>SUMIFS($E$2:$E$25,$D$2:$D$25,D24,$G$2:$G$25,G23)</f>
        <v>25</v>
      </c>
      <c r="I47" s="1"/>
    </row>
    <row r="48" spans="5:9" ht="15.75" x14ac:dyDescent="0.25">
      <c r="E48" s="21" t="s">
        <v>29</v>
      </c>
      <c r="F48" s="1"/>
      <c r="G48" s="1"/>
      <c r="H48" s="1">
        <f>SUMIFS($E$2:$E$25,$G$2:$G$25,G17,$F$2:$F$25,F22)</f>
        <v>75</v>
      </c>
      <c r="I48" s="1"/>
    </row>
    <row r="49" spans="5:9" ht="15.75" x14ac:dyDescent="0.25">
      <c r="E49" s="21" t="s">
        <v>39</v>
      </c>
      <c r="F49" s="1"/>
      <c r="G49" s="1"/>
      <c r="H49" s="1">
        <f>SUMIFS($E$2:$E$25,$B$2:$B$25,"&gt;="&amp;B7,$B$2:$B$25,"&lt;="&amp;B18)</f>
        <v>309</v>
      </c>
      <c r="I49" s="1"/>
    </row>
    <row r="50" spans="5:9" ht="15.75" x14ac:dyDescent="0.25">
      <c r="E50" s="14"/>
    </row>
    <row r="51" spans="5:9" ht="15.75" x14ac:dyDescent="0.25">
      <c r="E51" s="14"/>
    </row>
    <row r="52" spans="5:9" ht="15.75" x14ac:dyDescent="0.25">
      <c r="E52" s="21" t="s">
        <v>28</v>
      </c>
      <c r="F52" s="1"/>
      <c r="G52" s="1"/>
      <c r="H52" s="1">
        <f>SUMPRODUCT(($G$2:$G$25=G3)*(E2:E25)+($G$2:$G$25=G7)*(E2:E25)+($G$2:$G$25=G8)*(E2:E25))</f>
        <v>386</v>
      </c>
      <c r="I52" s="1"/>
    </row>
    <row r="53" spans="5:9" x14ac:dyDescent="0.25">
      <c r="H53">
        <f>SUMIF($G$2:$G$25,G5,E2:E25)+SUMIF($G$2:$G$25,G7,E2:E25)+SUMIF($G$2:$G$25,G19,E2:E25)</f>
        <v>386</v>
      </c>
    </row>
  </sheetData>
  <autoFilter ref="C1:G25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selection activeCell="F14" sqref="F14"/>
    </sheetView>
  </sheetViews>
  <sheetFormatPr defaultRowHeight="15" x14ac:dyDescent="0.25"/>
  <cols>
    <col min="1" max="1" width="21.42578125" customWidth="1"/>
    <col min="2" max="2" width="21.85546875" customWidth="1"/>
    <col min="3" max="3" width="27.7109375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7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7" x14ac:dyDescent="0.25">
      <c r="A2" s="1" t="s">
        <v>45</v>
      </c>
      <c r="B2" s="1">
        <f>COUNTIF($B$16:$B$241,$A2)</f>
        <v>71</v>
      </c>
      <c r="C2" s="1">
        <f>SUMIF($B$16:$B$241,$A2,$E$16:$E$241)</f>
        <v>717</v>
      </c>
      <c r="D2" s="1">
        <f>COUNTIFS($B$16:$B$241,$A2,$D$16:$D$241,$D$16)</f>
        <v>42</v>
      </c>
      <c r="E2" s="1">
        <f>COUNTIFS($B$16:$B$241,$A2,$D$16:$D$241,$D$17)</f>
        <v>29</v>
      </c>
      <c r="F2" s="1">
        <f>SUMIFS($E$16:$E$241,$B$16:$B$241,$A2,$D$16:$D$241,$D$16)</f>
        <v>414</v>
      </c>
    </row>
    <row r="3" spans="1:7" x14ac:dyDescent="0.25">
      <c r="A3" s="6" t="s">
        <v>43</v>
      </c>
      <c r="B3" s="1">
        <f t="shared" ref="B3:B5" si="0">COUNTIF($B$16:$B$241,$A3)</f>
        <v>46</v>
      </c>
      <c r="C3" s="1">
        <f t="shared" ref="C3:C5" si="1">SUMIF($B$16:$B$241,$A3,$E$16:$E$241)</f>
        <v>1934</v>
      </c>
      <c r="D3" s="1">
        <f t="shared" ref="D3:D5" si="2">COUNTIFS($B$16:$B$241,$A3,$D$16:$D$241,$D$16)</f>
        <v>31</v>
      </c>
      <c r="E3" s="1">
        <f t="shared" ref="E3:E5" si="3">COUNTIFS($B$16:$B$241,$A3,$D$16:$D$241,$D$17)</f>
        <v>15</v>
      </c>
      <c r="F3" s="1">
        <f t="shared" ref="F3:F5" si="4">SUMIFS($E$16:$E$241,$B$16:$B$241,$A3,$D$16:$D$241,$D$16)</f>
        <v>1350</v>
      </c>
    </row>
    <row r="4" spans="1:7" x14ac:dyDescent="0.25">
      <c r="A4" s="7" t="s">
        <v>44</v>
      </c>
      <c r="B4" s="1">
        <f t="shared" si="0"/>
        <v>50</v>
      </c>
      <c r="C4" s="1">
        <f t="shared" si="1"/>
        <v>1650</v>
      </c>
      <c r="D4" s="1">
        <f t="shared" si="2"/>
        <v>35</v>
      </c>
      <c r="E4" s="1">
        <f t="shared" si="3"/>
        <v>15</v>
      </c>
      <c r="F4" s="1">
        <f t="shared" si="4"/>
        <v>1155</v>
      </c>
    </row>
    <row r="5" spans="1:7" x14ac:dyDescent="0.25">
      <c r="A5" s="1" t="s">
        <v>48</v>
      </c>
      <c r="B5" s="1">
        <f t="shared" si="0"/>
        <v>32</v>
      </c>
      <c r="C5" s="1">
        <f t="shared" si="1"/>
        <v>1119</v>
      </c>
      <c r="D5" s="1">
        <f t="shared" si="2"/>
        <v>21</v>
      </c>
      <c r="E5" s="1">
        <f t="shared" si="3"/>
        <v>11</v>
      </c>
      <c r="F5" s="1">
        <f t="shared" si="4"/>
        <v>735</v>
      </c>
    </row>
    <row r="8" spans="1:7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7" x14ac:dyDescent="0.25">
      <c r="A9" s="6" t="s">
        <v>49</v>
      </c>
      <c r="B9" s="1">
        <f>COUNTIF($C$16:$C$241,$A9)</f>
        <v>25</v>
      </c>
      <c r="C9" s="1">
        <f>SUMIF($C$16:$C$241,A9,$E$16:$E$241)</f>
        <v>688</v>
      </c>
      <c r="D9" s="1">
        <f>COUNTIFS($C$16:$C$241,$A9,$B$16:$B$241,$B$16)</f>
        <v>7</v>
      </c>
      <c r="E9" s="1">
        <f>COUNTIFS($C$16:$C$241,$A9,$B$16:$B$241,$B$37)</f>
        <v>1</v>
      </c>
      <c r="F9" s="1">
        <f>SUMIFS($E$16:$E$241,$B$16:$B$241,B16,$C$16:$C$241,A9,$A$16:$A$241,"&gt;=10-05-2013",$A$16:$A$241,"&lt;=20-05-2013")</f>
        <v>31</v>
      </c>
      <c r="G9">
        <f>SUMIFS($E$16:$E$241,$B$16:$B$241,B16,$C$16:$C$241,A9,$A$16:$A$241,AND("&gt;=10-05-2013","&lt;=20-05-2013"))</f>
        <v>0</v>
      </c>
    </row>
    <row r="10" spans="1:7" x14ac:dyDescent="0.25">
      <c r="A10" s="6" t="s">
        <v>50</v>
      </c>
      <c r="B10" s="1">
        <f t="shared" ref="B10:B11" si="5">COUNTIF($C$16:$C$241,$A10)</f>
        <v>31</v>
      </c>
      <c r="C10" s="1">
        <f t="shared" ref="C10:C11" si="6">SUMIF($C$16:$C$241,A10,$E$16:$E$241)</f>
        <v>965</v>
      </c>
      <c r="D10" s="1">
        <f t="shared" ref="D10:D11" si="7">COUNTIFS($C$16:$C$241,$A10,$B$16:$B$241,$B$16)</f>
        <v>8</v>
      </c>
      <c r="E10" s="1">
        <f t="shared" ref="E10:E11" si="8">COUNTIFS($C$16:$C$241,$A10,$B$16:$B$241,$B$37)</f>
        <v>1</v>
      </c>
      <c r="F10" s="1">
        <f t="shared" ref="F10:F11" si="9">SUMIFS($E$16:$E$241,$B$16:$B$241,B17,$C$16:$C$241,A10,$A$16:$A$241,"&gt;=10-05-2013",$A$16:$A$241,"&lt;=20-05-2013")</f>
        <v>24</v>
      </c>
    </row>
    <row r="11" spans="1:7" x14ac:dyDescent="0.25">
      <c r="A11" s="6" t="s">
        <v>52</v>
      </c>
      <c r="B11" s="1">
        <f t="shared" si="5"/>
        <v>23</v>
      </c>
      <c r="C11" s="1">
        <f t="shared" si="6"/>
        <v>701</v>
      </c>
      <c r="D11" s="1">
        <f t="shared" si="7"/>
        <v>5</v>
      </c>
      <c r="E11" s="1">
        <f t="shared" si="8"/>
        <v>1</v>
      </c>
      <c r="F11" s="1">
        <f t="shared" si="9"/>
        <v>38</v>
      </c>
    </row>
    <row r="12" spans="1:7" x14ac:dyDescent="0.25">
      <c r="B12" s="13"/>
    </row>
    <row r="13" spans="1:7" x14ac:dyDescent="0.25">
      <c r="B13" s="13"/>
    </row>
    <row r="14" spans="1:7" x14ac:dyDescent="0.25">
      <c r="A14" s="26" t="s">
        <v>61</v>
      </c>
      <c r="B14" s="26"/>
      <c r="C14" s="26"/>
      <c r="D14" s="26"/>
      <c r="E14" s="26"/>
    </row>
    <row r="15" spans="1:7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7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  <row r="242" spans="1:5" x14ac:dyDescent="0.25">
      <c r="E242" s="27"/>
    </row>
  </sheetData>
  <autoFilter ref="A15:E241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DELL</cp:lastModifiedBy>
  <dcterms:created xsi:type="dcterms:W3CDTF">2013-06-05T17:23:06Z</dcterms:created>
  <dcterms:modified xsi:type="dcterms:W3CDTF">2024-01-20T12:07:37Z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