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Ramya\Downloads\"/>
    </mc:Choice>
  </mc:AlternateContent>
  <xr:revisionPtr revIDLastSave="0" documentId="13_ncr:1_{E4DAFB6E-1600-48D9-A4B6-741B5F0F36AB}" xr6:coauthVersionLast="47" xr6:coauthVersionMax="47" xr10:uidLastSave="{00000000-0000-0000-0000-000000000000}"/>
  <bookViews>
    <workbookView xWindow="-110" yWindow="-110" windowWidth="19420" windowHeight="10300" tabRatio="903" activeTab="5" xr2:uid="{00000000-000D-0000-FFFF-FFFF00000000}"/>
  </bookViews>
  <sheets>
    <sheet name="hr employee data" sheetId="1" r:id="rId1"/>
    <sheet name="Dashboard" sheetId="10" r:id="rId2"/>
    <sheet name="pivot data" sheetId="118" r:id="rId3"/>
    <sheet name="employee details" sheetId="116" r:id="rId4"/>
    <sheet name="Performance Sheet" sheetId="2" r:id="rId5"/>
    <sheet name="Hr salary data" sheetId="4" r:id="rId6"/>
    <sheet name="Hr leave sheet" sheetId="5" r:id="rId7"/>
  </sheets>
  <definedNames>
    <definedName name="_xlnm._FilterDatabase" localSheetId="0" hidden="1">'hr employee data'!$A$1:$J$101</definedName>
    <definedName name="Slicer_Avg_Rating">#N/A</definedName>
    <definedName name="Slicer_Avg_Rating1">#N/A</definedName>
    <definedName name="Slicer_Department">#N/A</definedName>
    <definedName name="Slicer_Department1">#N/A</definedName>
    <definedName name="Slicer_Department2">#N/A</definedName>
    <definedName name="Slicer_Designation">#N/A</definedName>
    <definedName name="Slicer_Email">#N/A</definedName>
    <definedName name="Slicer_Emp_ID">#N/A</definedName>
    <definedName name="Slicer_Emp_ID1">#N/A</definedName>
    <definedName name="Slicer_Emp_ID2">#N/A</definedName>
    <definedName name="Slicer_Emp_ID3">#N/A</definedName>
    <definedName name="Slicer_Emp_ID4">#N/A</definedName>
    <definedName name="Slicer_Emp_Name">#N/A</definedName>
    <definedName name="Slicer_Gender">#N/A</definedName>
    <definedName name="Slicer_Join_Date">#N/A</definedName>
    <definedName name="Slicer_KPI_Score">#N/A</definedName>
    <definedName name="Slicer_Leave_Type">#N/A</definedName>
    <definedName name="Slicer_Leave_Type1">#N/A</definedName>
    <definedName name="Slicer_Name">#N/A</definedName>
    <definedName name="Slicer_Name1">#N/A</definedName>
    <definedName name="Slicer_Net_Salary">#N/A</definedName>
    <definedName name="Slicer_Net_Salary1">#N/A</definedName>
    <definedName name="Slicer_Rank">#N/A</definedName>
    <definedName name="Slicer_Status">#N/A</definedName>
    <definedName name="Slicer_Status1">#N/A</definedName>
    <definedName name="Slicer_Taken">#N/A</definedName>
    <definedName name="Slicer_Taken1">#N/A</definedName>
    <definedName name="Slicer_Total_Leaves">#N/A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 i="116" l="1"/>
  <c r="Z4" i="116"/>
  <c r="Z5" i="116"/>
  <c r="Z6" i="116"/>
  <c r="Z7" i="116"/>
  <c r="Z8" i="116"/>
  <c r="Z9" i="116"/>
  <c r="Z10" i="116"/>
  <c r="Z11" i="116"/>
  <c r="Z12" i="116"/>
  <c r="Z13" i="116"/>
  <c r="Z14" i="116"/>
  <c r="Z15" i="116"/>
  <c r="Z16" i="116"/>
  <c r="Z17" i="116"/>
  <c r="Z18" i="116"/>
  <c r="Z19" i="116"/>
  <c r="Z20" i="116"/>
  <c r="Z21" i="116"/>
  <c r="Z22" i="116"/>
  <c r="Z23" i="116"/>
  <c r="Z24" i="116"/>
  <c r="Z25" i="116"/>
  <c r="Z26" i="116"/>
  <c r="Z27" i="116"/>
  <c r="Z28" i="116"/>
  <c r="Z29" i="116"/>
  <c r="Z30" i="116"/>
  <c r="Z31" i="116"/>
  <c r="Z32" i="116"/>
  <c r="Z33" i="116"/>
  <c r="Z34" i="116"/>
  <c r="Z35" i="116"/>
  <c r="Z36" i="116"/>
  <c r="Z37" i="116"/>
  <c r="Z38" i="116"/>
  <c r="Z39" i="116"/>
  <c r="Z40" i="116"/>
  <c r="Z41" i="116"/>
  <c r="Z42" i="116"/>
  <c r="Z43" i="116"/>
  <c r="Z44" i="116"/>
  <c r="Z45" i="116"/>
  <c r="Z46" i="116"/>
  <c r="Z47" i="116"/>
  <c r="Z48" i="116"/>
  <c r="Z49" i="116"/>
  <c r="Z50" i="116"/>
  <c r="Z51" i="116"/>
  <c r="Z52" i="116"/>
  <c r="Z53" i="116"/>
  <c r="Z54" i="116"/>
  <c r="Z55" i="116"/>
  <c r="Z56" i="116"/>
  <c r="Z57" i="116"/>
  <c r="Z58" i="116"/>
  <c r="Z59" i="116"/>
  <c r="Z60" i="116"/>
  <c r="Z61" i="116"/>
  <c r="Z62" i="116"/>
  <c r="Z63" i="116"/>
  <c r="Z64" i="116"/>
  <c r="Z65" i="116"/>
  <c r="Z66" i="116"/>
  <c r="Z67" i="116"/>
  <c r="Z68" i="116"/>
  <c r="Z69" i="116"/>
  <c r="Z70" i="116"/>
  <c r="Z71" i="116"/>
  <c r="Z72" i="116"/>
  <c r="Z73" i="116"/>
  <c r="Z74" i="116"/>
  <c r="Z75" i="116"/>
  <c r="Z76" i="116"/>
  <c r="Z77" i="116"/>
  <c r="Z78" i="116"/>
  <c r="Z79" i="116"/>
  <c r="Z80" i="116"/>
  <c r="Z81" i="116"/>
  <c r="Z82" i="116"/>
  <c r="Z83" i="116"/>
  <c r="Z84" i="116"/>
  <c r="Z85" i="116"/>
  <c r="Z86" i="116"/>
  <c r="Z87" i="116"/>
  <c r="Z88" i="116"/>
  <c r="Z89" i="116"/>
  <c r="Z90" i="116"/>
  <c r="Z91" i="116"/>
  <c r="Z92" i="116"/>
  <c r="Z93" i="116"/>
  <c r="Z94" i="116"/>
  <c r="Z95" i="116"/>
  <c r="Z96" i="116"/>
  <c r="Z97" i="116"/>
  <c r="Z98" i="116"/>
  <c r="Z99" i="116"/>
  <c r="Z100" i="116"/>
  <c r="Z101" i="116"/>
  <c r="Z2" i="116"/>
  <c r="Y3" i="116"/>
  <c r="Y4" i="116"/>
  <c r="Y5" i="116"/>
  <c r="Y6" i="116"/>
  <c r="Y7" i="116"/>
  <c r="Y8" i="116"/>
  <c r="Y9" i="116"/>
  <c r="Y10" i="116"/>
  <c r="Y11" i="116"/>
  <c r="Y12" i="116"/>
  <c r="Y13" i="116"/>
  <c r="Y14" i="116"/>
  <c r="Y15" i="116"/>
  <c r="Y16" i="116"/>
  <c r="Y17" i="116"/>
  <c r="Y18" i="116"/>
  <c r="Y19" i="116"/>
  <c r="Y20" i="116"/>
  <c r="Y21" i="116"/>
  <c r="Y22" i="116"/>
  <c r="Y23" i="116"/>
  <c r="Y24" i="116"/>
  <c r="Y25" i="116"/>
  <c r="Y26" i="116"/>
  <c r="Y27" i="116"/>
  <c r="Y28" i="116"/>
  <c r="Y29" i="116"/>
  <c r="Y30" i="116"/>
  <c r="Y31" i="116"/>
  <c r="Y32" i="116"/>
  <c r="Y33" i="116"/>
  <c r="Y34" i="116"/>
  <c r="Y35" i="116"/>
  <c r="Y36" i="116"/>
  <c r="Y37" i="116"/>
  <c r="Y38" i="116"/>
  <c r="Y39" i="116"/>
  <c r="Y40" i="116"/>
  <c r="Y41" i="116"/>
  <c r="Y42" i="116"/>
  <c r="Y43" i="116"/>
  <c r="Y44" i="116"/>
  <c r="Y45" i="116"/>
  <c r="Y46" i="116"/>
  <c r="Y47" i="116"/>
  <c r="Y48" i="116"/>
  <c r="Y49" i="116"/>
  <c r="Y50" i="116"/>
  <c r="Y51" i="116"/>
  <c r="Y52" i="116"/>
  <c r="Y53" i="116"/>
  <c r="Y54" i="116"/>
  <c r="Y55" i="116"/>
  <c r="Y56" i="116"/>
  <c r="Y57" i="116"/>
  <c r="Y58" i="116"/>
  <c r="Y59" i="116"/>
  <c r="Y60" i="116"/>
  <c r="Y61" i="116"/>
  <c r="Y62" i="116"/>
  <c r="Y63" i="116"/>
  <c r="Y64" i="116"/>
  <c r="Y65" i="116"/>
  <c r="Y66" i="116"/>
  <c r="Y67" i="116"/>
  <c r="Y68" i="116"/>
  <c r="Y69" i="116"/>
  <c r="Y70" i="116"/>
  <c r="Y71" i="116"/>
  <c r="Y72" i="116"/>
  <c r="Y73" i="116"/>
  <c r="Y74" i="116"/>
  <c r="Y75" i="116"/>
  <c r="Y76" i="116"/>
  <c r="Y77" i="116"/>
  <c r="Y78" i="116"/>
  <c r="Y79" i="116"/>
  <c r="Y80" i="116"/>
  <c r="Y81" i="116"/>
  <c r="Y82" i="116"/>
  <c r="Y83" i="116"/>
  <c r="Y84" i="116"/>
  <c r="Y85" i="116"/>
  <c r="Y86" i="116"/>
  <c r="Y87" i="116"/>
  <c r="Y88" i="116"/>
  <c r="Y89" i="116"/>
  <c r="Y90" i="116"/>
  <c r="Y91" i="116"/>
  <c r="Y92" i="116"/>
  <c r="Y93" i="116"/>
  <c r="Y94" i="116"/>
  <c r="Y95" i="116"/>
  <c r="Y96" i="116"/>
  <c r="Y97" i="116"/>
  <c r="Y98" i="116"/>
  <c r="Y99" i="116"/>
  <c r="Y100" i="116"/>
  <c r="Y101" i="116"/>
  <c r="Y2" i="116"/>
  <c r="G101" i="2"/>
  <c r="O2" i="116"/>
  <c r="O3" i="116"/>
  <c r="O4" i="116"/>
  <c r="O5" i="116"/>
  <c r="P5" i="116" s="1"/>
  <c r="O6" i="116"/>
  <c r="O7" i="116"/>
  <c r="Q5" i="116" s="1"/>
  <c r="O8" i="116"/>
  <c r="Q3" i="116" s="1"/>
  <c r="O9" i="116"/>
  <c r="Q8" i="116" s="1"/>
  <c r="O10" i="116"/>
  <c r="P10" i="116" s="1"/>
  <c r="O11" i="116"/>
  <c r="O12" i="116"/>
  <c r="O13" i="116"/>
  <c r="Q13" i="116" s="1"/>
  <c r="O14" i="116"/>
  <c r="Q12" i="116" s="1"/>
  <c r="O15" i="116"/>
  <c r="P15" i="116" s="1"/>
  <c r="O16" i="116"/>
  <c r="Q16" i="116" s="1"/>
  <c r="O17" i="116"/>
  <c r="O18" i="116"/>
  <c r="O19" i="116"/>
  <c r="O20" i="116"/>
  <c r="O21" i="116"/>
  <c r="O22" i="116"/>
  <c r="O23" i="116"/>
  <c r="Q21" i="116" s="1"/>
  <c r="O24" i="116"/>
  <c r="Q19" i="116" s="1"/>
  <c r="O25" i="116"/>
  <c r="Q24" i="116" s="1"/>
  <c r="O26" i="116"/>
  <c r="Q23" i="116" s="1"/>
  <c r="O27" i="116"/>
  <c r="O28" i="116"/>
  <c r="P28" i="116" s="1"/>
  <c r="O29" i="116"/>
  <c r="Q27" i="116" s="1"/>
  <c r="O30" i="116"/>
  <c r="P30" i="116" s="1"/>
  <c r="O31" i="116"/>
  <c r="P31" i="116" s="1"/>
  <c r="O32" i="116"/>
  <c r="O33" i="116"/>
  <c r="O34" i="116"/>
  <c r="P34" i="116" s="1"/>
  <c r="O35" i="116"/>
  <c r="O36" i="116"/>
  <c r="O37" i="116"/>
  <c r="O38" i="116"/>
  <c r="P38" i="116" s="1"/>
  <c r="O39" i="116"/>
  <c r="P39" i="116" s="1"/>
  <c r="O40" i="116"/>
  <c r="Q37" i="116" s="1"/>
  <c r="O41" i="116"/>
  <c r="O42" i="116"/>
  <c r="Q39" i="116" s="1"/>
  <c r="O43" i="116"/>
  <c r="O44" i="116"/>
  <c r="O45" i="116"/>
  <c r="O46" i="116"/>
  <c r="P46" i="116" s="1"/>
  <c r="O47" i="116"/>
  <c r="P47" i="116" s="1"/>
  <c r="O48" i="116"/>
  <c r="P48" i="116" s="1"/>
  <c r="O49" i="116"/>
  <c r="O50" i="116"/>
  <c r="P50" i="116" s="1"/>
  <c r="O51" i="116"/>
  <c r="O52" i="116"/>
  <c r="O53" i="116"/>
  <c r="P53" i="116" s="1"/>
  <c r="O54" i="116"/>
  <c r="Q54" i="116" s="1"/>
  <c r="O55" i="116"/>
  <c r="O56" i="116"/>
  <c r="Q53" i="116" s="1"/>
  <c r="O57" i="116"/>
  <c r="O58" i="116"/>
  <c r="Q57" i="116" s="1"/>
  <c r="O59" i="116"/>
  <c r="O60" i="116"/>
  <c r="O61" i="116"/>
  <c r="O62" i="116"/>
  <c r="P62" i="116" s="1"/>
  <c r="O63" i="116"/>
  <c r="Q63" i="116" s="1"/>
  <c r="O64" i="116"/>
  <c r="P64" i="116" s="1"/>
  <c r="O65" i="116"/>
  <c r="Q65" i="116" s="1"/>
  <c r="O66" i="116"/>
  <c r="P66" i="116" s="1"/>
  <c r="O67" i="116"/>
  <c r="O68" i="116"/>
  <c r="O69" i="116"/>
  <c r="O70" i="116"/>
  <c r="O71" i="116"/>
  <c r="O72" i="116"/>
  <c r="P72" i="116" s="1"/>
  <c r="O73" i="116"/>
  <c r="Q70" i="116" s="1"/>
  <c r="O74" i="116"/>
  <c r="P74" i="116" s="1"/>
  <c r="O75" i="116"/>
  <c r="O76" i="116"/>
  <c r="O77" i="116"/>
  <c r="P77" i="116" s="1"/>
  <c r="O78" i="116"/>
  <c r="O79" i="116"/>
  <c r="Q79" i="116" s="1"/>
  <c r="O80" i="116"/>
  <c r="P80" i="116" s="1"/>
  <c r="O81" i="116"/>
  <c r="Q81" i="116" s="1"/>
  <c r="O82" i="116"/>
  <c r="P82" i="116" s="1"/>
  <c r="O83" i="116"/>
  <c r="O84" i="116"/>
  <c r="O85" i="116"/>
  <c r="Q85" i="116" s="1"/>
  <c r="O86" i="116"/>
  <c r="O87" i="116"/>
  <c r="O88" i="116"/>
  <c r="P88" i="116" s="1"/>
  <c r="O89" i="116"/>
  <c r="Q89" i="116" s="1"/>
  <c r="O90" i="116"/>
  <c r="P90" i="116" s="1"/>
  <c r="O91" i="116"/>
  <c r="O92" i="116"/>
  <c r="P92" i="116" s="1"/>
  <c r="O93" i="116"/>
  <c r="O94" i="116"/>
  <c r="O95" i="116"/>
  <c r="Q91" i="116" s="1"/>
  <c r="O96" i="116"/>
  <c r="Q92" i="116" s="1"/>
  <c r="O97" i="116"/>
  <c r="Q95" i="116" s="1"/>
  <c r="O98" i="116"/>
  <c r="P98" i="116" s="1"/>
  <c r="O99" i="116"/>
  <c r="O100" i="116"/>
  <c r="O101" i="116"/>
  <c r="Q101" i="116" s="1"/>
  <c r="P14" i="116"/>
  <c r="P26" i="116"/>
  <c r="P40" i="116"/>
  <c r="P42" i="116"/>
  <c r="P56" i="116"/>
  <c r="P58" i="116"/>
  <c r="Q73" i="116"/>
  <c r="P86" i="116"/>
  <c r="Q87" i="116"/>
  <c r="P96" i="116"/>
  <c r="Q97" i="116"/>
  <c r="X101" i="116"/>
  <c r="X100" i="116"/>
  <c r="X99" i="116"/>
  <c r="X98" i="116"/>
  <c r="X97" i="116"/>
  <c r="X96" i="116"/>
  <c r="X95" i="116"/>
  <c r="X94" i="116"/>
  <c r="X93" i="116"/>
  <c r="X92" i="116"/>
  <c r="X91" i="116"/>
  <c r="X90" i="116"/>
  <c r="X89" i="116"/>
  <c r="X88" i="116"/>
  <c r="X87" i="116"/>
  <c r="X86" i="116"/>
  <c r="X85" i="116"/>
  <c r="X84" i="116"/>
  <c r="X83" i="116"/>
  <c r="X82" i="116"/>
  <c r="X81" i="116"/>
  <c r="X80" i="116"/>
  <c r="X79" i="116"/>
  <c r="X78" i="116"/>
  <c r="X77" i="116"/>
  <c r="X76" i="116"/>
  <c r="X75" i="116"/>
  <c r="X74" i="116"/>
  <c r="X73" i="116"/>
  <c r="X72" i="116"/>
  <c r="X71" i="116"/>
  <c r="X70" i="116"/>
  <c r="X69" i="116"/>
  <c r="X68" i="116"/>
  <c r="X67" i="116"/>
  <c r="X66" i="116"/>
  <c r="X65" i="116"/>
  <c r="X64" i="116"/>
  <c r="X63" i="116"/>
  <c r="X62" i="116"/>
  <c r="X61" i="116"/>
  <c r="X60" i="116"/>
  <c r="X59" i="116"/>
  <c r="X58" i="116"/>
  <c r="X57" i="116"/>
  <c r="X56" i="116"/>
  <c r="X55" i="116"/>
  <c r="X54" i="116"/>
  <c r="X53" i="116"/>
  <c r="X52" i="116"/>
  <c r="X51" i="116"/>
  <c r="X50" i="116"/>
  <c r="X49" i="116"/>
  <c r="X48" i="116"/>
  <c r="X47" i="116"/>
  <c r="X46" i="116"/>
  <c r="X45" i="116"/>
  <c r="X44" i="116"/>
  <c r="X43" i="116"/>
  <c r="X42" i="116"/>
  <c r="X41" i="116"/>
  <c r="X40" i="116"/>
  <c r="X39" i="116"/>
  <c r="X38" i="116"/>
  <c r="X37" i="116"/>
  <c r="X36" i="116"/>
  <c r="X35" i="116"/>
  <c r="X34" i="116"/>
  <c r="X33" i="116"/>
  <c r="X32" i="116"/>
  <c r="X31" i="116"/>
  <c r="X30" i="116"/>
  <c r="X29" i="116"/>
  <c r="X28" i="116"/>
  <c r="X27" i="116"/>
  <c r="X26" i="116"/>
  <c r="X25" i="116"/>
  <c r="X24" i="116"/>
  <c r="X23" i="116"/>
  <c r="X22" i="116"/>
  <c r="X21" i="116"/>
  <c r="X20" i="116"/>
  <c r="X19" i="116"/>
  <c r="X18" i="116"/>
  <c r="X17" i="116"/>
  <c r="X16" i="116"/>
  <c r="X15" i="116"/>
  <c r="X14" i="116"/>
  <c r="X13" i="116"/>
  <c r="X12" i="116"/>
  <c r="X11" i="116"/>
  <c r="X10" i="116"/>
  <c r="X9" i="116"/>
  <c r="X8" i="116"/>
  <c r="X7" i="116"/>
  <c r="X6" i="116"/>
  <c r="X5" i="116"/>
  <c r="X4" i="116"/>
  <c r="X3" i="116"/>
  <c r="X2" i="116"/>
  <c r="U101" i="116"/>
  <c r="U100" i="116"/>
  <c r="U99" i="116"/>
  <c r="U98" i="116"/>
  <c r="U97" i="116"/>
  <c r="U96" i="116"/>
  <c r="U95" i="116"/>
  <c r="U94" i="116"/>
  <c r="U93" i="116"/>
  <c r="U92" i="116"/>
  <c r="U91" i="116"/>
  <c r="U90" i="116"/>
  <c r="U89" i="116"/>
  <c r="U88" i="116"/>
  <c r="U87" i="116"/>
  <c r="U86" i="116"/>
  <c r="U85" i="116"/>
  <c r="U84" i="116"/>
  <c r="U83" i="116"/>
  <c r="U82" i="116"/>
  <c r="U81" i="116"/>
  <c r="U80" i="116"/>
  <c r="U79" i="116"/>
  <c r="U78" i="116"/>
  <c r="U77" i="116"/>
  <c r="U76" i="116"/>
  <c r="U75" i="116"/>
  <c r="U74" i="116"/>
  <c r="U73" i="116"/>
  <c r="U72" i="116"/>
  <c r="U71" i="116"/>
  <c r="U70" i="116"/>
  <c r="U69" i="116"/>
  <c r="U68" i="116"/>
  <c r="U67" i="116"/>
  <c r="U66" i="116"/>
  <c r="U65" i="116"/>
  <c r="U64" i="116"/>
  <c r="U63" i="116"/>
  <c r="U62" i="116"/>
  <c r="U61" i="116"/>
  <c r="U60" i="116"/>
  <c r="U59" i="116"/>
  <c r="U58" i="116"/>
  <c r="U57" i="116"/>
  <c r="U56" i="116"/>
  <c r="U55" i="116"/>
  <c r="U54" i="116"/>
  <c r="U53" i="116"/>
  <c r="U52" i="116"/>
  <c r="U51" i="116"/>
  <c r="U50" i="116"/>
  <c r="U49" i="116"/>
  <c r="U48" i="116"/>
  <c r="U47" i="116"/>
  <c r="U46" i="116"/>
  <c r="U45" i="116"/>
  <c r="U44" i="116"/>
  <c r="U43" i="116"/>
  <c r="U42" i="116"/>
  <c r="U41" i="116"/>
  <c r="U40" i="116"/>
  <c r="U39" i="116"/>
  <c r="U38" i="116"/>
  <c r="U37" i="116"/>
  <c r="U36" i="116"/>
  <c r="U35" i="116"/>
  <c r="U34" i="116"/>
  <c r="U33" i="116"/>
  <c r="U32" i="116"/>
  <c r="U31" i="116"/>
  <c r="U30" i="116"/>
  <c r="U29" i="116"/>
  <c r="U28" i="116"/>
  <c r="U27" i="116"/>
  <c r="U26" i="116"/>
  <c r="U25" i="116"/>
  <c r="U24" i="116"/>
  <c r="U23" i="116"/>
  <c r="U22" i="116"/>
  <c r="U21" i="116"/>
  <c r="U20" i="116"/>
  <c r="U19" i="116"/>
  <c r="U18" i="116"/>
  <c r="U17" i="116"/>
  <c r="U16" i="116"/>
  <c r="U15" i="116"/>
  <c r="U14" i="116"/>
  <c r="U13" i="116"/>
  <c r="U12" i="116"/>
  <c r="U11" i="116"/>
  <c r="U10" i="116"/>
  <c r="U9" i="116"/>
  <c r="U8" i="116"/>
  <c r="U7" i="116"/>
  <c r="U6" i="116"/>
  <c r="U5" i="116"/>
  <c r="U4" i="116"/>
  <c r="U3" i="116"/>
  <c r="U2" i="116"/>
  <c r="Q100" i="116"/>
  <c r="Q99" i="116"/>
  <c r="P94" i="116"/>
  <c r="P93" i="116"/>
  <c r="Q93" i="116"/>
  <c r="P91" i="116"/>
  <c r="P85" i="116"/>
  <c r="P84" i="116"/>
  <c r="P83" i="116"/>
  <c r="P78" i="116"/>
  <c r="P76" i="116"/>
  <c r="P71" i="116"/>
  <c r="P70" i="116"/>
  <c r="P69" i="116"/>
  <c r="P68" i="116"/>
  <c r="P67" i="116"/>
  <c r="P61" i="116"/>
  <c r="P60" i="116"/>
  <c r="P59" i="116"/>
  <c r="P55" i="116"/>
  <c r="P54" i="116"/>
  <c r="P52" i="116"/>
  <c r="P51" i="116"/>
  <c r="P45" i="116"/>
  <c r="P44" i="116"/>
  <c r="P43" i="116"/>
  <c r="P37" i="116"/>
  <c r="P36" i="116"/>
  <c r="P35" i="116"/>
  <c r="P29" i="116"/>
  <c r="P27" i="116"/>
  <c r="P22" i="116"/>
  <c r="P21" i="116"/>
  <c r="P20" i="116"/>
  <c r="P19" i="116"/>
  <c r="P13" i="116"/>
  <c r="P12" i="116"/>
  <c r="P11" i="116"/>
  <c r="P6" i="116"/>
  <c r="Q6" i="116"/>
  <c r="P4" i="116"/>
  <c r="P3" i="116"/>
  <c r="P2" i="116"/>
  <c r="A3" i="5"/>
  <c r="A4" i="5"/>
  <c r="B4" i="5" s="1"/>
  <c r="A5" i="5"/>
  <c r="A6" i="5"/>
  <c r="A7" i="5"/>
  <c r="A8" i="5"/>
  <c r="B8" i="5" s="1"/>
  <c r="A9" i="5"/>
  <c r="B9" i="5" s="1"/>
  <c r="A10" i="5"/>
  <c r="B10" i="5" s="1"/>
  <c r="A11" i="5"/>
  <c r="A12" i="5"/>
  <c r="B12" i="5" s="1"/>
  <c r="A13" i="5"/>
  <c r="A14" i="5"/>
  <c r="A15" i="5"/>
  <c r="A16" i="5"/>
  <c r="B16" i="5" s="1"/>
  <c r="A17" i="5"/>
  <c r="B17" i="5" s="1"/>
  <c r="A18" i="5"/>
  <c r="B18" i="5" s="1"/>
  <c r="A19" i="5"/>
  <c r="A20" i="5"/>
  <c r="B20" i="5" s="1"/>
  <c r="A21" i="5"/>
  <c r="A22" i="5"/>
  <c r="A23" i="5"/>
  <c r="A24" i="5"/>
  <c r="B24" i="5" s="1"/>
  <c r="A25" i="5"/>
  <c r="B25" i="5" s="1"/>
  <c r="A26" i="5"/>
  <c r="B26" i="5" s="1"/>
  <c r="A27" i="5"/>
  <c r="A28" i="5"/>
  <c r="B28" i="5" s="1"/>
  <c r="A29" i="5"/>
  <c r="A30" i="5"/>
  <c r="A31" i="5"/>
  <c r="A32" i="5"/>
  <c r="B32" i="5" s="1"/>
  <c r="A33" i="5"/>
  <c r="B33" i="5" s="1"/>
  <c r="A34" i="5"/>
  <c r="B34" i="5" s="1"/>
  <c r="A35" i="5"/>
  <c r="A36" i="5"/>
  <c r="B36" i="5" s="1"/>
  <c r="A37" i="5"/>
  <c r="A38" i="5"/>
  <c r="A39" i="5"/>
  <c r="A40" i="5"/>
  <c r="B40" i="5" s="1"/>
  <c r="A41" i="5"/>
  <c r="B41" i="5" s="1"/>
  <c r="A42" i="5"/>
  <c r="B42" i="5" s="1"/>
  <c r="A43" i="5"/>
  <c r="A44" i="5"/>
  <c r="B44" i="5" s="1"/>
  <c r="A45" i="5"/>
  <c r="A46" i="5"/>
  <c r="A47" i="5"/>
  <c r="A48" i="5"/>
  <c r="B48" i="5" s="1"/>
  <c r="A49" i="5"/>
  <c r="B49" i="5" s="1"/>
  <c r="A50" i="5"/>
  <c r="B50" i="5" s="1"/>
  <c r="A51" i="5"/>
  <c r="A52" i="5"/>
  <c r="B52" i="5" s="1"/>
  <c r="A53" i="5"/>
  <c r="A54" i="5"/>
  <c r="A55" i="5"/>
  <c r="A56" i="5"/>
  <c r="B56" i="5" s="1"/>
  <c r="A57" i="5"/>
  <c r="B57" i="5" s="1"/>
  <c r="A58" i="5"/>
  <c r="B58" i="5" s="1"/>
  <c r="A59" i="5"/>
  <c r="A60" i="5"/>
  <c r="B60" i="5" s="1"/>
  <c r="A61" i="5"/>
  <c r="A62" i="5"/>
  <c r="A63" i="5"/>
  <c r="A64" i="5"/>
  <c r="B64" i="5" s="1"/>
  <c r="A65" i="5"/>
  <c r="B65" i="5" s="1"/>
  <c r="A66" i="5"/>
  <c r="B66" i="5" s="1"/>
  <c r="A67" i="5"/>
  <c r="A68" i="5"/>
  <c r="B68" i="5" s="1"/>
  <c r="A69" i="5"/>
  <c r="A70" i="5"/>
  <c r="A71" i="5"/>
  <c r="A72" i="5"/>
  <c r="B72" i="5" s="1"/>
  <c r="A73" i="5"/>
  <c r="B73" i="5" s="1"/>
  <c r="A74" i="5"/>
  <c r="B74" i="5" s="1"/>
  <c r="A75" i="5"/>
  <c r="A76" i="5"/>
  <c r="B76" i="5" s="1"/>
  <c r="A77" i="5"/>
  <c r="A78" i="5"/>
  <c r="A79" i="5"/>
  <c r="A80" i="5"/>
  <c r="B80" i="5" s="1"/>
  <c r="A81" i="5"/>
  <c r="B81" i="5" s="1"/>
  <c r="A82" i="5"/>
  <c r="B82" i="5" s="1"/>
  <c r="A83" i="5"/>
  <c r="A84" i="5"/>
  <c r="B84" i="5" s="1"/>
  <c r="A85" i="5"/>
  <c r="A86" i="5"/>
  <c r="A87" i="5"/>
  <c r="A88" i="5"/>
  <c r="B88" i="5" s="1"/>
  <c r="A89" i="5"/>
  <c r="B89" i="5" s="1"/>
  <c r="A90" i="5"/>
  <c r="B90" i="5" s="1"/>
  <c r="A91" i="5"/>
  <c r="A92" i="5"/>
  <c r="B92" i="5" s="1"/>
  <c r="A93" i="5"/>
  <c r="A94" i="5"/>
  <c r="A95" i="5"/>
  <c r="A96" i="5"/>
  <c r="B96" i="5" s="1"/>
  <c r="A97" i="5"/>
  <c r="B97" i="5" s="1"/>
  <c r="A98" i="5"/>
  <c r="B98" i="5" s="1"/>
  <c r="A99" i="5"/>
  <c r="A100" i="5"/>
  <c r="B100" i="5" s="1"/>
  <c r="A101" i="5"/>
  <c r="A2" i="5"/>
  <c r="A3" i="4"/>
  <c r="A4" i="4"/>
  <c r="B4" i="4" s="1"/>
  <c r="A5" i="4"/>
  <c r="B5" i="4" s="1"/>
  <c r="A6" i="4"/>
  <c r="B6" i="4" s="1"/>
  <c r="A7" i="4"/>
  <c r="B7" i="4" s="1"/>
  <c r="A8" i="4"/>
  <c r="B8" i="4" s="1"/>
  <c r="A9" i="4"/>
  <c r="B9" i="4" s="1"/>
  <c r="A10" i="4"/>
  <c r="B10" i="4" s="1"/>
  <c r="A11" i="4"/>
  <c r="A12" i="4"/>
  <c r="B12" i="4" s="1"/>
  <c r="A13" i="4"/>
  <c r="B13" i="4" s="1"/>
  <c r="A14" i="4"/>
  <c r="B14" i="4" s="1"/>
  <c r="A15" i="4"/>
  <c r="B15" i="4" s="1"/>
  <c r="A16" i="4"/>
  <c r="B16" i="4" s="1"/>
  <c r="A17" i="4"/>
  <c r="B17" i="4" s="1"/>
  <c r="A18" i="4"/>
  <c r="B18" i="4" s="1"/>
  <c r="A19" i="4"/>
  <c r="A20" i="4"/>
  <c r="B20" i="4" s="1"/>
  <c r="A21" i="4"/>
  <c r="B21" i="4" s="1"/>
  <c r="A22" i="4"/>
  <c r="B22" i="4" s="1"/>
  <c r="A23" i="4"/>
  <c r="B23" i="4" s="1"/>
  <c r="A24" i="4"/>
  <c r="B24" i="4" s="1"/>
  <c r="A25" i="4"/>
  <c r="B25" i="4" s="1"/>
  <c r="A26" i="4"/>
  <c r="B26" i="4" s="1"/>
  <c r="A27" i="4"/>
  <c r="A28" i="4"/>
  <c r="B28" i="4" s="1"/>
  <c r="A29" i="4"/>
  <c r="B29" i="4" s="1"/>
  <c r="A30" i="4"/>
  <c r="B30" i="4" s="1"/>
  <c r="A31" i="4"/>
  <c r="B31" i="4" s="1"/>
  <c r="A32" i="4"/>
  <c r="B32" i="4" s="1"/>
  <c r="A33" i="4"/>
  <c r="B33" i="4" s="1"/>
  <c r="A34" i="4"/>
  <c r="B34" i="4" s="1"/>
  <c r="A35" i="4"/>
  <c r="A36" i="4"/>
  <c r="B36" i="4" s="1"/>
  <c r="A37" i="4"/>
  <c r="B37" i="4" s="1"/>
  <c r="A38" i="4"/>
  <c r="B38" i="4" s="1"/>
  <c r="A39" i="4"/>
  <c r="B39" i="4" s="1"/>
  <c r="A40" i="4"/>
  <c r="B40" i="4" s="1"/>
  <c r="A41" i="4"/>
  <c r="B41" i="4" s="1"/>
  <c r="A42" i="4"/>
  <c r="B42" i="4" s="1"/>
  <c r="A43" i="4"/>
  <c r="A44" i="4"/>
  <c r="B44" i="4" s="1"/>
  <c r="A45" i="4"/>
  <c r="B45" i="4" s="1"/>
  <c r="A46" i="4"/>
  <c r="B46" i="4" s="1"/>
  <c r="A47" i="4"/>
  <c r="B47" i="4" s="1"/>
  <c r="A48" i="4"/>
  <c r="B48" i="4" s="1"/>
  <c r="A49" i="4"/>
  <c r="B49" i="4" s="1"/>
  <c r="A50" i="4"/>
  <c r="B50" i="4" s="1"/>
  <c r="A51" i="4"/>
  <c r="A52" i="4"/>
  <c r="B52" i="4" s="1"/>
  <c r="A53" i="4"/>
  <c r="B53" i="4" s="1"/>
  <c r="A54" i="4"/>
  <c r="B54" i="4" s="1"/>
  <c r="A55" i="4"/>
  <c r="B55" i="4" s="1"/>
  <c r="A56" i="4"/>
  <c r="B56" i="4" s="1"/>
  <c r="A57" i="4"/>
  <c r="B57" i="4" s="1"/>
  <c r="A58" i="4"/>
  <c r="B58" i="4" s="1"/>
  <c r="A59" i="4"/>
  <c r="A60" i="4"/>
  <c r="B60" i="4" s="1"/>
  <c r="A61" i="4"/>
  <c r="B61" i="4" s="1"/>
  <c r="A62" i="4"/>
  <c r="B62" i="4" s="1"/>
  <c r="A63" i="4"/>
  <c r="B63" i="4" s="1"/>
  <c r="A64" i="4"/>
  <c r="B64" i="4" s="1"/>
  <c r="A65" i="4"/>
  <c r="B65" i="4" s="1"/>
  <c r="A66" i="4"/>
  <c r="B66" i="4" s="1"/>
  <c r="A67" i="4"/>
  <c r="A68" i="4"/>
  <c r="B68" i="4" s="1"/>
  <c r="A69" i="4"/>
  <c r="B69" i="4" s="1"/>
  <c r="A70" i="4"/>
  <c r="B70" i="4" s="1"/>
  <c r="A71" i="4"/>
  <c r="B71" i="4" s="1"/>
  <c r="A72" i="4"/>
  <c r="B72" i="4" s="1"/>
  <c r="A73" i="4"/>
  <c r="B73" i="4" s="1"/>
  <c r="A74" i="4"/>
  <c r="B74" i="4" s="1"/>
  <c r="A75" i="4"/>
  <c r="A76" i="4"/>
  <c r="B76" i="4" s="1"/>
  <c r="A77" i="4"/>
  <c r="B77" i="4" s="1"/>
  <c r="A78" i="4"/>
  <c r="B78" i="4" s="1"/>
  <c r="A79" i="4"/>
  <c r="B79" i="4" s="1"/>
  <c r="A80" i="4"/>
  <c r="B80" i="4" s="1"/>
  <c r="A81" i="4"/>
  <c r="B81" i="4" s="1"/>
  <c r="A82" i="4"/>
  <c r="B82" i="4" s="1"/>
  <c r="A83" i="4"/>
  <c r="A84" i="4"/>
  <c r="B84" i="4" s="1"/>
  <c r="A85" i="4"/>
  <c r="B85" i="4" s="1"/>
  <c r="A86" i="4"/>
  <c r="B86" i="4" s="1"/>
  <c r="A87" i="4"/>
  <c r="B87" i="4" s="1"/>
  <c r="A88" i="4"/>
  <c r="B88" i="4" s="1"/>
  <c r="A89" i="4"/>
  <c r="B89" i="4" s="1"/>
  <c r="A90" i="4"/>
  <c r="B90" i="4" s="1"/>
  <c r="A91" i="4"/>
  <c r="A92" i="4"/>
  <c r="B92" i="4" s="1"/>
  <c r="A93" i="4"/>
  <c r="B93" i="4" s="1"/>
  <c r="A94" i="4"/>
  <c r="B94" i="4" s="1"/>
  <c r="A95" i="4"/>
  <c r="B95" i="4" s="1"/>
  <c r="A96" i="4"/>
  <c r="B96" i="4" s="1"/>
  <c r="A97" i="4"/>
  <c r="B97" i="4" s="1"/>
  <c r="A98" i="4"/>
  <c r="B98" i="4" s="1"/>
  <c r="A99" i="4"/>
  <c r="A100" i="4"/>
  <c r="B100" i="4" s="1"/>
  <c r="A101" i="4"/>
  <c r="B101" i="4" s="1"/>
  <c r="A2" i="4"/>
  <c r="A87"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B32" i="2" s="1"/>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8" i="2"/>
  <c r="A89" i="2"/>
  <c r="A90" i="2"/>
  <c r="A91" i="2"/>
  <c r="A92" i="2"/>
  <c r="A93" i="2"/>
  <c r="A94" i="2"/>
  <c r="A95" i="2"/>
  <c r="A96" i="2"/>
  <c r="A97" i="2"/>
  <c r="A98" i="2"/>
  <c r="A99" i="2"/>
  <c r="A100" i="2"/>
  <c r="A101" i="2"/>
  <c r="A2" i="2"/>
  <c r="B2" i="2" s="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2"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B101" i="5"/>
  <c r="B99" i="5"/>
  <c r="B95" i="5"/>
  <c r="B94" i="5"/>
  <c r="B93" i="5"/>
  <c r="B91" i="5"/>
  <c r="B87" i="5"/>
  <c r="B86" i="5"/>
  <c r="B85" i="5"/>
  <c r="B83" i="5"/>
  <c r="B79" i="5"/>
  <c r="B78" i="5"/>
  <c r="B77" i="5"/>
  <c r="B75" i="5"/>
  <c r="B71" i="5"/>
  <c r="B70" i="5"/>
  <c r="B69" i="5"/>
  <c r="B67" i="5"/>
  <c r="B63" i="5"/>
  <c r="B62" i="5"/>
  <c r="B61" i="5"/>
  <c r="B59" i="5"/>
  <c r="B55" i="5"/>
  <c r="B54" i="5"/>
  <c r="B53" i="5"/>
  <c r="B51" i="5"/>
  <c r="B47" i="5"/>
  <c r="B46" i="5"/>
  <c r="B45" i="5"/>
  <c r="B43" i="5"/>
  <c r="B39" i="5"/>
  <c r="B38" i="5"/>
  <c r="B37" i="5"/>
  <c r="B35" i="5"/>
  <c r="B31" i="5"/>
  <c r="B30" i="5"/>
  <c r="B29" i="5"/>
  <c r="B27" i="5"/>
  <c r="B23" i="5"/>
  <c r="B22" i="5"/>
  <c r="B21" i="5"/>
  <c r="B19" i="5"/>
  <c r="B15" i="5"/>
  <c r="B14" i="5"/>
  <c r="B13" i="5"/>
  <c r="B11" i="5"/>
  <c r="B7" i="5"/>
  <c r="B6" i="5"/>
  <c r="B5" i="5"/>
  <c r="B3" i="5"/>
  <c r="B2" i="5"/>
  <c r="B3" i="4"/>
  <c r="B11" i="4"/>
  <c r="B19" i="4"/>
  <c r="B27" i="4"/>
  <c r="B35" i="4"/>
  <c r="B43" i="4"/>
  <c r="B51" i="4"/>
  <c r="B59" i="4"/>
  <c r="B67" i="4"/>
  <c r="B75" i="4"/>
  <c r="B83" i="4"/>
  <c r="B91" i="4"/>
  <c r="B99" i="4"/>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G2" i="2"/>
  <c r="H2" i="2" s="1"/>
  <c r="G3" i="2"/>
  <c r="H3" i="2" s="1"/>
  <c r="G4" i="2"/>
  <c r="G5" i="2"/>
  <c r="G6" i="2"/>
  <c r="G7" i="2"/>
  <c r="G8" i="2"/>
  <c r="G9" i="2"/>
  <c r="H9" i="2" s="1"/>
  <c r="G10" i="2"/>
  <c r="H10" i="2" s="1"/>
  <c r="G11" i="2"/>
  <c r="H11" i="2" s="1"/>
  <c r="G12" i="2"/>
  <c r="G13" i="2"/>
  <c r="G14" i="2"/>
  <c r="H14" i="2" s="1"/>
  <c r="G15" i="2"/>
  <c r="H15" i="2" s="1"/>
  <c r="G16" i="2"/>
  <c r="H16" i="2" s="1"/>
  <c r="G17" i="2"/>
  <c r="H17" i="2" s="1"/>
  <c r="G18" i="2"/>
  <c r="H18" i="2" s="1"/>
  <c r="G19" i="2"/>
  <c r="H19" i="2" s="1"/>
  <c r="G20" i="2"/>
  <c r="G21" i="2"/>
  <c r="H21" i="2" s="1"/>
  <c r="G22" i="2"/>
  <c r="H22" i="2" s="1"/>
  <c r="G23" i="2"/>
  <c r="H23" i="2" s="1"/>
  <c r="G24" i="2"/>
  <c r="H24" i="2" s="1"/>
  <c r="G25" i="2"/>
  <c r="H25" i="2" s="1"/>
  <c r="G26" i="2"/>
  <c r="H26" i="2" s="1"/>
  <c r="G27" i="2"/>
  <c r="H27" i="2" s="1"/>
  <c r="G28" i="2"/>
  <c r="G29" i="2"/>
  <c r="H29" i="2" s="1"/>
  <c r="G30" i="2"/>
  <c r="H30" i="2" s="1"/>
  <c r="G31" i="2"/>
  <c r="H31" i="2" s="1"/>
  <c r="G32" i="2"/>
  <c r="H32" i="2" s="1"/>
  <c r="G33" i="2"/>
  <c r="H33" i="2" s="1"/>
  <c r="G34" i="2"/>
  <c r="H34" i="2" s="1"/>
  <c r="G35" i="2"/>
  <c r="H35" i="2" s="1"/>
  <c r="G36" i="2"/>
  <c r="G37" i="2"/>
  <c r="G38" i="2"/>
  <c r="H38" i="2" s="1"/>
  <c r="G39" i="2"/>
  <c r="H39" i="2" s="1"/>
  <c r="G40" i="2"/>
  <c r="H40" i="2" s="1"/>
  <c r="G41" i="2"/>
  <c r="H41" i="2" s="1"/>
  <c r="G42" i="2"/>
  <c r="H42" i="2" s="1"/>
  <c r="G43" i="2"/>
  <c r="H43" i="2" s="1"/>
  <c r="G44" i="2"/>
  <c r="H44" i="2" s="1"/>
  <c r="G45" i="2"/>
  <c r="G46" i="2"/>
  <c r="H46" i="2" s="1"/>
  <c r="G47" i="2"/>
  <c r="H47" i="2" s="1"/>
  <c r="G48" i="2"/>
  <c r="H48" i="2" s="1"/>
  <c r="G49" i="2"/>
  <c r="H49" i="2" s="1"/>
  <c r="G50" i="2"/>
  <c r="H50" i="2" s="1"/>
  <c r="G51" i="2"/>
  <c r="H51" i="2" s="1"/>
  <c r="G52" i="2"/>
  <c r="G53" i="2"/>
  <c r="G54" i="2"/>
  <c r="H54" i="2" s="1"/>
  <c r="G55" i="2"/>
  <c r="H55" i="2" s="1"/>
  <c r="G56" i="2"/>
  <c r="H56" i="2" s="1"/>
  <c r="G57" i="2"/>
  <c r="H57" i="2" s="1"/>
  <c r="G58" i="2"/>
  <c r="H58" i="2" s="1"/>
  <c r="G59" i="2"/>
  <c r="H59" i="2" s="1"/>
  <c r="G60" i="2"/>
  <c r="G61" i="2"/>
  <c r="G62" i="2"/>
  <c r="H62" i="2" s="1"/>
  <c r="G63" i="2"/>
  <c r="H63" i="2" s="1"/>
  <c r="G64" i="2"/>
  <c r="H64" i="2" s="1"/>
  <c r="G65" i="2"/>
  <c r="H65" i="2" s="1"/>
  <c r="G66" i="2"/>
  <c r="H66" i="2" s="1"/>
  <c r="G67" i="2"/>
  <c r="H67" i="2" s="1"/>
  <c r="G68" i="2"/>
  <c r="G69" i="2"/>
  <c r="H69" i="2" s="1"/>
  <c r="G70" i="2"/>
  <c r="H70" i="2" s="1"/>
  <c r="G71" i="2"/>
  <c r="H71" i="2" s="1"/>
  <c r="G72" i="2"/>
  <c r="H72" i="2" s="1"/>
  <c r="G73" i="2"/>
  <c r="H73" i="2" s="1"/>
  <c r="G74" i="2"/>
  <c r="H74" i="2" s="1"/>
  <c r="G75" i="2"/>
  <c r="H75" i="2" s="1"/>
  <c r="G76" i="2"/>
  <c r="G77" i="2"/>
  <c r="G78" i="2"/>
  <c r="H78" i="2" s="1"/>
  <c r="G79" i="2"/>
  <c r="H79" i="2" s="1"/>
  <c r="G80" i="2"/>
  <c r="H80" i="2" s="1"/>
  <c r="G81" i="2"/>
  <c r="H81" i="2" s="1"/>
  <c r="G82" i="2"/>
  <c r="H82" i="2" s="1"/>
  <c r="G83" i="2"/>
  <c r="H83" i="2" s="1"/>
  <c r="G84" i="2"/>
  <c r="G85" i="2"/>
  <c r="G86" i="2"/>
  <c r="H86" i="2" s="1"/>
  <c r="G87" i="2"/>
  <c r="H87" i="2" s="1"/>
  <c r="G88" i="2"/>
  <c r="H88" i="2" s="1"/>
  <c r="G89" i="2"/>
  <c r="H89" i="2" s="1"/>
  <c r="G90" i="2"/>
  <c r="H90" i="2" s="1"/>
  <c r="G91" i="2"/>
  <c r="H91" i="2" s="1"/>
  <c r="G92" i="2"/>
  <c r="G93" i="2"/>
  <c r="G94" i="2"/>
  <c r="H94" i="2" s="1"/>
  <c r="G95" i="2"/>
  <c r="H95" i="2" s="1"/>
  <c r="G96" i="2"/>
  <c r="H96" i="2" s="1"/>
  <c r="G97" i="2"/>
  <c r="H97" i="2" s="1"/>
  <c r="G98" i="2"/>
  <c r="H98" i="2" s="1"/>
  <c r="G99" i="2"/>
  <c r="H99" i="2" s="1"/>
  <c r="G100" i="2"/>
  <c r="H100" i="2" s="1"/>
  <c r="I101" i="2"/>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2"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3" i="4"/>
  <c r="G4" i="4"/>
  <c r="G5" i="4"/>
  <c r="G6" i="4"/>
  <c r="G7" i="4"/>
  <c r="G8" i="4"/>
  <c r="G9" i="4"/>
  <c r="G10" i="4"/>
  <c r="G11" i="4"/>
  <c r="G12" i="4"/>
  <c r="G13" i="4"/>
  <c r="G14" i="4"/>
  <c r="G15" i="4"/>
  <c r="G2" i="4"/>
  <c r="Q32" i="116" l="1"/>
  <c r="Q67" i="116"/>
  <c r="Q22" i="116"/>
  <c r="Q11" i="116"/>
  <c r="Q59" i="116"/>
  <c r="Q98" i="116"/>
  <c r="P23" i="116"/>
  <c r="Q61" i="116"/>
  <c r="Q38" i="116"/>
  <c r="P89" i="116"/>
  <c r="Q45" i="116"/>
  <c r="Q29" i="116"/>
  <c r="Q77" i="116"/>
  <c r="Q75" i="116"/>
  <c r="Q28" i="116"/>
  <c r="Q44" i="116"/>
  <c r="Q83" i="116"/>
  <c r="Q7" i="116"/>
  <c r="P18" i="116"/>
  <c r="Q55" i="116"/>
  <c r="Q94" i="116"/>
  <c r="Q62" i="116"/>
  <c r="Q4" i="116"/>
  <c r="Q20" i="116"/>
  <c r="Q36" i="116"/>
  <c r="Q41" i="116"/>
  <c r="Q52" i="116"/>
  <c r="Q69" i="116"/>
  <c r="P75" i="116"/>
  <c r="Q86" i="116"/>
  <c r="Q49" i="116"/>
  <c r="Q78" i="116"/>
  <c r="P7" i="116"/>
  <c r="Q14" i="116"/>
  <c r="Q30" i="116"/>
  <c r="Q46" i="116"/>
  <c r="Q15" i="116"/>
  <c r="Q31" i="116"/>
  <c r="Q47" i="116"/>
  <c r="Q84" i="116"/>
  <c r="P87" i="116"/>
  <c r="Q2" i="116"/>
  <c r="Q10" i="116"/>
  <c r="Q18" i="116"/>
  <c r="Q26" i="116"/>
  <c r="Q34" i="116"/>
  <c r="Q42" i="116"/>
  <c r="Q50" i="116"/>
  <c r="Q58" i="116"/>
  <c r="Q66" i="116"/>
  <c r="Q74" i="116"/>
  <c r="Q82" i="116"/>
  <c r="Q90" i="116"/>
  <c r="P8" i="116"/>
  <c r="P16" i="116"/>
  <c r="P24" i="116"/>
  <c r="P32" i="116"/>
  <c r="Q40" i="116"/>
  <c r="Q48" i="116"/>
  <c r="Q56" i="116"/>
  <c r="Q64" i="116"/>
  <c r="Q72" i="116"/>
  <c r="Q80" i="116"/>
  <c r="Q88" i="116"/>
  <c r="Q96" i="116"/>
  <c r="P99" i="116"/>
  <c r="Q43" i="116"/>
  <c r="Q51" i="116"/>
  <c r="P9" i="116"/>
  <c r="P17" i="116"/>
  <c r="P25" i="116"/>
  <c r="P33" i="116"/>
  <c r="P41" i="116"/>
  <c r="P49" i="116"/>
  <c r="P57" i="116"/>
  <c r="P65" i="116"/>
  <c r="P73" i="116"/>
  <c r="P81" i="116"/>
  <c r="P97" i="116"/>
  <c r="Q35" i="116"/>
  <c r="Q9" i="116"/>
  <c r="Q17" i="116"/>
  <c r="Q25" i="116"/>
  <c r="Q33" i="116"/>
  <c r="P100" i="116"/>
  <c r="Q60" i="116"/>
  <c r="P63" i="116"/>
  <c r="P95" i="116"/>
  <c r="Q76" i="116"/>
  <c r="P79" i="116"/>
  <c r="Q71" i="116"/>
  <c r="P101" i="116"/>
  <c r="Q68" i="116"/>
  <c r="I93" i="2"/>
  <c r="I86" i="2"/>
  <c r="I65" i="2"/>
  <c r="I49" i="2"/>
  <c r="I33" i="2"/>
  <c r="I22" i="2"/>
  <c r="I85" i="2"/>
  <c r="I77" i="2"/>
  <c r="I61" i="2"/>
  <c r="I45" i="2"/>
  <c r="I37" i="2"/>
  <c r="I13" i="2"/>
  <c r="I5" i="2"/>
  <c r="H5" i="2"/>
  <c r="I89" i="2"/>
  <c r="I73" i="2"/>
  <c r="I25" i="2"/>
  <c r="I84" i="2"/>
  <c r="I76" i="2"/>
  <c r="I60" i="2"/>
  <c r="I44" i="2"/>
  <c r="I20" i="2"/>
  <c r="I88" i="2"/>
  <c r="I72" i="2"/>
  <c r="I24" i="2"/>
  <c r="I91" i="2"/>
  <c r="I83" i="2"/>
  <c r="I59" i="2"/>
  <c r="I35" i="2"/>
  <c r="I19" i="2"/>
  <c r="I71" i="2"/>
  <c r="I23" i="2"/>
  <c r="I98" i="2"/>
  <c r="I82" i="2"/>
  <c r="I66" i="2"/>
  <c r="I50" i="2"/>
  <c r="I34" i="2"/>
  <c r="I10" i="2"/>
  <c r="H77" i="2"/>
  <c r="H52" i="2"/>
  <c r="H13" i="2"/>
  <c r="I70" i="2"/>
  <c r="H37" i="2"/>
  <c r="I97" i="2"/>
  <c r="I8" i="2"/>
  <c r="H8" i="2"/>
  <c r="H61" i="2"/>
  <c r="H36" i="2"/>
  <c r="I96" i="2"/>
  <c r="I80" i="2"/>
  <c r="I64" i="2"/>
  <c r="I48" i="2"/>
  <c r="I32" i="2"/>
  <c r="I16" i="2"/>
  <c r="I53" i="2"/>
  <c r="I29" i="2"/>
  <c r="I41" i="2"/>
  <c r="I100" i="2"/>
  <c r="I68" i="2"/>
  <c r="I28" i="2"/>
  <c r="I3" i="2"/>
  <c r="I4" i="2"/>
  <c r="H4" i="2"/>
  <c r="I56" i="2"/>
  <c r="I75" i="2"/>
  <c r="I43" i="2"/>
  <c r="I11" i="2"/>
  <c r="H53" i="2"/>
  <c r="H28" i="2"/>
  <c r="I39" i="2"/>
  <c r="I90" i="2"/>
  <c r="I58" i="2"/>
  <c r="I26" i="2"/>
  <c r="I38" i="2"/>
  <c r="I81" i="2"/>
  <c r="I7" i="2"/>
  <c r="H7" i="2"/>
  <c r="H85" i="2"/>
  <c r="H60" i="2"/>
  <c r="I95" i="2"/>
  <c r="I79" i="2"/>
  <c r="I63" i="2"/>
  <c r="I47" i="2"/>
  <c r="I31" i="2"/>
  <c r="I15" i="2"/>
  <c r="I69" i="2"/>
  <c r="I21" i="2"/>
  <c r="I57" i="2"/>
  <c r="I92" i="2"/>
  <c r="I52" i="2"/>
  <c r="I36" i="2"/>
  <c r="I9" i="2"/>
  <c r="I12" i="2"/>
  <c r="H93" i="2"/>
  <c r="H68" i="2"/>
  <c r="I40" i="2"/>
  <c r="I99" i="2"/>
  <c r="I67" i="2"/>
  <c r="I51" i="2"/>
  <c r="I27" i="2"/>
  <c r="H92" i="2"/>
  <c r="I87" i="2"/>
  <c r="I55" i="2"/>
  <c r="I74" i="2"/>
  <c r="I42" i="2"/>
  <c r="I18" i="2"/>
  <c r="I2" i="2"/>
  <c r="I54" i="2"/>
  <c r="H101" i="2"/>
  <c r="H76" i="2"/>
  <c r="H12" i="2"/>
  <c r="I17" i="2"/>
  <c r="I6" i="2"/>
  <c r="H6" i="2"/>
  <c r="H84" i="2"/>
  <c r="H45" i="2"/>
  <c r="H20" i="2"/>
  <c r="I94" i="2"/>
  <c r="I78" i="2"/>
  <c r="I62" i="2"/>
  <c r="I46" i="2"/>
  <c r="I30" i="2"/>
  <c r="I14" i="2"/>
  <c r="B2" i="4" l="1"/>
  <c r="C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BD372E-3660-4C6E-988C-48A358F74AE1}" sourceFile="C:\Users\Ramya\Downloads\FSI-2023-DOWNLOAD.xlsx" odcFile="C:\Users\Ramya\OneDrive\Documents\My Data Sources\FSI-2023-DOWNLOAD Sheet1$.od.odc" keepAlive="1" name="FSI-2023-DOWNLOAD Sheet1$.od" type="5" refreshedVersion="8" background="1">
    <dbPr connection="Provider=Microsoft.ACE.OLEDB.12.0;User ID=Admin;Data Source=C:\Users\Ramya\Downloads\FSI-2023-DOWNLOAD.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<sst xmlns="http://schemas.openxmlformats.org/spreadsheetml/2006/main" count="2123" uniqueCount="604">
  <si>
    <t>Emp ID</t>
  </si>
  <si>
    <t>Name</t>
  </si>
  <si>
    <t>Gender</t>
  </si>
  <si>
    <t>DOB</t>
  </si>
  <si>
    <t>Join Date</t>
  </si>
  <si>
    <t>Department</t>
  </si>
  <si>
    <t>Designation</t>
  </si>
  <si>
    <t>Email</t>
  </si>
  <si>
    <t>Phone</t>
  </si>
  <si>
    <t>Status</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</si>
  <si>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</si>
  <si>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</si>
  <si>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</si>
  <si>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</si>
  <si>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</si>
  <si>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</si>
  <si>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</si>
  <si>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</si>
  <si>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</si>
  <si>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</si>
  <si>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</si>
  <si>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</si>
  <si>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</si>
  <si>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</si>
  <si>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</si>
  <si>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</si>
  <si>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</si>
  <si>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</si>
  <si>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</si>
  <si>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</si>
  <si>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</si>
  <si>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</si>
  <si>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</si>
  <si>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</si>
  <si>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</si>
  <si>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</si>
  <si>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</si>
  <si>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</si>
  <si>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</si>
  <si>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</si>
  <si>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</si>
  <si>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</si>
  <si>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</si>
  <si>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</si>
  <si>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</si>
  <si>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</si>
  <si>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</si>
  <si>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</si>
  <si>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</si>
  <si>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</si>
  <si>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</si>
  <si>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</si>
  <si>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</si>
  <si>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</si>
  <si>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</si>
  <si>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</si>
  <si>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</si>
  <si>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</si>
  <si>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</si>
  <si>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</si>
  <si>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</si>
  <si>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</si>
  <si>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</si>
  <si>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</si>
  <si>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</si>
  <si>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</si>
  <si>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</si>
  <si>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</si>
  <si>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</si>
  <si>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</si>
  <si>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</si>
  <si>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</si>
  <si>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</si>
  <si>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</si>
  <si>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</si>
  <si>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</si>
  <si>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</si>
  <si>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</si>
  <si>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</si>
  <si>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</si>
  <si>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</si>
  <si>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</si>
  <si>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</si>
  <si>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</si>
  <si>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</si>
  <si>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</si>
  <si>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</si>
  <si>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</si>
  <si>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</si>
  <si>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</si>
  <si>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</si>
  <si>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</si>
  <si>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</si>
  <si>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</si>
  <si>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</si>
  <si>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</si>
  <si>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</si>
  <si>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</si>
  <si>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</si>
  <si>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</si>
  <si>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</si>
  <si>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</si>
  <si>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</si>
  <si>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</si>
  <si>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</si>
  <si>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</si>
  <si>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</si>
  <si>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</si>
  <si>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</si>
  <si>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</si>
  <si>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Allison Hill</t>
  </si>
  <si>
    <t>Tyler Rogers</t>
  </si>
  <si>
    <t>Jamie Chavez</t>
  </si>
  <si>
    <t>Austin Gentry</t>
  </si>
  <si>
    <t>Rebecca Henderson</t>
  </si>
  <si>
    <t>Sheila Evans</t>
  </si>
  <si>
    <t>Theresa Martin</t>
  </si>
  <si>
    <t>Andre Rivera</t>
  </si>
  <si>
    <t>Nicholas Mcbride</t>
  </si>
  <si>
    <t>Carmen Smith</t>
  </si>
  <si>
    <t>Tyler Miller</t>
  </si>
  <si>
    <t>Kristine Garcia</t>
  </si>
  <si>
    <t>Brian Tran</t>
  </si>
  <si>
    <t>Tony Vazquez</t>
  </si>
  <si>
    <t>Tim Patton</t>
  </si>
  <si>
    <t>Diana May</t>
  </si>
  <si>
    <t>Michael Smith</t>
  </si>
  <si>
    <t>Stephanie Gilbert</t>
  </si>
  <si>
    <t>William Carr</t>
  </si>
  <si>
    <t>John Schmidt</t>
  </si>
  <si>
    <t>Francisco Fernandez</t>
  </si>
  <si>
    <t>Sarah Ashley</t>
  </si>
  <si>
    <t>David Murphy</t>
  </si>
  <si>
    <t>Cameron Caldwell</t>
  </si>
  <si>
    <t>Raymond Jefferson</t>
  </si>
  <si>
    <t>Leslie Morris</t>
  </si>
  <si>
    <t>Kellie Lee</t>
  </si>
  <si>
    <t>Patrick Rivera</t>
  </si>
  <si>
    <t>Adrian Ferguson</t>
  </si>
  <si>
    <t>Amy Hernandez</t>
  </si>
  <si>
    <t>Brooke Thompson</t>
  </si>
  <si>
    <t>Ricky Larson</t>
  </si>
  <si>
    <t>Michael Valencia</t>
  </si>
  <si>
    <t>Brandon King</t>
  </si>
  <si>
    <t>Jason Walker</t>
  </si>
  <si>
    <t>Aaron Barber</t>
  </si>
  <si>
    <t>Rebecca Pearson MD</t>
  </si>
  <si>
    <t>Eugene Higgins</t>
  </si>
  <si>
    <t>Jason Maldonado</t>
  </si>
  <si>
    <t>Joyce Turner</t>
  </si>
  <si>
    <t>Michelle Hopkins</t>
  </si>
  <si>
    <t>Gina Wilson</t>
  </si>
  <si>
    <t>Connie Brown</t>
  </si>
  <si>
    <t>Sandra Gilbert</t>
  </si>
  <si>
    <t>Gavin Zhang</t>
  </si>
  <si>
    <t>Christopher Williams</t>
  </si>
  <si>
    <t>Charles Martinez</t>
  </si>
  <si>
    <t>David Mckay</t>
  </si>
  <si>
    <t>John Boone</t>
  </si>
  <si>
    <t>Patrick Bonilla</t>
  </si>
  <si>
    <t>Paul Wilson</t>
  </si>
  <si>
    <t>Jeffrey Anderson MD</t>
  </si>
  <si>
    <t>Travis Stevens</t>
  </si>
  <si>
    <t>Tyler Brewer</t>
  </si>
  <si>
    <t>Eric Hill</t>
  </si>
  <si>
    <t>Robert Monroe</t>
  </si>
  <si>
    <t>Samuel Brandt</t>
  </si>
  <si>
    <t>Gloria Miranda</t>
  </si>
  <si>
    <t>Nathan Montes</t>
  </si>
  <si>
    <t>Kristen Garcia</t>
  </si>
  <si>
    <t>Jade Johnson DVM</t>
  </si>
  <si>
    <t>David Fowler</t>
  </si>
  <si>
    <t>Katie Smith</t>
  </si>
  <si>
    <t>Amy Parsons</t>
  </si>
  <si>
    <t>Jacob Preston</t>
  </si>
  <si>
    <t>Lance Simmons</t>
  </si>
  <si>
    <t>Richard Diaz</t>
  </si>
  <si>
    <t>Michele Lewis</t>
  </si>
  <si>
    <t>Cynthia Snyder</t>
  </si>
  <si>
    <t>Joseph Anderson</t>
  </si>
  <si>
    <t>Lisa Davis</t>
  </si>
  <si>
    <t>Robert Sullivan</t>
  </si>
  <si>
    <t>Brent Roberts</t>
  </si>
  <si>
    <t>Johnny Khan</t>
  </si>
  <si>
    <t>Jennifer Norton</t>
  </si>
  <si>
    <t>James Jensen</t>
  </si>
  <si>
    <t>Mark Harvey</t>
  </si>
  <si>
    <t>Emily Thompson</t>
  </si>
  <si>
    <t>Jamie Baird</t>
  </si>
  <si>
    <t>Michael Schmidt</t>
  </si>
  <si>
    <t>Carrie Khan</t>
  </si>
  <si>
    <t>Corey Rodriguez</t>
  </si>
  <si>
    <t>Adriana Reyes</t>
  </si>
  <si>
    <t>Tyler Mendoza</t>
  </si>
  <si>
    <t>Joshua Martin</t>
  </si>
  <si>
    <t>Michael Weaver</t>
  </si>
  <si>
    <t>Monica Walker</t>
  </si>
  <si>
    <t>Brian Johnson</t>
  </si>
  <si>
    <t>Justin Vargas</t>
  </si>
  <si>
    <t>Brianna Ford</t>
  </si>
  <si>
    <t>Shelly Lopez</t>
  </si>
  <si>
    <t>Heather Green</t>
  </si>
  <si>
    <t>Craig Hall</t>
  </si>
  <si>
    <t>Ryan Hall</t>
  </si>
  <si>
    <t>Susan Rodriguez</t>
  </si>
  <si>
    <t>Adam Jackson</t>
  </si>
  <si>
    <t>Nicole Marquez</t>
  </si>
  <si>
    <t>Jennifer Ayala</t>
  </si>
  <si>
    <t>Emily Rodriguez</t>
  </si>
  <si>
    <t>Erika Cruz</t>
  </si>
  <si>
    <t>M</t>
  </si>
  <si>
    <t>F</t>
  </si>
  <si>
    <t>19-08-1979</t>
  </si>
  <si>
    <t>03-10-1970</t>
  </si>
  <si>
    <t>08-04-1989</t>
  </si>
  <si>
    <t>15-01-2003</t>
  </si>
  <si>
    <t>06-10-1968</t>
  </si>
  <si>
    <t>28-12-1998</t>
  </si>
  <si>
    <t>08-05-2000</t>
  </si>
  <si>
    <t>07-06-1999</t>
  </si>
  <si>
    <t>17-11-1971</t>
  </si>
  <si>
    <t>04-01-1991</t>
  </si>
  <si>
    <t>01-02-1977</t>
  </si>
  <si>
    <t>10-01-2001</t>
  </si>
  <si>
    <t>23-12-1982</t>
  </si>
  <si>
    <t>02-08-1974</t>
  </si>
  <si>
    <t>17-06-1992</t>
  </si>
  <si>
    <t>23-08-1991</t>
  </si>
  <si>
    <t>31-01-2001</t>
  </si>
  <si>
    <t>03-12-1984</t>
  </si>
  <si>
    <t>26-05-1969</t>
  </si>
  <si>
    <t>24-06-2002</t>
  </si>
  <si>
    <t>10-11-1973</t>
  </si>
  <si>
    <t>15-12-1992</t>
  </si>
  <si>
    <t>21-05-1995</t>
  </si>
  <si>
    <t>27-10-2002</t>
  </si>
  <si>
    <t>05-09-1972</t>
  </si>
  <si>
    <t>23-02-1981</t>
  </si>
  <si>
    <t>12-11-1980</t>
  </si>
  <si>
    <t>27-04-1995</t>
  </si>
  <si>
    <t>10-02-1983</t>
  </si>
  <si>
    <t>29-09-2002</t>
  </si>
  <si>
    <t>20-07-1969</t>
  </si>
  <si>
    <t>06-03-2003</t>
  </si>
  <si>
    <t>08-11-1965</t>
  </si>
  <si>
    <t>01-05-1972</t>
  </si>
  <si>
    <t>01-03-1972</t>
  </si>
  <si>
    <t>06-10-1997</t>
  </si>
  <si>
    <t>18-12-1966</t>
  </si>
  <si>
    <t>25-08-1997</t>
  </si>
  <si>
    <t>11-09-1976</t>
  </si>
  <si>
    <t>15-08-1990</t>
  </si>
  <si>
    <t>01-10-1973</t>
  </si>
  <si>
    <t>26-07-1969</t>
  </si>
  <si>
    <t>14-01-1996</t>
  </si>
  <si>
    <t>24-06-1983</t>
  </si>
  <si>
    <t>11-11-2002</t>
  </si>
  <si>
    <t>02-02-1993</t>
  </si>
  <si>
    <t>04-10-2001</t>
  </si>
  <si>
    <t>18-09-1996</t>
  </si>
  <si>
    <t>08-04-1988</t>
  </si>
  <si>
    <t>08-09-1970</t>
  </si>
  <si>
    <t>12-09-1993</t>
  </si>
  <si>
    <t>07-02-1980</t>
  </si>
  <si>
    <t>24-01-1989</t>
  </si>
  <si>
    <t>29-06-1974</t>
  </si>
  <si>
    <t>07-04-1968</t>
  </si>
  <si>
    <t>08-03-1970</t>
  </si>
  <si>
    <t>04-09-1974</t>
  </si>
  <si>
    <t>05-07-1977</t>
  </si>
  <si>
    <t>31-10-1983</t>
  </si>
  <si>
    <t>20-07-1999</t>
  </si>
  <si>
    <t>05-04-1987</t>
  </si>
  <si>
    <t>20-07-1995</t>
  </si>
  <si>
    <t>08-06-1996</t>
  </si>
  <si>
    <t>03-08-1995</t>
  </si>
  <si>
    <t>14-05-1994</t>
  </si>
  <si>
    <t>26-08-1994</t>
  </si>
  <si>
    <t>30-06-1990</t>
  </si>
  <si>
    <t>17-11-1983</t>
  </si>
  <si>
    <t>01-01-1989</t>
  </si>
  <si>
    <t>16-12-2001</t>
  </si>
  <si>
    <t>02-12-1975</t>
  </si>
  <si>
    <t>22-04-1995</t>
  </si>
  <si>
    <t>02-08-1990</t>
  </si>
  <si>
    <t>19-06-1996</t>
  </si>
  <si>
    <t>09-07-1987</t>
  </si>
  <si>
    <t>21-10-1984</t>
  </si>
  <si>
    <t>25-04-1990</t>
  </si>
  <si>
    <t>20-09-2000</t>
  </si>
  <si>
    <t>06-12-1987</t>
  </si>
  <si>
    <t>15-04-1980</t>
  </si>
  <si>
    <t>28-05-1976</t>
  </si>
  <si>
    <t>02-07-1975</t>
  </si>
  <si>
    <t>04-11-1994</t>
  </si>
  <si>
    <t>28-05-1995</t>
  </si>
  <si>
    <t>08-11-1999</t>
  </si>
  <si>
    <t>17-07-1968</t>
  </si>
  <si>
    <t>05-09-1964</t>
  </si>
  <si>
    <t>03-10-1967</t>
  </si>
  <si>
    <t>11-05-1976</t>
  </si>
  <si>
    <t>13-05-1968</t>
  </si>
  <si>
    <t>22-06-2002</t>
  </si>
  <si>
    <t>05-05-1999</t>
  </si>
  <si>
    <t>21-03-2003</t>
  </si>
  <si>
    <t>20-09-1974</t>
  </si>
  <si>
    <t>30-12-1970</t>
  </si>
  <si>
    <t>17-06-1998</t>
  </si>
  <si>
    <t>19-07-1991</t>
  </si>
  <si>
    <t>17-06-1966</t>
  </si>
  <si>
    <t>18-10-1964</t>
  </si>
  <si>
    <t>20-04-1984</t>
  </si>
  <si>
    <t>17-08-2021</t>
  </si>
  <si>
    <t>03-09-2023</t>
  </si>
  <si>
    <t>28-10-2021</t>
  </si>
  <si>
    <t>12-02-2023</t>
  </si>
  <si>
    <t>18-09-2023</t>
  </si>
  <si>
    <t>17-02-2022</t>
  </si>
  <si>
    <t>15-01-2024</t>
  </si>
  <si>
    <t>19-06-2022</t>
  </si>
  <si>
    <t>22-07-2022</t>
  </si>
  <si>
    <t>11-09-2022</t>
  </si>
  <si>
    <t>08-01-2021</t>
  </si>
  <si>
    <t>03-04-2022</t>
  </si>
  <si>
    <t>02-11-2022</t>
  </si>
  <si>
    <t>30-01-2025</t>
  </si>
  <si>
    <t>21-07-2022</t>
  </si>
  <si>
    <t>31-12-2024</t>
  </si>
  <si>
    <t>12-02-2022</t>
  </si>
  <si>
    <t>23-11-2023</t>
  </si>
  <si>
    <t>24-04-2024</t>
  </si>
  <si>
    <t>20-02-2023</t>
  </si>
  <si>
    <t>21-09-2021</t>
  </si>
  <si>
    <t>07-01-2025</t>
  </si>
  <si>
    <t>22-03-2023</t>
  </si>
  <si>
    <t>18-04-2022</t>
  </si>
  <si>
    <t>03-04-2025</t>
  </si>
  <si>
    <t>06-03-2021</t>
  </si>
  <si>
    <t>24-11-2023</t>
  </si>
  <si>
    <t>29-09-2022</t>
  </si>
  <si>
    <t>29-10-2020</t>
  </si>
  <si>
    <t>09-01-2023</t>
  </si>
  <si>
    <t>09-10-2021</t>
  </si>
  <si>
    <t>23-11-2022</t>
  </si>
  <si>
    <t>25-09-2022</t>
  </si>
  <si>
    <t>17-11-2023</t>
  </si>
  <si>
    <t>13-05-2024</t>
  </si>
  <si>
    <t>14-09-2021</t>
  </si>
  <si>
    <t>07-07-2021</t>
  </si>
  <si>
    <t>15-01-2025</t>
  </si>
  <si>
    <t>20-11-2021</t>
  </si>
  <si>
    <t>20-07-2024</t>
  </si>
  <si>
    <t>07-04-2021</t>
  </si>
  <si>
    <t>21-08-2021</t>
  </si>
  <si>
    <t>04-01-2023</t>
  </si>
  <si>
    <t>19-09-2020</t>
  </si>
  <si>
    <t>09-03-2022</t>
  </si>
  <si>
    <t>30-11-2024</t>
  </si>
  <si>
    <t>17-03-2023</t>
  </si>
  <si>
    <t>04-01-2021</t>
  </si>
  <si>
    <t>04-03-2025</t>
  </si>
  <si>
    <t>14-12-2024</t>
  </si>
  <si>
    <t>20-05-2021</t>
  </si>
  <si>
    <t>11-09-2024</t>
  </si>
  <si>
    <t>10-03-2021</t>
  </si>
  <si>
    <t>14-06-2022</t>
  </si>
  <si>
    <t>08-06-2023</t>
  </si>
  <si>
    <t>24-09-2024</t>
  </si>
  <si>
    <t>11-04-2023</t>
  </si>
  <si>
    <t>14-05-2022</t>
  </si>
  <si>
    <t>04-04-2024</t>
  </si>
  <si>
    <t>02-07-2021</t>
  </si>
  <si>
    <t>06-09-2021</t>
  </si>
  <si>
    <t>22-12-2020</t>
  </si>
  <si>
    <t>23-10-2020</t>
  </si>
  <si>
    <t>02-10-2020</t>
  </si>
  <si>
    <t>24-09-2023</t>
  </si>
  <si>
    <t>07-06-2023</t>
  </si>
  <si>
    <t>07-04-2025</t>
  </si>
  <si>
    <t>14-08-2024</t>
  </si>
  <si>
    <t>25-02-2025</t>
  </si>
  <si>
    <t>10-06-2025</t>
  </si>
  <si>
    <t>19-05-2025</t>
  </si>
  <si>
    <t>22-01-2021</t>
  </si>
  <si>
    <t>31-12-2023</t>
  </si>
  <si>
    <t>14-11-2022</t>
  </si>
  <si>
    <t>09-03-2025</t>
  </si>
  <si>
    <t>21-04-2023</t>
  </si>
  <si>
    <t>12-09-2021</t>
  </si>
  <si>
    <t>09-05-2023</t>
  </si>
  <si>
    <t>08-09-2021</t>
  </si>
  <si>
    <t>20-11-2020</t>
  </si>
  <si>
    <t>30-09-2020</t>
  </si>
  <si>
    <t>05-05-2024</t>
  </si>
  <si>
    <t>17-09-2022</t>
  </si>
  <si>
    <t>14-08-2023</t>
  </si>
  <si>
    <t>13-03-2024</t>
  </si>
  <si>
    <t>10-01-2021</t>
  </si>
  <si>
    <t>19-08-2020</t>
  </si>
  <si>
    <t>10-07-2022</t>
  </si>
  <si>
    <t>28-01-2024</t>
  </si>
  <si>
    <t>23-03-2025</t>
  </si>
  <si>
    <t>15-04-2022</t>
  </si>
  <si>
    <t>01-09-2024</t>
  </si>
  <si>
    <t>13-07-2022</t>
  </si>
  <si>
    <t>08-07-2020</t>
  </si>
  <si>
    <t>25-11-2024</t>
  </si>
  <si>
    <t>18-02-2024</t>
  </si>
  <si>
    <t>04-02-2021</t>
  </si>
  <si>
    <t>07-10-2022</t>
  </si>
  <si>
    <t>23-01-2023</t>
  </si>
  <si>
    <t>17-12-2023</t>
  </si>
  <si>
    <t>HR</t>
  </si>
  <si>
    <t>Finance</t>
  </si>
  <si>
    <t>Sales</t>
  </si>
  <si>
    <t>IT</t>
  </si>
  <si>
    <t>Admin</t>
  </si>
  <si>
    <t>Marketing</t>
  </si>
  <si>
    <t>Operations</t>
  </si>
  <si>
    <t>Coordinator</t>
  </si>
  <si>
    <t>Accountant</t>
  </si>
  <si>
    <t>Sales Manager</t>
  </si>
  <si>
    <t>Manager</t>
  </si>
  <si>
    <t>Sales Executive</t>
  </si>
  <si>
    <t>IT Manager</t>
  </si>
  <si>
    <t>Admin Executive</t>
  </si>
  <si>
    <t>SEO Specialist</t>
  </si>
  <si>
    <t>Content Creator</t>
  </si>
  <si>
    <t>Supervisor</t>
  </si>
  <si>
    <t>Operations Executive</t>
  </si>
  <si>
    <t>Business Development</t>
  </si>
  <si>
    <t>System Admin</t>
  </si>
  <si>
    <t>Admin Manager</t>
  </si>
  <si>
    <t>Analyst</t>
  </si>
  <si>
    <t>Executive</t>
  </si>
  <si>
    <t>Marketing Manager</t>
  </si>
  <si>
    <t>Developer</t>
  </si>
  <si>
    <t>Office Assistant</t>
  </si>
  <si>
    <t>garzaanthony@robinson.org</t>
  </si>
  <si>
    <t>melanie94@blair.com</t>
  </si>
  <si>
    <t>jason41@hotmail.com</t>
  </si>
  <si>
    <t>pfoster@thomas-taylor.net</t>
  </si>
  <si>
    <t>jrice@gmail.com</t>
  </si>
  <si>
    <t>kathryn88@george.com</t>
  </si>
  <si>
    <t>jenniferross@santos.com</t>
  </si>
  <si>
    <t>ilewis@hotmail.com</t>
  </si>
  <si>
    <t>amandataylor@ramirez.com</t>
  </si>
  <si>
    <t>rodney87@gmail.com</t>
  </si>
  <si>
    <t>richarddavid@sanchez.biz</t>
  </si>
  <si>
    <t>sarahibarra@gmail.com</t>
  </si>
  <si>
    <t>james48@king-odonnell.com</t>
  </si>
  <si>
    <t>brandi26@williams.com</t>
  </si>
  <si>
    <t>kristinrodriguez@gmail.com</t>
  </si>
  <si>
    <t>wilsontara@gmail.com</t>
  </si>
  <si>
    <t>qjones@yahoo.com</t>
  </si>
  <si>
    <t>justin69@pena.com</t>
  </si>
  <si>
    <t>jennifercruz@yahoo.com</t>
  </si>
  <si>
    <t>jrivas@yahoo.com</t>
  </si>
  <si>
    <t>tbenson@brown.com</t>
  </si>
  <si>
    <t>brobinson@johnson-rogers.biz</t>
  </si>
  <si>
    <t>aramirez@yahoo.com</t>
  </si>
  <si>
    <t>katie29@hotmail.com</t>
  </si>
  <si>
    <t>amanda51@holland.info</t>
  </si>
  <si>
    <t>dsanchez@hotmail.com</t>
  </si>
  <si>
    <t>hannahbrewer@yahoo.com</t>
  </si>
  <si>
    <t>jerry35@gmail.com</t>
  </si>
  <si>
    <t>heidi27@salas.com</t>
  </si>
  <si>
    <t>davidduran@carlson.biz</t>
  </si>
  <si>
    <t>mhayes@carter-hall.com</t>
  </si>
  <si>
    <t>harrisonkevin@yahoo.com</t>
  </si>
  <si>
    <t>thomaspearson@white-richards.info</t>
  </si>
  <si>
    <t>mgutierrez@cox.com</t>
  </si>
  <si>
    <t>tyronemoran@thornton.info</t>
  </si>
  <si>
    <t>jreed@hotmail.com</t>
  </si>
  <si>
    <t>sawyerscott@hotmail.com</t>
  </si>
  <si>
    <t>younggabrielle@bright-francis.biz</t>
  </si>
  <si>
    <t>lynchpatrick@allen.info</t>
  </si>
  <si>
    <t>patrickhoward@haney-phillips.biz</t>
  </si>
  <si>
    <t>kristina09@oconnor-davis.com</t>
  </si>
  <si>
    <t>zcoffey@diaz.net</t>
  </si>
  <si>
    <t>taylorsophia@yahoo.com</t>
  </si>
  <si>
    <t>scottsampson@yahoo.com</t>
  </si>
  <si>
    <t>brendali@murphy.org</t>
  </si>
  <si>
    <t>alvarezkimberly@wheeler.org</t>
  </si>
  <si>
    <t>shawn96@gmail.com</t>
  </si>
  <si>
    <t>daviscolin@watson.net</t>
  </si>
  <si>
    <t>farmeraudrey@yahoo.com</t>
  </si>
  <si>
    <t>vbarnes@wood.com</t>
  </si>
  <si>
    <t>trose@gmail.com</t>
  </si>
  <si>
    <t>sandersjudy@yahoo.com</t>
  </si>
  <si>
    <t>sanchezbrianna@hotmail.com</t>
  </si>
  <si>
    <t>jonathanthompson@wolf.com</t>
  </si>
  <si>
    <t>steven00@decker-jones.com</t>
  </si>
  <si>
    <t>wrightsamuel@warren-bishop.com</t>
  </si>
  <si>
    <t>sabrinacollins@hale.com</t>
  </si>
  <si>
    <t>chrisrichard@romero.net</t>
  </si>
  <si>
    <t>kylestokes@mckee-lee.org</t>
  </si>
  <si>
    <t>hinesjoshua@hotmail.com</t>
  </si>
  <si>
    <t>mitchellmaria@guerra.org</t>
  </si>
  <si>
    <t>bcarlson@robertson.biz</t>
  </si>
  <si>
    <t>jon05@gmail.com</t>
  </si>
  <si>
    <t>bradleygonzalez@gmail.com</t>
  </si>
  <si>
    <t>tylerjimenez@hotmail.com</t>
  </si>
  <si>
    <t>acostarhonda@hotmail.com</t>
  </si>
  <si>
    <t>erikarush@wallace-jones.com</t>
  </si>
  <si>
    <t>taylorcharles@roach.com</t>
  </si>
  <si>
    <t>jlara@gmail.com</t>
  </si>
  <si>
    <t>ryanbartlett@guerra.com</t>
  </si>
  <si>
    <t>donnale@morgan.com</t>
  </si>
  <si>
    <t>scottwashington@peterson.com</t>
  </si>
  <si>
    <t>lisapeck@edwards.net</t>
  </si>
  <si>
    <t>jordannicole@diaz.com</t>
  </si>
  <si>
    <t>jameshicks@hotmail.com</t>
  </si>
  <si>
    <t>thomas05@yahoo.com</t>
  </si>
  <si>
    <t>armstrongjackie@smith.biz</t>
  </si>
  <si>
    <t>chelsea33@yahoo.com</t>
  </si>
  <si>
    <t>robertsjennifer@yahoo.com</t>
  </si>
  <si>
    <t>erivera@maldonado.com</t>
  </si>
  <si>
    <t>vlopez@yahoo.com</t>
  </si>
  <si>
    <t>alexisrogers@yahoo.com</t>
  </si>
  <si>
    <t>brandi90@yahoo.com</t>
  </si>
  <si>
    <t>ztodd@hotmail.com</t>
  </si>
  <si>
    <t>jenniferburns@griffin.biz</t>
  </si>
  <si>
    <t>mitchellhector@gmail.com</t>
  </si>
  <si>
    <t>inunez@yahoo.com</t>
  </si>
  <si>
    <t>igonzales@webster.com</t>
  </si>
  <si>
    <t>comptonshelly@hotmail.com</t>
  </si>
  <si>
    <t>igrant@yahoo.com</t>
  </si>
  <si>
    <t>mollycook@gmail.com</t>
  </si>
  <si>
    <t>langjennifer@yahoo.com</t>
  </si>
  <si>
    <t>jonathan77@yahoo.com</t>
  </si>
  <si>
    <t>nbrooks@estrada.info</t>
  </si>
  <si>
    <t>jamesfox@adams-sanders.com</t>
  </si>
  <si>
    <t>jacobsonsamantha@gmail.com</t>
  </si>
  <si>
    <t>anneknight@yahoo.com</t>
  </si>
  <si>
    <t>jperez@yahoo.com</t>
  </si>
  <si>
    <t>kathleen12@gmail.com</t>
  </si>
  <si>
    <t>hardyanita@gmail.com</t>
  </si>
  <si>
    <t>1349361832</t>
  </si>
  <si>
    <t>8877190659</t>
  </si>
  <si>
    <t>7565512567</t>
  </si>
  <si>
    <t>4824771093</t>
  </si>
  <si>
    <t>7826398214</t>
  </si>
  <si>
    <t>7533963605</t>
  </si>
  <si>
    <t>0262174596</t>
  </si>
  <si>
    <t>1724005045</t>
  </si>
  <si>
    <t>7407482175</t>
  </si>
  <si>
    <t>0909743953</t>
  </si>
  <si>
    <t>6232858842</t>
  </si>
  <si>
    <t>7549651370</t>
  </si>
  <si>
    <t>1138267586</t>
  </si>
  <si>
    <t>5850643171</t>
  </si>
  <si>
    <t>4228421020</t>
  </si>
  <si>
    <t>8470076617</t>
  </si>
  <si>
    <t>8367365766</t>
  </si>
  <si>
    <t>1656049451</t>
  </si>
  <si>
    <t>9402445502</t>
  </si>
  <si>
    <t>0229014767</t>
  </si>
  <si>
    <t>6900343244</t>
  </si>
  <si>
    <t>7159696641</t>
  </si>
  <si>
    <t>6453521818</t>
  </si>
  <si>
    <t>7799799552</t>
  </si>
  <si>
    <t>7980793597</t>
  </si>
  <si>
    <t>4665905151</t>
  </si>
  <si>
    <t>8652816850</t>
  </si>
  <si>
    <t>5929622292</t>
  </si>
  <si>
    <t>Resigned</t>
  </si>
  <si>
    <t>Active</t>
  </si>
  <si>
    <t>Month</t>
  </si>
  <si>
    <t>KPI Score</t>
  </si>
  <si>
    <t>Punctuality</t>
  </si>
  <si>
    <t>Teamwork</t>
  </si>
  <si>
    <t>Avg Rating</t>
  </si>
  <si>
    <t>Base Salary</t>
  </si>
  <si>
    <t>Bonus</t>
  </si>
  <si>
    <t>Deductions</t>
  </si>
  <si>
    <t>Net Salary</t>
  </si>
  <si>
    <t>Total Leaves</t>
  </si>
  <si>
    <t>Taken</t>
  </si>
  <si>
    <t>Remaining</t>
  </si>
  <si>
    <t>Jan-2025</t>
  </si>
  <si>
    <t>Rank</t>
  </si>
  <si>
    <t>Emp Name</t>
  </si>
  <si>
    <t>Emp name</t>
  </si>
  <si>
    <t>Row Labels</t>
  </si>
  <si>
    <t>Grand Total</t>
  </si>
  <si>
    <t>Count of Emp ID</t>
  </si>
  <si>
    <t>Sum of KPI Score</t>
  </si>
  <si>
    <t>Sum of Avg Rating</t>
  </si>
  <si>
    <t>(All)</t>
  </si>
  <si>
    <t>Sum of Net Salary</t>
  </si>
  <si>
    <t>Leave Type</t>
  </si>
  <si>
    <t>Leave Satus</t>
  </si>
  <si>
    <t>Normal</t>
  </si>
  <si>
    <t>Sum of Total Leaves</t>
  </si>
  <si>
    <t>Sum of Taken</t>
  </si>
  <si>
    <t>Sick leave</t>
  </si>
  <si>
    <t>good</t>
  </si>
  <si>
    <t>(Multiple Items)</t>
  </si>
  <si>
    <t>(blank)</t>
  </si>
  <si>
    <t>JobStatus</t>
  </si>
  <si>
    <t>WorkStatus</t>
  </si>
  <si>
    <t>Coorinator</t>
  </si>
  <si>
    <t>Sum of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</si>
</sst>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t;=100000]0.0,,\ &quot;L&quot;;0"/>
    <numFmt numFmtId="165" formatCode="0.00,,\ &quot;L&quot;"/>
  </numFmts>
  <fonts count="6"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7" fontId="0" fillId="0" borderId="0" xfId="0" applyNumberFormat="1"/>
    <xf numFmtId="0" fontId="0" fillId="0" borderId="0" xfId="0" applyAlignment="1">
      <alignment horizontal="center"/>
    </xf>
    <xf numFmtId="0" fontId="0" fillId="0" borderId="0" xfId="0" applyAlignment="1">
      <alignment horizontal="center" vertical="center"/>
    </xf>
    <xf numFmtId="0" fontId="3" fillId="0" borderId="1" xfId="0" applyFont="1" applyBorder="1" applyAlignment="1">
      <alignment horizontal="center" vertical="top"/>
    </xf>
    <xf numFmtId="0" fontId="3" fillId="0" borderId="0" xfId="0" applyFon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64" fontId="0" fillId="0" borderId="0" xfId="0" applyNumberFormat="1"/>
    <xf numFmtId="14" fontId="0" fillId="0" borderId="0" xfId="0" applyNumberFormat="1" applyAlignment="1">
      <alignment horizontal="left" inden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17" fontId="5"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165" fontId="0" fillId="0" borderId="0" xfId="0" applyNumberFormat="1"/>
  </cellXfs>
  <cellStyles count="1">
    <cellStyle name="Normal" xfId="0" builtinId="0"/>
  </cellStyles>
  <dxfs count="26">
    <dxf>
      <font>
        <color rgb="FF9C0006"/>
      </font>
      <fill>
        <patternFill>
          <bgColor rgb="FFFFC7CE"/>
        </patternFill>
      </fill>
    </dxf>
    <dxf>
      <fill>
        <patternFill>
          <bgColor rgb="FFEE0000"/>
        </patternFill>
      </fill>
    </dxf>
    <dxf>
      <font>
        <color rgb="FF9C0006"/>
      </font>
      <fill>
        <patternFill>
          <bgColor rgb="FFFFC7CE"/>
        </patternFill>
      </fill>
    </dxf>
    <dxf>
      <font>
        <color rgb="FF9C0006"/>
      </font>
    </dxf>
    <dxf>
      <fill>
        <patternFill>
          <bgColor rgb="FFEE0000"/>
        </patternFill>
      </fill>
    </dxf>
    <dxf>
      <fill>
        <patternFill>
          <bgColor rgb="FFEE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EE0000"/>
        </patternFill>
      </fill>
    </dxf>
    <dxf>
      <font>
        <color rgb="FF9C0006"/>
      </font>
      <fill>
        <patternFill>
          <bgColor rgb="FFFFC7CE"/>
        </patternFill>
      </fill>
    </dxf>
    <dxf>
      <font>
        <color rgb="FF9C0006"/>
      </font>
    </dxf>
    <dxf>
      <fill>
        <patternFill>
          <bgColor rgb="FFEE0000"/>
        </patternFill>
      </fill>
    </dxf>
    <dxf>
      <fill>
        <patternFill>
          <bgColor rgb="FFEE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B050"/>
      </font>
      <fill>
        <patternFill>
          <bgColor theme="1"/>
        </patternFill>
      </fill>
    </dxf>
    <dxf>
      <font>
        <color rgb="FF006100"/>
      </font>
      <fill>
        <patternFill>
          <bgColor rgb="FFC6EFCE"/>
        </patternFill>
      </fill>
    </dxf>
    <dxf>
      <fill>
        <patternFill>
          <bgColor rgb="FF92D050"/>
        </patternFill>
      </fill>
    </dxf>
    <dxf>
      <font>
        <color rgb="FF9C0006"/>
      </font>
      <fill>
        <patternFill>
          <bgColor rgb="FFFFC7CE"/>
        </patternFill>
      </fill>
    </dxf>
    <dxf>
      <font>
        <color rgb="FF00B050"/>
      </font>
      <fill>
        <patternFill>
          <bgColor theme="1"/>
        </patternFill>
      </fill>
    </dxf>
    <dxf>
      <font>
        <color rgb="FF006100"/>
      </font>
      <fill>
        <patternFill>
          <bgColor rgb="FFC6EFCE"/>
        </patternFill>
      </fill>
    </dxf>
    <dxf>
      <numFmt numFmtId="164" formatCode="[&gt;=100000]0.0,,\ &quot;L&quo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microsoft.com/office/2007/relationships/slicerCache" Target="slicerCaches/slicerCache14.xml"/><Relationship Id="rId39" Type="http://schemas.microsoft.com/office/2007/relationships/slicerCache" Target="slicerCaches/slicerCache27.xml"/><Relationship Id="rId21" Type="http://schemas.microsoft.com/office/2007/relationships/slicerCache" Target="slicerCaches/slicerCache9.xml"/><Relationship Id="rId34" Type="http://schemas.microsoft.com/office/2007/relationships/slicerCache" Target="slicerCaches/slicerCache22.xml"/><Relationship Id="rId42"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9" Type="http://schemas.microsoft.com/office/2007/relationships/slicerCache" Target="slicerCaches/slicerCache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12.xml"/><Relationship Id="rId32" Type="http://schemas.microsoft.com/office/2007/relationships/slicerCache" Target="slicerCaches/slicerCache20.xml"/><Relationship Id="rId37" Type="http://schemas.microsoft.com/office/2007/relationships/slicerCache" Target="slicerCaches/slicerCache25.xml"/><Relationship Id="rId40" Type="http://schemas.microsoft.com/office/2007/relationships/slicerCache" Target="slicerCaches/slicerCache28.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microsoft.com/office/2007/relationships/slicerCache" Target="slicerCaches/slicerCache16.xml"/><Relationship Id="rId36" Type="http://schemas.microsoft.com/office/2007/relationships/slicerCache" Target="slicerCaches/slicerCache24.xml"/><Relationship Id="rId10" Type="http://schemas.openxmlformats.org/officeDocument/2006/relationships/pivotCacheDefinition" Target="pivotCache/pivotCacheDefinition3.xml"/><Relationship Id="rId19" Type="http://schemas.microsoft.com/office/2007/relationships/slicerCache" Target="slicerCaches/slicerCache7.xml"/><Relationship Id="rId31" Type="http://schemas.microsoft.com/office/2007/relationships/slicerCache" Target="slicerCaches/slicerCache19.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microsoft.com/office/2007/relationships/slicerCache" Target="slicerCaches/slicerCache10.xml"/><Relationship Id="rId27" Type="http://schemas.microsoft.com/office/2007/relationships/slicerCache" Target="slicerCaches/slicerCache15.xml"/><Relationship Id="rId30" Type="http://schemas.microsoft.com/office/2007/relationships/slicerCache" Target="slicerCaches/slicerCache18.xml"/><Relationship Id="rId35" Type="http://schemas.microsoft.com/office/2007/relationships/slicerCache" Target="slicerCaches/slicerCache23.xml"/><Relationship Id="rId43" Type="http://schemas.openxmlformats.org/officeDocument/2006/relationships/styles" Target="styles.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5" Type="http://schemas.microsoft.com/office/2007/relationships/slicerCache" Target="slicerCaches/slicerCache13.xml"/><Relationship Id="rId33" Type="http://schemas.microsoft.com/office/2007/relationships/slicerCache" Target="slicerCaches/slicerCache21.xml"/><Relationship Id="rId38" Type="http://schemas.microsoft.com/office/2007/relationships/slicerCache" Target="slicerCaches/slicerCache26.xml"/><Relationship Id="rId20" Type="http://schemas.microsoft.com/office/2007/relationships/slicerCache" Target="slicerCaches/slicerCache8.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[HR_Employee_Data.xlsx]hr employee data!PivotTable3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Data</a:t>
            </a:r>
            <a:endParaRPr lang="en-US"/>
          </a:p>
        </c:rich>
      </c:tx>
      <c:layout>
        <c:manualLayout>
          <c:xMode val="edge"/>
          <c:yMode val="edge"/>
          <c:x val="0.35681933508311459"/>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'hr employee data'!$M$3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'hr employee data'!$L$4:$L$12</c:f>
              <c:strCache>
                <c:ptCount val="8"/>
                <c:pt idx="0">
                  <c:v>Admin</c:v>
                </c:pt>
                <c:pt idx="1">
                  <c:v>Finance</c:v>
                </c:pt>
                <c:pt idx="2">
                  <c:v>HR</c:v>
                </c:pt>
                <c:pt idx="3">
                  <c:v>IT</c:v>
                </c:pt>
                <c:pt idx="4">
                  <c:v>Marketing</c:v>
                </c:pt>
                <c:pt idx="5">
                  <c:v>Operations</c:v>
                </c:pt>
                <c:pt idx="6">
                  <c:v>Sales</c:v>
                </c:pt>
                <c:pt idx="7">
                  <c:v>(blank)</c:v>
                </c:pt>
              </c:strCache>
            </c:strRef>
          </c:cat>
          <c:val>
            <c:numRef>
              <c:f>'hr employee data'!$M$4:$M$12</c:f>
              <c:numCache>
                <c:formatCode>General</c:formatCode>
                <c:ptCount val="8"/>
                <c:pt idx="0">
                  <c:v>12</c:v>
                </c:pt>
                <c:pt idx="1">
                  <c:v>16</c:v>
                </c:pt>
                <c:pt idx="2">
                  <c:v>17</c:v>
                </c:pt>
                <c:pt idx="3">
                  <c:v>13</c:v>
                </c:pt>
                <c:pt idx="4">
                  <c:v>14</c:v>
                </c:pt>
                <c:pt idx="5">
                  <c:v>12</c:v>
                </c:pt>
                <c:pt idx="6">
                  <c:v>16</c:v>
                </c:pt>
              </c:numCache>
            </c:numRef>
          </c:val>
          <c:extLst>
            <c:ext xmlns:c16="http://schemas.microsoft.com/office/drawing/2014/chart" uri="{C3380CC4-5D6E-409C-BE32-E72D297353CC}">
              <c16:uniqueId val="{00000000-DC10-4802-B128-26DB689189FF}"/>
            </c:ext>
          </c:extLst>
        </c:ser>
        <c:dLbls>
          <c:showLegendKey val="0"/>
          <c:showVal val="0"/>
          <c:showCatName val="0"/>
          <c:showSerName val="0"/>
          <c:showPercent val="0"/>
          <c:showBubbleSize val="0"/>
        </c:dLbls>
        <c:gapWidth val="150"/>
        <c:overlap val="100"/>
        <c:axId val="1328042079"/>
        <c:axId val="1328043039"/>
      </c:barChart>
      <c:catAx>
        <c:axId val="1328042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043039"/>
        <c:crosses val="autoZero"/>
        <c:auto val="1"/>
        <c:lblAlgn val="ctr"/>
        <c:lblOffset val="100"/>
        <c:noMultiLvlLbl val="0"/>
      </c:catAx>
      <c:valAx>
        <c:axId val="1328043039"/>
        <c:scaling>
          <c:orientation val="minMax"/>
        </c:scaling>
        <c:delete val="1"/>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 </a:t>
                </a:r>
              </a:p>
            </c:rich>
          </c:tx>
          <c:layout>
            <c:manualLayout>
              <c:xMode val="edge"/>
              <c:yMode val="edge"/>
              <c:x val="2.6152012248468942E-2"/>
              <c:y val="0.3585298191892680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328042079"/>
        <c:crosses val="autoZero"/>
        <c:crossBetween val="between"/>
      </c:valAx>
      <c:spPr>
        <a:noFill/>
        <a:ln>
          <a:solidFill>
            <a:schemeClr val="accent1"/>
          </a:solid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[HR_Employee_Data.xlsx]Performance Sheet!PivotTable4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Employee Performance</a:t>
            </a:r>
          </a:p>
        </c:rich>
      </c:tx>
      <c:layout>
        <c:manualLayout>
          <c:xMode val="edge"/>
          <c:yMode val="edge"/>
          <c:x val="0.20381933508311462"/>
          <c:y val="0.183143773694954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'Performance Sheet'!$M$3</c:f>
              <c:strCache>
                <c:ptCount val="1"/>
                <c:pt idx="0">
                  <c:v>Sum of KPI Score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202-4F40-99B7-248078CEA95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202-4F40-99B7-248078CEA95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202-4F40-99B7-248078CEA95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202-4F40-99B7-248078CEA95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202-4F40-99B7-248078CEA95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202-4F40-99B7-248078CEA95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202-4F40-99B7-248078CEA95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202-4F40-99B7-248078CEA95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202-4F40-99B7-248078CEA95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202-4F40-99B7-248078CEA95D}"/>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AA70-446F-82EA-51F3C73130C4}"/>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AA70-446F-82EA-51F3C73130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'Performance Sheet'!$L$4:$L$17</c:f>
              <c:multiLvlStrCache>
                <c:ptCount val="12"/>
                <c:lvl>
                  <c:pt idx="8">
                    <c:v>01-01-2025</c:v>
                  </c:pt>
                </c:lvl>
                <c:lvl>
                  <c:pt idx="0">
                    <c:v>EMP003</c:v>
                  </c:pt>
                  <c:pt idx="1">
                    <c:v>EMP017</c:v>
                  </c:pt>
                  <c:pt idx="2">
                    <c:v>EMP025</c:v>
                  </c:pt>
                  <c:pt idx="3">
                    <c:v>EMP028</c:v>
                  </c:pt>
                  <c:pt idx="4">
                    <c:v>EMP037</c:v>
                  </c:pt>
                  <c:pt idx="5">
                    <c:v>EMP050</c:v>
                  </c:pt>
                  <c:pt idx="6">
                    <c:v>EMP053</c:v>
                  </c:pt>
                  <c:pt idx="7">
                    <c:v>EMP063</c:v>
                  </c:pt>
                  <c:pt idx="8">
                    <c:v>EMP070</c:v>
                  </c:pt>
                  <c:pt idx="9">
                    <c:v>EMP084</c:v>
                  </c:pt>
                  <c:pt idx="10">
                    <c:v>EMP093</c:v>
                  </c:pt>
                  <c:pt idx="11">
                    <c:v>EMP097</c:v>
                  </c:pt>
                </c:lvl>
              </c:multiLvlStrCache>
            </c:multiLvlStrRef>
          </c:cat>
          <c:val>
            <c:numRef>
              <c:f>'Performance Sheet'!$M$4:$M$17</c:f>
              <c:numCache>
                <c:formatCode>General</c:formatCode>
                <c:ptCount val="12"/>
                <c:pt idx="0">
                  <c:v>4.7</c:v>
                </c:pt>
                <c:pt idx="1">
                  <c:v>4.3</c:v>
                </c:pt>
                <c:pt idx="2">
                  <c:v>4.5999999999999996</c:v>
                </c:pt>
                <c:pt idx="3">
                  <c:v>4.2</c:v>
                </c:pt>
                <c:pt idx="4">
                  <c:v>4.4000000000000004</c:v>
                </c:pt>
                <c:pt idx="5">
                  <c:v>4.3</c:v>
                </c:pt>
                <c:pt idx="6">
                  <c:v>4.4000000000000004</c:v>
                </c:pt>
                <c:pt idx="7">
                  <c:v>4.5</c:v>
                </c:pt>
                <c:pt idx="8">
                  <c:v>4.0999999999999996</c:v>
                </c:pt>
                <c:pt idx="9">
                  <c:v>4.5999999999999996</c:v>
                </c:pt>
                <c:pt idx="10">
                  <c:v>4.3</c:v>
                </c:pt>
                <c:pt idx="11">
                  <c:v>4.5</c:v>
                </c:pt>
              </c:numCache>
            </c:numRef>
          </c:val>
          <c:extLst>
            <c:ext xmlns:c16="http://schemas.microsoft.com/office/drawing/2014/chart" uri="{C3380CC4-5D6E-409C-BE32-E72D297353CC}">
              <c16:uniqueId val="{00000000-5A91-4B06-B08E-439DBC63BA6D}"/>
            </c:ext>
          </c:extLst>
        </c:ser>
        <c:ser>
          <c:idx val="1"/>
          <c:order val="1"/>
          <c:tx>
            <c:strRef>
              <c:f>'Performance Sheet'!$N$3</c:f>
              <c:strCache>
                <c:ptCount val="1"/>
                <c:pt idx="0">
                  <c:v>Sum of Avg Rating</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B202-4F40-99B7-248078CEA95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B202-4F40-99B7-248078CEA95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B202-4F40-99B7-248078CEA95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B202-4F40-99B7-248078CEA95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B202-4F40-99B7-248078CEA95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B202-4F40-99B7-248078CEA95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B202-4F40-99B7-248078CEA95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B202-4F40-99B7-248078CEA95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B202-4F40-99B7-248078CEA95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B202-4F40-99B7-248078CEA95D}"/>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AA70-446F-82EA-51F3C73130C4}"/>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AA70-446F-82EA-51F3C73130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'Performance Sheet'!$L$4:$L$17</c:f>
              <c:multiLvlStrCache>
                <c:ptCount val="12"/>
                <c:lvl>
                  <c:pt idx="8">
                    <c:v>01-01-2025</c:v>
                  </c:pt>
                </c:lvl>
                <c:lvl>
                  <c:pt idx="0">
                    <c:v>EMP003</c:v>
                  </c:pt>
                  <c:pt idx="1">
                    <c:v>EMP017</c:v>
                  </c:pt>
                  <c:pt idx="2">
                    <c:v>EMP025</c:v>
                  </c:pt>
                  <c:pt idx="3">
                    <c:v>EMP028</c:v>
                  </c:pt>
                  <c:pt idx="4">
                    <c:v>EMP037</c:v>
                  </c:pt>
                  <c:pt idx="5">
                    <c:v>EMP050</c:v>
                  </c:pt>
                  <c:pt idx="6">
                    <c:v>EMP053</c:v>
                  </c:pt>
                  <c:pt idx="7">
                    <c:v>EMP063</c:v>
                  </c:pt>
                  <c:pt idx="8">
                    <c:v>EMP070</c:v>
                  </c:pt>
                  <c:pt idx="9">
                    <c:v>EMP084</c:v>
                  </c:pt>
                  <c:pt idx="10">
                    <c:v>EMP093</c:v>
                  </c:pt>
                  <c:pt idx="11">
                    <c:v>EMP097</c:v>
                  </c:pt>
                </c:lvl>
              </c:multiLvlStrCache>
            </c:multiLvlStrRef>
          </c:cat>
          <c:val>
            <c:numRef>
              <c:f>'Performance Sheet'!$N$4:$N$17</c:f>
              <c:numCache>
                <c:formatCode>General</c:formatCode>
                <c:ptCount val="12"/>
                <c:pt idx="0">
                  <c:v>4.5666666666666664</c:v>
                </c:pt>
                <c:pt idx="1">
                  <c:v>4.7666666666666666</c:v>
                </c:pt>
                <c:pt idx="2">
                  <c:v>4.8666666666666663</c:v>
                </c:pt>
                <c:pt idx="3">
                  <c:v>4.7333333333333334</c:v>
                </c:pt>
                <c:pt idx="4">
                  <c:v>4.8</c:v>
                </c:pt>
                <c:pt idx="5">
                  <c:v>4.7666666666666666</c:v>
                </c:pt>
                <c:pt idx="6">
                  <c:v>4.8</c:v>
                </c:pt>
                <c:pt idx="7">
                  <c:v>4.833333333333333</c:v>
                </c:pt>
                <c:pt idx="8">
                  <c:v>4.7</c:v>
                </c:pt>
                <c:pt idx="9">
                  <c:v>4.8666666666666663</c:v>
                </c:pt>
                <c:pt idx="10">
                  <c:v>4.7666666666666666</c:v>
                </c:pt>
                <c:pt idx="11">
                  <c:v>4.833333333333333</c:v>
                </c:pt>
              </c:numCache>
            </c:numRef>
          </c:val>
          <c:extLst>
            <c:ext xmlns:c16="http://schemas.microsoft.com/office/drawing/2014/chart" uri="{C3380CC4-5D6E-409C-BE32-E72D297353CC}">
              <c16:uniqueId val="{00000001-5A91-4B06-B08E-439DBC63BA6D}"/>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[HR_Employee_Data.xlsx]Hr salary data!PivotTable6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Details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 salary data'!$N$1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'Hr salary data'!$M$2:$M$10</c:f>
              <c:strCache>
                <c:ptCount val="8"/>
                <c:pt idx="0">
                  <c:v>Admin</c:v>
                </c:pt>
                <c:pt idx="1">
                  <c:v>Finance</c:v>
                </c:pt>
                <c:pt idx="2">
                  <c:v>HR</c:v>
                </c:pt>
                <c:pt idx="3">
                  <c:v>IT</c:v>
                </c:pt>
                <c:pt idx="4">
                  <c:v>Marketing</c:v>
                </c:pt>
                <c:pt idx="5">
                  <c:v>Operations</c:v>
                </c:pt>
                <c:pt idx="6">
                  <c:v>Sales</c:v>
                </c:pt>
                <c:pt idx="7">
                  <c:v>(blank)</c:v>
                </c:pt>
              </c:strCache>
            </c:strRef>
          </c:cat>
          <c:val>
            <c:numRef>
              <c:f>'Hr salary data'!$N$2:$N$10</c:f>
              <c:numCache>
                <c:formatCode>[&gt;=100000]0.0,,\ "L";0</c:formatCode>
                <c:ptCount val="8"/>
                <c:pt idx="0">
                  <c:v>753767</c:v>
                </c:pt>
                <c:pt idx="1">
                  <c:v>1071257</c:v>
                </c:pt>
                <c:pt idx="2">
                  <c:v>1126541</c:v>
                </c:pt>
                <c:pt idx="3">
                  <c:v>976920</c:v>
                </c:pt>
                <c:pt idx="4">
                  <c:v>1092320</c:v>
                </c:pt>
                <c:pt idx="5">
                  <c:v>721814</c:v>
                </c:pt>
                <c:pt idx="6">
                  <c:v>1101298</c:v>
                </c:pt>
              </c:numCache>
            </c:numRef>
          </c:val>
          <c:extLst>
            <c:ext xmlns:c16="http://schemas.microsoft.com/office/drawing/2014/chart" uri="{C3380CC4-5D6E-409C-BE32-E72D297353CC}">
              <c16:uniqueId val="{00000000-5B44-4EF6-B8AF-8B030F24B4FD}"/>
            </c:ext>
          </c:extLst>
        </c:ser>
        <c:dLbls>
          <c:showLegendKey val="0"/>
          <c:showVal val="0"/>
          <c:showCatName val="0"/>
          <c:showSerName val="0"/>
          <c:showPercent val="0"/>
          <c:showBubbleSize val="0"/>
        </c:dLbls>
        <c:gapWidth val="115"/>
        <c:overlap val="-20"/>
        <c:axId val="1572227999"/>
        <c:axId val="1572228479"/>
      </c:barChart>
      <c:catAx>
        <c:axId val="15722279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228479"/>
        <c:crosses val="autoZero"/>
        <c:auto val="1"/>
        <c:lblAlgn val="ctr"/>
        <c:lblOffset val="100"/>
        <c:noMultiLvlLbl val="0"/>
      </c:catAx>
      <c:valAx>
        <c:axId val="1572228479"/>
        <c:scaling>
          <c:orientation val="minMax"/>
        </c:scaling>
        <c:delete val="0"/>
        <c:axPos val="b"/>
        <c:majorGridlines>
          <c:spPr>
            <a:ln w="9525" cap="flat" cmpd="sng" algn="ctr">
              <a:solidFill>
                <a:schemeClr val="lt1">
                  <a:lumMod val="95000"/>
                  <a:alpha val="10000"/>
                </a:schemeClr>
              </a:solidFill>
              <a:round/>
            </a:ln>
            <a:effectLst/>
          </c:spPr>
        </c:majorGridlines>
        <c:numFmt formatCode="[&gt;=100000]0.0,,\ &quot;L&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2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[HR_Employee_Data.xlsx]Hr leave sheet!PivotTable8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Empployee</a:t>
            </a:r>
            <a:r>
              <a:rPr lang="en-IN" baseline="0"/>
              <a:t> Leaves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'Hr leave sheet'!$M$4</c:f>
              <c:strCache>
                <c:ptCount val="1"/>
                <c:pt idx="0">
                  <c:v>Sum of Total Leaves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'Hr leave sheet'!$L$5:$L$9</c:f>
              <c:strCache>
                <c:ptCount val="4"/>
                <c:pt idx="0">
                  <c:v>good</c:v>
                </c:pt>
                <c:pt idx="1">
                  <c:v>Normal</c:v>
                </c:pt>
                <c:pt idx="2">
                  <c:v>Sick leave</c:v>
                </c:pt>
                <c:pt idx="3">
                  <c:v>(blank)</c:v>
                </c:pt>
              </c:strCache>
            </c:strRef>
          </c:cat>
          <c:val>
            <c:numRef>
              <c:f>'Hr leave sheet'!$M$5:$M$9</c:f>
              <c:numCache>
                <c:formatCode>General</c:formatCode>
                <c:ptCount val="4"/>
                <c:pt idx="0">
                  <c:v>73</c:v>
                </c:pt>
                <c:pt idx="1">
                  <c:v>131</c:v>
                </c:pt>
                <c:pt idx="2">
                  <c:v>107</c:v>
                </c:pt>
              </c:numCache>
            </c:numRef>
          </c:val>
          <c:smooth val="0"/>
          <c:extLst>
            <c:ext xmlns:c16="http://schemas.microsoft.com/office/drawing/2014/chart" uri="{C3380CC4-5D6E-409C-BE32-E72D297353CC}">
              <c16:uniqueId val="{00000000-E4FB-4C7A-A09E-E47E499557FF}"/>
            </c:ext>
          </c:extLst>
        </c:ser>
        <c:ser>
          <c:idx val="1"/>
          <c:order val="1"/>
          <c:tx>
            <c:strRef>
              <c:f>'Hr leave sheet'!$N$4</c:f>
              <c:strCache>
                <c:ptCount val="1"/>
                <c:pt idx="0">
                  <c:v>Sum of Taken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'Hr leave sheet'!$L$5:$L$9</c:f>
              <c:strCache>
                <c:ptCount val="4"/>
                <c:pt idx="0">
                  <c:v>good</c:v>
                </c:pt>
                <c:pt idx="1">
                  <c:v>Normal</c:v>
                </c:pt>
                <c:pt idx="2">
                  <c:v>Sick leave</c:v>
                </c:pt>
                <c:pt idx="3">
                  <c:v>(blank)</c:v>
                </c:pt>
              </c:strCache>
            </c:strRef>
          </c:cat>
          <c:val>
            <c:numRef>
              <c:f>'Hr leave sheet'!$N$5:$N$9</c:f>
              <c:numCache>
                <c:formatCode>General</c:formatCode>
                <c:ptCount val="4"/>
                <c:pt idx="0">
                  <c:v>0</c:v>
                </c:pt>
                <c:pt idx="1">
                  <c:v>58</c:v>
                </c:pt>
                <c:pt idx="2">
                  <c:v>93</c:v>
                </c:pt>
              </c:numCache>
            </c:numRef>
          </c:val>
          <c:smooth val="0"/>
          <c:extLst>
            <c:ext xmlns:c16="http://schemas.microsoft.com/office/drawing/2014/chart" uri="{C3380CC4-5D6E-409C-BE32-E72D297353CC}">
              <c16:uniqueId val="{00000001-E4FB-4C7A-A09E-E47E499557FF}"/>
            </c:ext>
          </c:extLst>
        </c:ser>
        <c:dLbls>
          <c:dLblPos val="t"/>
          <c:showLegendKey val="0"/>
          <c:showVal val="1"/>
          <c:showCatName val="0"/>
          <c:showSerName val="0"/>
          <c:showPercent val="0"/>
          <c:showBubbleSize val="0"/>
        </c:dLbls>
        <c:marker val="1"/>
        <c:smooth val="0"/>
        <c:axId val="1572225119"/>
        <c:axId val="1572236639"/>
      </c:lineChart>
      <c:catAx>
        <c:axId val="1572225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Absent Status</a:t>
                </a:r>
              </a:p>
            </c:rich>
          </c:tx>
          <c:layout>
            <c:manualLayout>
              <c:xMode val="edge"/>
              <c:yMode val="edge"/>
              <c:x val="0.47092935258092739"/>
              <c:y val="0.829793671624380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236639"/>
        <c:crosses val="autoZero"/>
        <c:auto val="1"/>
        <c:lblAlgn val="ctr"/>
        <c:lblOffset val="100"/>
        <c:noMultiLvlLbl val="0"/>
      </c:catAx>
      <c:valAx>
        <c:axId val="1572236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Days of Leave</a:t>
                </a:r>
              </a:p>
            </c:rich>
          </c:tx>
          <c:layout>
            <c:manualLayout>
              <c:xMode val="edge"/>
              <c:yMode val="edge"/>
              <c:x val="1.9444444444444445E-2"/>
              <c:y val="0.355269028871391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2251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Leaves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47261349873037E-2"/>
          <c:y val="0.17811280383430331"/>
          <c:w val="0.86448488982890404"/>
          <c:h val="0.68406581650119824"/>
        </c:manualLayout>
      </c:layout>
      <c:lineChart>
        <c:grouping val="standard"/>
        <c:varyColors val="0"/>
        <c:ser>
          <c:idx val="0"/>
          <c:order val="0"/>
          <c:tx>
            <c:strRef>
              <c:f>'pivot data'!$M$4</c:f>
              <c:strCache>
                <c:ptCount val="1"/>
                <c:pt idx="0">
                  <c:v>Sum of Taken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data'!$L$5:$L$12</c:f>
              <c:strCache>
                <c:ptCount val="7"/>
                <c:pt idx="0">
                  <c:v>Admin</c:v>
                </c:pt>
                <c:pt idx="1">
                  <c:v>Finance</c:v>
                </c:pt>
                <c:pt idx="2">
                  <c:v>HR</c:v>
                </c:pt>
                <c:pt idx="3">
                  <c:v>IT</c:v>
                </c:pt>
                <c:pt idx="4">
                  <c:v>Marketing</c:v>
                </c:pt>
                <c:pt idx="5">
                  <c:v>Operations</c:v>
                </c:pt>
                <c:pt idx="6">
                  <c:v>Sales</c:v>
                </c:pt>
              </c:strCache>
            </c:strRef>
          </c:cat>
          <c:val>
            <c:numRef>
              <c:f>'pivot data'!$M$5:$M$12</c:f>
              <c:numCache>
                <c:formatCode>General</c:formatCode>
                <c:ptCount val="7"/>
                <c:pt idx="0">
                  <c:v>13</c:v>
                </c:pt>
                <c:pt idx="1">
                  <c:v>25</c:v>
                </c:pt>
                <c:pt idx="2">
                  <c:v>18</c:v>
                </c:pt>
                <c:pt idx="3">
                  <c:v>16</c:v>
                </c:pt>
                <c:pt idx="4">
                  <c:v>35</c:v>
                </c:pt>
                <c:pt idx="5">
                  <c:v>21</c:v>
                </c:pt>
                <c:pt idx="6">
                  <c:v>23</c:v>
                </c:pt>
              </c:numCache>
            </c:numRef>
          </c:val>
          <c:smooth val="0"/>
          <c:extLst>
            <c:ext xmlns:c16="http://schemas.microsoft.com/office/drawing/2014/chart" uri="{C3380CC4-5D6E-409C-BE32-E72D297353CC}">
              <c16:uniqueId val="{00000000-5C5B-41CB-8655-4FF903BA0879}"/>
            </c:ext>
          </c:extLst>
        </c:ser>
        <c:ser>
          <c:idx val="1"/>
          <c:order val="1"/>
          <c:tx>
            <c:strRef>
              <c:f>'pivot data'!$N$4</c:f>
              <c:strCache>
                <c:ptCount val="1"/>
                <c:pt idx="0">
                  <c:v>Sum of Total Leaves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data'!$L$5:$L$12</c:f>
              <c:strCache>
                <c:ptCount val="7"/>
                <c:pt idx="0">
                  <c:v>Admin</c:v>
                </c:pt>
                <c:pt idx="1">
                  <c:v>Finance</c:v>
                </c:pt>
                <c:pt idx="2">
                  <c:v>HR</c:v>
                </c:pt>
                <c:pt idx="3">
                  <c:v>IT</c:v>
                </c:pt>
                <c:pt idx="4">
                  <c:v>Marketing</c:v>
                </c:pt>
                <c:pt idx="5">
                  <c:v>Operations</c:v>
                </c:pt>
                <c:pt idx="6">
                  <c:v>Sales</c:v>
                </c:pt>
              </c:strCache>
            </c:strRef>
          </c:cat>
          <c:val>
            <c:numRef>
              <c:f>'pivot data'!$N$5:$N$12</c:f>
              <c:numCache>
                <c:formatCode>General</c:formatCode>
                <c:ptCount val="7"/>
                <c:pt idx="0">
                  <c:v>32</c:v>
                </c:pt>
                <c:pt idx="1">
                  <c:v>53</c:v>
                </c:pt>
                <c:pt idx="2">
                  <c:v>50</c:v>
                </c:pt>
                <c:pt idx="3">
                  <c:v>39</c:v>
                </c:pt>
                <c:pt idx="4">
                  <c:v>52</c:v>
                </c:pt>
                <c:pt idx="5">
                  <c:v>37</c:v>
                </c:pt>
                <c:pt idx="6">
                  <c:v>48</c:v>
                </c:pt>
              </c:numCache>
            </c:numRef>
          </c:val>
          <c:smooth val="0"/>
          <c:extLst>
            <c:ext xmlns:c16="http://schemas.microsoft.com/office/drawing/2014/chart" uri="{C3380CC4-5D6E-409C-BE32-E72D297353CC}">
              <c16:uniqueId val="{00000001-5C5B-41CB-8655-4FF903BA0879}"/>
            </c:ext>
          </c:extLst>
        </c:ser>
        <c:dLbls>
          <c:showLegendKey val="0"/>
          <c:showVal val="0"/>
          <c:showCatName val="0"/>
          <c:showSerName val="0"/>
          <c:showPercent val="0"/>
          <c:showBubbleSize val="0"/>
        </c:dLbls>
        <c:marker val="1"/>
        <c:smooth val="0"/>
        <c:axId val="464869039"/>
        <c:axId val="464874799"/>
      </c:lineChart>
      <c:catAx>
        <c:axId val="4648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74799"/>
        <c:crosses val="autoZero"/>
        <c:auto val="1"/>
        <c:lblAlgn val="ctr"/>
        <c:lblOffset val="100"/>
        <c:noMultiLvlLbl val="0"/>
      </c:catAx>
      <c:valAx>
        <c:axId val="46487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6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data'!$B$4</c:f>
              <c:strCache>
                <c:ptCount val="1"/>
                <c:pt idx="0">
                  <c:v>Total</c:v>
                </c:pt>
              </c:strCache>
            </c:strRef>
          </c:tx>
          <c:spPr>
            <a:solidFill>
              <a:schemeClr val="accent1"/>
            </a:solidFill>
            <a:ln>
              <a:noFill/>
            </a:ln>
            <a:effectLst/>
          </c:spPr>
          <c:invertIfNegative val="0"/>
          <c:cat>
            <c:strRef>
              <c:f>'pivot data'!$A$5:$A$12</c:f>
              <c:strCache>
                <c:ptCount val="7"/>
                <c:pt idx="0">
                  <c:v>Admin</c:v>
                </c:pt>
                <c:pt idx="1">
                  <c:v>Finance</c:v>
                </c:pt>
                <c:pt idx="2">
                  <c:v>HR</c:v>
                </c:pt>
                <c:pt idx="3">
                  <c:v>IT</c:v>
                </c:pt>
                <c:pt idx="4">
                  <c:v>Marketing</c:v>
                </c:pt>
                <c:pt idx="5">
                  <c:v>Operations</c:v>
                </c:pt>
                <c:pt idx="6">
                  <c:v>Sales</c:v>
                </c:pt>
              </c:strCache>
            </c:strRef>
          </c:cat>
          <c:val>
            <c:numRef>
              <c:f>'pivot data'!$B$5:$B$12</c:f>
              <c:numCache>
                <c:formatCode>General</c:formatCode>
                <c:ptCount val="7"/>
                <c:pt idx="0">
                  <c:v>12</c:v>
                </c:pt>
                <c:pt idx="1">
                  <c:v>16</c:v>
                </c:pt>
                <c:pt idx="2">
                  <c:v>17</c:v>
                </c:pt>
                <c:pt idx="3">
                  <c:v>13</c:v>
                </c:pt>
                <c:pt idx="4">
                  <c:v>14</c:v>
                </c:pt>
                <c:pt idx="5">
                  <c:v>12</c:v>
                </c:pt>
                <c:pt idx="6">
                  <c:v>16</c:v>
                </c:pt>
              </c:numCache>
            </c:numRef>
          </c:val>
          <c:extLst>
            <c:ext xmlns:c16="http://schemas.microsoft.com/office/drawing/2014/chart" uri="{C3380CC4-5D6E-409C-BE32-E72D297353CC}">
              <c16:uniqueId val="{00000000-7F30-4FD1-A5A7-CB0474642B8B}"/>
            </c:ext>
          </c:extLst>
        </c:ser>
        <c:dLbls>
          <c:showLegendKey val="0"/>
          <c:showVal val="0"/>
          <c:showCatName val="0"/>
          <c:showSerName val="0"/>
          <c:showPercent val="0"/>
          <c:showBubbleSize val="0"/>
        </c:dLbls>
        <c:gapWidth val="219"/>
        <c:overlap val="-27"/>
        <c:axId val="252715503"/>
        <c:axId val="252724143"/>
      </c:barChart>
      <c:catAx>
        <c:axId val="25271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24143"/>
        <c:crosses val="autoZero"/>
        <c:auto val="1"/>
        <c:lblAlgn val="ctr"/>
        <c:lblOffset val="100"/>
        <c:noMultiLvlLbl val="0"/>
      </c:catAx>
      <c:valAx>
        <c:axId val="25272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1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data'!$I$5:$I$12</c:f>
              <c:strCache>
                <c:ptCount val="7"/>
                <c:pt idx="0">
                  <c:v>Admin</c:v>
                </c:pt>
                <c:pt idx="1">
                  <c:v>Finance</c:v>
                </c:pt>
                <c:pt idx="2">
                  <c:v>HR</c:v>
                </c:pt>
                <c:pt idx="3">
                  <c:v>IT</c:v>
                </c:pt>
                <c:pt idx="4">
                  <c:v>Marketing</c:v>
                </c:pt>
                <c:pt idx="5">
                  <c:v>Operations</c:v>
                </c:pt>
                <c:pt idx="6">
                  <c:v>Sales</c:v>
                </c:pt>
              </c:strCache>
            </c:strRef>
          </c:cat>
          <c:val>
            <c:numRef>
              <c:f>'pivot data'!$J$5:$J$12</c:f>
              <c:numCache>
                <c:formatCode>0.00,,\ "L"</c:formatCode>
                <c:ptCount val="7"/>
                <c:pt idx="0">
                  <c:v>753767</c:v>
                </c:pt>
                <c:pt idx="1">
                  <c:v>1071257</c:v>
                </c:pt>
                <c:pt idx="2">
                  <c:v>1126541</c:v>
                </c:pt>
                <c:pt idx="3">
                  <c:v>976920</c:v>
                </c:pt>
                <c:pt idx="4">
                  <c:v>1092320</c:v>
                </c:pt>
                <c:pt idx="5">
                  <c:v>721814</c:v>
                </c:pt>
                <c:pt idx="6">
                  <c:v>1101298</c:v>
                </c:pt>
              </c:numCache>
            </c:numRef>
          </c:val>
          <c:extLst>
            <c:ext xmlns:c16="http://schemas.microsoft.com/office/drawing/2014/chart" uri="{C3380CC4-5D6E-409C-BE32-E72D297353CC}">
              <c16:uniqueId val="{00000000-8DD8-4C17-8E00-B789CC61F125}"/>
            </c:ext>
          </c:extLst>
        </c:ser>
        <c:dLbls>
          <c:dLblPos val="outEnd"/>
          <c:showLegendKey val="0"/>
          <c:showVal val="1"/>
          <c:showCatName val="0"/>
          <c:showSerName val="0"/>
          <c:showPercent val="0"/>
          <c:showBubbleSize val="0"/>
        </c:dLbls>
        <c:gapWidth val="182"/>
        <c:axId val="252819663"/>
        <c:axId val="252820143"/>
      </c:barChart>
      <c:catAx>
        <c:axId val="25281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0143"/>
        <c:crosses val="autoZero"/>
        <c:auto val="1"/>
        <c:lblAlgn val="ctr"/>
        <c:lblOffset val="100"/>
        <c:noMultiLvlLbl val="0"/>
      </c:catAx>
      <c:valAx>
        <c:axId val="252820143"/>
        <c:scaling>
          <c:orientation val="minMax"/>
        </c:scaling>
        <c:delete val="0"/>
        <c:axPos val="b"/>
        <c:majorGridlines>
          <c:spPr>
            <a:ln w="9525" cap="flat" cmpd="sng" algn="ctr">
              <a:solidFill>
                <a:schemeClr val="tx1">
                  <a:lumMod val="15000"/>
                  <a:lumOff val="85000"/>
                </a:schemeClr>
              </a:solidFill>
              <a:round/>
            </a:ln>
            <a:effectLst/>
          </c:spPr>
        </c:majorGridlines>
        <c:numFmt formatCode="0.00,,\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1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a:t>
            </a:r>
            <a:r>
              <a:rPr lang="en-US"/>
              <a:t> 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2.0555434225100321E-2"/>
              <c:y val="-1.7806260270604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1.6495567011996063E-2"/>
              <c:y val="3.2657294980433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7.0889630466954678E-2"/>
              <c:y val="-6.1457519108667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1526475451450074E-2"/>
              <c:y val="-9.9621952886518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3.6150270811947362E-2"/>
              <c:y val="-1.9794467299749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1.329623704066246E-2"/>
              <c:y val="-9.0336882171436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dLbl>
          <c:idx val="0"/>
          <c:layout>
            <c:manualLayout>
              <c:x val="-0.13699520503621773"/>
              <c:y val="-1.1220800589775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'pivot data'!$E$4</c:f>
              <c:strCache>
                <c:ptCount val="1"/>
                <c:pt idx="0">
                  <c:v>Sum of Avg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98-4F9C-9F71-0D41B59A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98-4F9C-9F71-0D41B59A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98-4F9C-9F71-0D41B59A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98-4F9C-9F71-0D41B59A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98-4F9C-9F71-0D41B59A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98-4F9C-9F71-0D41B59A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6AA0-4F4C-8982-581BBF58D8BF}"/>
              </c:ext>
            </c:extLst>
          </c:dPt>
          <c:dLbls>
            <c:dLbl>
              <c:idx val="0"/>
              <c:layout>
                <c:manualLayout>
                  <c:x val="2.0555434225100321E-2"/>
                  <c:y val="-1.780626027060437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98-4F9C-9F71-0D41B59A86B3}"/>
                </c:ext>
              </c:extLst>
            </c:dLbl>
            <c:dLbl>
              <c:idx val="1"/>
              <c:layout>
                <c:manualLayout>
                  <c:x val="1.6495567011996063E-2"/>
                  <c:y val="3.265729498043321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98-4F9C-9F71-0D41B59A86B3}"/>
                </c:ext>
              </c:extLst>
            </c:dLbl>
            <c:dLbl>
              <c:idx val="2"/>
              <c:layout>
                <c:manualLayout>
                  <c:x val="7.0889630466954678E-2"/>
                  <c:y val="-6.145751910866707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98-4F9C-9F71-0D41B59A86B3}"/>
                </c:ext>
              </c:extLst>
            </c:dLbl>
            <c:dLbl>
              <c:idx val="3"/>
              <c:layout>
                <c:manualLayout>
                  <c:x val="-0.13699520503621773"/>
                  <c:y val="-1.122080058977540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398-4F9C-9F71-0D41B59A86B3}"/>
                </c:ext>
              </c:extLst>
            </c:dLbl>
            <c:dLbl>
              <c:idx val="4"/>
              <c:layout>
                <c:manualLayout>
                  <c:x val="-5.1526475451450074E-2"/>
                  <c:y val="-9.96219528865185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398-4F9C-9F71-0D41B59A86B3}"/>
                </c:ext>
              </c:extLst>
            </c:dLbl>
            <c:dLbl>
              <c:idx val="5"/>
              <c:layout>
                <c:manualLayout>
                  <c:x val="-3.6150270811947362E-2"/>
                  <c:y val="-1.979446729974988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398-4F9C-9F71-0D41B59A86B3}"/>
                </c:ext>
              </c:extLst>
            </c:dLbl>
            <c:dLbl>
              <c:idx val="6"/>
              <c:layout>
                <c:manualLayout>
                  <c:x val="1.329623704066246E-2"/>
                  <c:y val="-9.0336882171436934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AA0-4F4C-8982-581BBF58D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data'!$D$5:$D$12</c:f>
              <c:strCache>
                <c:ptCount val="7"/>
                <c:pt idx="0">
                  <c:v>Admin</c:v>
                </c:pt>
                <c:pt idx="1">
                  <c:v>Finance</c:v>
                </c:pt>
                <c:pt idx="2">
                  <c:v>HR</c:v>
                </c:pt>
                <c:pt idx="3">
                  <c:v>IT</c:v>
                </c:pt>
                <c:pt idx="4">
                  <c:v>Marketing</c:v>
                </c:pt>
                <c:pt idx="5">
                  <c:v>Operations</c:v>
                </c:pt>
                <c:pt idx="6">
                  <c:v>Sales</c:v>
                </c:pt>
              </c:strCache>
            </c:strRef>
          </c:cat>
          <c:val>
            <c:numRef>
              <c:f>'pivot data'!$E$5:$E$12</c:f>
              <c:numCache>
                <c:formatCode>General</c:formatCode>
                <c:ptCount val="7"/>
                <c:pt idx="0">
                  <c:v>44.3</c:v>
                </c:pt>
                <c:pt idx="1">
                  <c:v>59.433333333333337</c:v>
                </c:pt>
                <c:pt idx="2">
                  <c:v>65.566666666666677</c:v>
                </c:pt>
                <c:pt idx="3">
                  <c:v>43.833333333333329</c:v>
                </c:pt>
                <c:pt idx="4">
                  <c:v>49.033333333333339</c:v>
                </c:pt>
                <c:pt idx="5">
                  <c:v>45.233333333333334</c:v>
                </c:pt>
                <c:pt idx="6">
                  <c:v>61.266666666666666</c:v>
                </c:pt>
              </c:numCache>
            </c:numRef>
          </c:val>
          <c:extLst>
            <c:ext xmlns:c16="http://schemas.microsoft.com/office/drawing/2014/chart" uri="{C3380CC4-5D6E-409C-BE32-E72D297353CC}">
              <c16:uniqueId val="{0000000C-1398-4F9C-9F71-0D41B59A86B3}"/>
            </c:ext>
          </c:extLst>
        </c:ser>
        <c:ser>
          <c:idx val="1"/>
          <c:order val="1"/>
          <c:tx>
            <c:strRef>
              <c:f>'pivot data'!$F$4</c:f>
              <c:strCache>
                <c:ptCount val="1"/>
                <c:pt idx="0">
                  <c:v>Sum of KPI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1398-4F9C-9F71-0D41B59A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1398-4F9C-9F71-0D41B59A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1398-4F9C-9F71-0D41B59A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1398-4F9C-9F71-0D41B59A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1398-4F9C-9F71-0D41B59A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1398-4F9C-9F71-0D41B59A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E4CC-4DE4-94A3-383018F2BF0D}"/>
              </c:ext>
            </c:extLst>
          </c:dPt>
          <c:cat>
            <c:strRef>
              <c:f>'pivot data'!$D$5:$D$12</c:f>
              <c:strCache>
                <c:ptCount val="7"/>
                <c:pt idx="0">
                  <c:v>Admin</c:v>
                </c:pt>
                <c:pt idx="1">
                  <c:v>Finance</c:v>
                </c:pt>
                <c:pt idx="2">
                  <c:v>HR</c:v>
                </c:pt>
                <c:pt idx="3">
                  <c:v>IT</c:v>
                </c:pt>
                <c:pt idx="4">
                  <c:v>Marketing</c:v>
                </c:pt>
                <c:pt idx="5">
                  <c:v>Operations</c:v>
                </c:pt>
                <c:pt idx="6">
                  <c:v>Sales</c:v>
                </c:pt>
              </c:strCache>
            </c:strRef>
          </c:cat>
          <c:val>
            <c:numRef>
              <c:f>'pivot data'!$F$5:$F$12</c:f>
              <c:numCache>
                <c:formatCode>General</c:formatCode>
                <c:ptCount val="7"/>
                <c:pt idx="0">
                  <c:v>45.900000000000006</c:v>
                </c:pt>
                <c:pt idx="1">
                  <c:v>59.300000000000004</c:v>
                </c:pt>
                <c:pt idx="2">
                  <c:v>65.7</c:v>
                </c:pt>
                <c:pt idx="3">
                  <c:v>46.499999999999993</c:v>
                </c:pt>
                <c:pt idx="4">
                  <c:v>51.100000000000009</c:v>
                </c:pt>
                <c:pt idx="5">
                  <c:v>46.699999999999996</c:v>
                </c:pt>
                <c:pt idx="6">
                  <c:v>61.800000000000004</c:v>
                </c:pt>
              </c:numCache>
            </c:numRef>
          </c:val>
          <c:extLst>
            <c:ext xmlns:c16="http://schemas.microsoft.com/office/drawing/2014/chart" uri="{C3380CC4-5D6E-409C-BE32-E72D297353CC}">
              <c16:uniqueId val="{00000019-1398-4F9C-9F71-0D41B59A86B3}"/>
            </c:ext>
          </c:extLst>
        </c:ser>
        <c:ser>
          <c:idx val="2"/>
          <c:order val="2"/>
          <c:tx>
            <c:strRef>
              <c:f>'pivot data'!$G$4</c:f>
              <c:strCache>
                <c:ptCount val="1"/>
                <c:pt idx="0">
                  <c:v>Sum of Rank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1398-4F9C-9F71-0D41B59A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1398-4F9C-9F71-0D41B59A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1398-4F9C-9F71-0D41B59A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1398-4F9C-9F71-0D41B59A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1398-4F9C-9F71-0D41B59A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1398-4F9C-9F71-0D41B59A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E4CC-4DE4-94A3-383018F2BF0D}"/>
              </c:ext>
            </c:extLst>
          </c:dPt>
          <c:cat>
            <c:strRef>
              <c:f>'pivot data'!$D$5:$D$12</c:f>
              <c:strCache>
                <c:ptCount val="7"/>
                <c:pt idx="0">
                  <c:v>Admin</c:v>
                </c:pt>
                <c:pt idx="1">
                  <c:v>Finance</c:v>
                </c:pt>
                <c:pt idx="2">
                  <c:v>HR</c:v>
                </c:pt>
                <c:pt idx="3">
                  <c:v>IT</c:v>
                </c:pt>
                <c:pt idx="4">
                  <c:v>Marketing</c:v>
                </c:pt>
                <c:pt idx="5">
                  <c:v>Operations</c:v>
                </c:pt>
                <c:pt idx="6">
                  <c:v>Sales</c:v>
                </c:pt>
              </c:strCache>
            </c:strRef>
          </c:cat>
          <c:val>
            <c:numRef>
              <c:f>'pivot data'!$G$5:$G$12</c:f>
              <c:numCache>
                <c:formatCode>General</c:formatCode>
                <c:ptCount val="7"/>
                <c:pt idx="0">
                  <c:v>253</c:v>
                </c:pt>
                <c:pt idx="1">
                  <c:v>410</c:v>
                </c:pt>
                <c:pt idx="2">
                  <c:v>414</c:v>
                </c:pt>
                <c:pt idx="3">
                  <c:v>382</c:v>
                </c:pt>
                <c:pt idx="4">
                  <c:v>331</c:v>
                </c:pt>
                <c:pt idx="5">
                  <c:v>295</c:v>
                </c:pt>
                <c:pt idx="6">
                  <c:v>436</c:v>
                </c:pt>
              </c:numCache>
            </c:numRef>
          </c:val>
          <c:extLst>
            <c:ext xmlns:c16="http://schemas.microsoft.com/office/drawing/2014/chart" uri="{C3380CC4-5D6E-409C-BE32-E72D297353CC}">
              <c16:uniqueId val="{00000026-1398-4F9C-9F71-0D41B59A86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data'!$B$4</c:f>
              <c:strCache>
                <c:ptCount val="1"/>
                <c:pt idx="0">
                  <c:v>Total</c:v>
                </c:pt>
              </c:strCache>
            </c:strRef>
          </c:tx>
          <c:spPr>
            <a:solidFill>
              <a:schemeClr val="accent1"/>
            </a:solidFill>
            <a:ln>
              <a:noFill/>
            </a:ln>
            <a:effectLst/>
          </c:spPr>
          <c:invertIfNegative val="0"/>
          <c:cat>
            <c:strRef>
              <c:f>'pivot data'!$A$5:$A$12</c:f>
              <c:strCache>
                <c:ptCount val="7"/>
                <c:pt idx="0">
                  <c:v>Admin</c:v>
                </c:pt>
                <c:pt idx="1">
                  <c:v>Finance</c:v>
                </c:pt>
                <c:pt idx="2">
                  <c:v>HR</c:v>
                </c:pt>
                <c:pt idx="3">
                  <c:v>IT</c:v>
                </c:pt>
                <c:pt idx="4">
                  <c:v>Marketing</c:v>
                </c:pt>
                <c:pt idx="5">
                  <c:v>Operations</c:v>
                </c:pt>
                <c:pt idx="6">
                  <c:v>Sales</c:v>
                </c:pt>
              </c:strCache>
            </c:strRef>
          </c:cat>
          <c:val>
            <c:numRef>
              <c:f>'pivot data'!$B$5:$B$12</c:f>
              <c:numCache>
                <c:formatCode>General</c:formatCode>
                <c:ptCount val="7"/>
                <c:pt idx="0">
                  <c:v>12</c:v>
                </c:pt>
                <c:pt idx="1">
                  <c:v>16</c:v>
                </c:pt>
                <c:pt idx="2">
                  <c:v>17</c:v>
                </c:pt>
                <c:pt idx="3">
                  <c:v>13</c:v>
                </c:pt>
                <c:pt idx="4">
                  <c:v>14</c:v>
                </c:pt>
                <c:pt idx="5">
                  <c:v>12</c:v>
                </c:pt>
                <c:pt idx="6">
                  <c:v>16</c:v>
                </c:pt>
              </c:numCache>
            </c:numRef>
          </c:val>
          <c:extLst>
            <c:ext xmlns:c16="http://schemas.microsoft.com/office/drawing/2014/chart" uri="{C3380CC4-5D6E-409C-BE32-E72D297353CC}">
              <c16:uniqueId val="{00000000-4E58-42DD-94C2-ED191D98795E}"/>
            </c:ext>
          </c:extLst>
        </c:ser>
        <c:dLbls>
          <c:showLegendKey val="0"/>
          <c:showVal val="0"/>
          <c:showCatName val="0"/>
          <c:showSerName val="0"/>
          <c:showPercent val="0"/>
          <c:showBubbleSize val="0"/>
        </c:dLbls>
        <c:gapWidth val="219"/>
        <c:overlap val="-27"/>
        <c:axId val="252715503"/>
        <c:axId val="252724143"/>
      </c:barChart>
      <c:catAx>
        <c:axId val="25271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24143"/>
        <c:crosses val="autoZero"/>
        <c:auto val="1"/>
        <c:lblAlgn val="ctr"/>
        <c:lblOffset val="100"/>
        <c:noMultiLvlLbl val="0"/>
      </c:catAx>
      <c:valAx>
        <c:axId val="25272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data'!$E$4</c:f>
              <c:strCache>
                <c:ptCount val="1"/>
                <c:pt idx="0">
                  <c:v>Sum of Avg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25-4A49-A560-BD2E68AD65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25-4A49-A560-BD2E68AD65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25-4A49-A560-BD2E68AD65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25-4A49-A560-BD2E68AD65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25-4A49-A560-BD2E68AD65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25-4A49-A560-BD2E68AD65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82-4DE1-BE6B-8EAC0595E6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data'!$D$5:$D$12</c:f>
              <c:strCache>
                <c:ptCount val="7"/>
                <c:pt idx="0">
                  <c:v>Admin</c:v>
                </c:pt>
                <c:pt idx="1">
                  <c:v>Finance</c:v>
                </c:pt>
                <c:pt idx="2">
                  <c:v>HR</c:v>
                </c:pt>
                <c:pt idx="3">
                  <c:v>IT</c:v>
                </c:pt>
                <c:pt idx="4">
                  <c:v>Marketing</c:v>
                </c:pt>
                <c:pt idx="5">
                  <c:v>Operations</c:v>
                </c:pt>
                <c:pt idx="6">
                  <c:v>Sales</c:v>
                </c:pt>
              </c:strCache>
            </c:strRef>
          </c:cat>
          <c:val>
            <c:numRef>
              <c:f>'pivot data'!$E$5:$E$12</c:f>
              <c:numCache>
                <c:formatCode>General</c:formatCode>
                <c:ptCount val="7"/>
                <c:pt idx="0">
                  <c:v>44.3</c:v>
                </c:pt>
                <c:pt idx="1">
                  <c:v>59.433333333333337</c:v>
                </c:pt>
                <c:pt idx="2">
                  <c:v>65.566666666666677</c:v>
                </c:pt>
                <c:pt idx="3">
                  <c:v>43.833333333333329</c:v>
                </c:pt>
                <c:pt idx="4">
                  <c:v>49.033333333333339</c:v>
                </c:pt>
                <c:pt idx="5">
                  <c:v>45.233333333333334</c:v>
                </c:pt>
                <c:pt idx="6">
                  <c:v>61.266666666666666</c:v>
                </c:pt>
              </c:numCache>
            </c:numRef>
          </c:val>
          <c:extLst>
            <c:ext xmlns:c16="http://schemas.microsoft.com/office/drawing/2014/chart" uri="{C3380CC4-5D6E-409C-BE32-E72D297353CC}">
              <c16:uniqueId val="{00000000-CF23-412C-8135-F21F11AC0471}"/>
            </c:ext>
          </c:extLst>
        </c:ser>
        <c:ser>
          <c:idx val="1"/>
          <c:order val="1"/>
          <c:tx>
            <c:strRef>
              <c:f>'pivot data'!$F$4</c:f>
              <c:strCache>
                <c:ptCount val="1"/>
                <c:pt idx="0">
                  <c:v>Sum of KPI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6B25-4A49-A560-BD2E68AD65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6B25-4A49-A560-BD2E68AD65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6B25-4A49-A560-BD2E68AD65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6B25-4A49-A560-BD2E68AD65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6B25-4A49-A560-BD2E68AD65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6B25-4A49-A560-BD2E68AD65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9A82-4DE1-BE6B-8EAC0595E685}"/>
              </c:ext>
            </c:extLst>
          </c:dPt>
          <c:cat>
            <c:strRef>
              <c:f>'pivot data'!$D$5:$D$12</c:f>
              <c:strCache>
                <c:ptCount val="7"/>
                <c:pt idx="0">
                  <c:v>Admin</c:v>
                </c:pt>
                <c:pt idx="1">
                  <c:v>Finance</c:v>
                </c:pt>
                <c:pt idx="2">
                  <c:v>HR</c:v>
                </c:pt>
                <c:pt idx="3">
                  <c:v>IT</c:v>
                </c:pt>
                <c:pt idx="4">
                  <c:v>Marketing</c:v>
                </c:pt>
                <c:pt idx="5">
                  <c:v>Operations</c:v>
                </c:pt>
                <c:pt idx="6">
                  <c:v>Sales</c:v>
                </c:pt>
              </c:strCache>
            </c:strRef>
          </c:cat>
          <c:val>
            <c:numRef>
              <c:f>'pivot data'!$F$5:$F$12</c:f>
              <c:numCache>
                <c:formatCode>General</c:formatCode>
                <c:ptCount val="7"/>
                <c:pt idx="0">
                  <c:v>45.900000000000006</c:v>
                </c:pt>
                <c:pt idx="1">
                  <c:v>59.300000000000004</c:v>
                </c:pt>
                <c:pt idx="2">
                  <c:v>65.7</c:v>
                </c:pt>
                <c:pt idx="3">
                  <c:v>46.499999999999993</c:v>
                </c:pt>
                <c:pt idx="4">
                  <c:v>51.100000000000009</c:v>
                </c:pt>
                <c:pt idx="5">
                  <c:v>46.699999999999996</c:v>
                </c:pt>
                <c:pt idx="6">
                  <c:v>61.800000000000004</c:v>
                </c:pt>
              </c:numCache>
            </c:numRef>
          </c:val>
          <c:extLst>
            <c:ext xmlns:c16="http://schemas.microsoft.com/office/drawing/2014/chart" uri="{C3380CC4-5D6E-409C-BE32-E72D297353CC}">
              <c16:uniqueId val="{00000001-CF23-412C-8135-F21F11AC0471}"/>
            </c:ext>
          </c:extLst>
        </c:ser>
        <c:ser>
          <c:idx val="2"/>
          <c:order val="2"/>
          <c:tx>
            <c:strRef>
              <c:f>'pivot data'!$G$4</c:f>
              <c:strCache>
                <c:ptCount val="1"/>
                <c:pt idx="0">
                  <c:v>Sum of Rank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B25-4A49-A560-BD2E68AD65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6B25-4A49-A560-BD2E68AD65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6B25-4A49-A560-BD2E68AD65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6B25-4A49-A560-BD2E68AD65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6B25-4A49-A560-BD2E68AD65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6B25-4A49-A560-BD2E68AD65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9A82-4DE1-BE6B-8EAC0595E685}"/>
              </c:ext>
            </c:extLst>
          </c:dPt>
          <c:cat>
            <c:strRef>
              <c:f>'pivot data'!$D$5:$D$12</c:f>
              <c:strCache>
                <c:ptCount val="7"/>
                <c:pt idx="0">
                  <c:v>Admin</c:v>
                </c:pt>
                <c:pt idx="1">
                  <c:v>Finance</c:v>
                </c:pt>
                <c:pt idx="2">
                  <c:v>HR</c:v>
                </c:pt>
                <c:pt idx="3">
                  <c:v>IT</c:v>
                </c:pt>
                <c:pt idx="4">
                  <c:v>Marketing</c:v>
                </c:pt>
                <c:pt idx="5">
                  <c:v>Operations</c:v>
                </c:pt>
                <c:pt idx="6">
                  <c:v>Sales</c:v>
                </c:pt>
              </c:strCache>
            </c:strRef>
          </c:cat>
          <c:val>
            <c:numRef>
              <c:f>'pivot data'!$G$5:$G$12</c:f>
              <c:numCache>
                <c:formatCode>General</c:formatCode>
                <c:ptCount val="7"/>
                <c:pt idx="0">
                  <c:v>253</c:v>
                </c:pt>
                <c:pt idx="1">
                  <c:v>410</c:v>
                </c:pt>
                <c:pt idx="2">
                  <c:v>414</c:v>
                </c:pt>
                <c:pt idx="3">
                  <c:v>382</c:v>
                </c:pt>
                <c:pt idx="4">
                  <c:v>331</c:v>
                </c:pt>
                <c:pt idx="5">
                  <c:v>295</c:v>
                </c:pt>
                <c:pt idx="6">
                  <c:v>436</c:v>
                </c:pt>
              </c:numCache>
            </c:numRef>
          </c:val>
          <c:extLst>
            <c:ext xmlns:c16="http://schemas.microsoft.com/office/drawing/2014/chart" uri="{C3380CC4-5D6E-409C-BE32-E72D297353CC}">
              <c16:uniqueId val="{00000003-CF23-412C-8135-F21F11AC04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data'!$J$4</c:f>
              <c:strCache>
                <c:ptCount val="1"/>
                <c:pt idx="0">
                  <c:v>Total</c:v>
                </c:pt>
              </c:strCache>
            </c:strRef>
          </c:tx>
          <c:spPr>
            <a:solidFill>
              <a:schemeClr val="accent1"/>
            </a:solidFill>
            <a:ln>
              <a:noFill/>
            </a:ln>
            <a:effectLst/>
          </c:spPr>
          <c:invertIfNegative val="0"/>
          <c:cat>
            <c:strRef>
              <c:f>'pivot data'!$I$5:$I$12</c:f>
              <c:strCache>
                <c:ptCount val="7"/>
                <c:pt idx="0">
                  <c:v>Admin</c:v>
                </c:pt>
                <c:pt idx="1">
                  <c:v>Finance</c:v>
                </c:pt>
                <c:pt idx="2">
                  <c:v>HR</c:v>
                </c:pt>
                <c:pt idx="3">
                  <c:v>IT</c:v>
                </c:pt>
                <c:pt idx="4">
                  <c:v>Marketing</c:v>
                </c:pt>
                <c:pt idx="5">
                  <c:v>Operations</c:v>
                </c:pt>
                <c:pt idx="6">
                  <c:v>Sales</c:v>
                </c:pt>
              </c:strCache>
            </c:strRef>
          </c:cat>
          <c:val>
            <c:numRef>
              <c:f>'pivot data'!$J$5:$J$12</c:f>
              <c:numCache>
                <c:formatCode>0.00,,\ "L"</c:formatCode>
                <c:ptCount val="7"/>
                <c:pt idx="0">
                  <c:v>753767</c:v>
                </c:pt>
                <c:pt idx="1">
                  <c:v>1071257</c:v>
                </c:pt>
                <c:pt idx="2">
                  <c:v>1126541</c:v>
                </c:pt>
                <c:pt idx="3">
                  <c:v>976920</c:v>
                </c:pt>
                <c:pt idx="4">
                  <c:v>1092320</c:v>
                </c:pt>
                <c:pt idx="5">
                  <c:v>721814</c:v>
                </c:pt>
                <c:pt idx="6">
                  <c:v>1101298</c:v>
                </c:pt>
              </c:numCache>
            </c:numRef>
          </c:val>
          <c:extLst>
            <c:ext xmlns:c16="http://schemas.microsoft.com/office/drawing/2014/chart" uri="{C3380CC4-5D6E-409C-BE32-E72D297353CC}">
              <c16:uniqueId val="{00000000-720B-476E-8F26-4F95B1AB41D0}"/>
            </c:ext>
          </c:extLst>
        </c:ser>
        <c:dLbls>
          <c:showLegendKey val="0"/>
          <c:showVal val="0"/>
          <c:showCatName val="0"/>
          <c:showSerName val="0"/>
          <c:showPercent val="0"/>
          <c:showBubbleSize val="0"/>
        </c:dLbls>
        <c:gapWidth val="182"/>
        <c:axId val="252819663"/>
        <c:axId val="252820143"/>
      </c:barChart>
      <c:catAx>
        <c:axId val="25281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20143"/>
        <c:crosses val="autoZero"/>
        <c:auto val="1"/>
        <c:lblAlgn val="ctr"/>
        <c:lblOffset val="100"/>
        <c:noMultiLvlLbl val="0"/>
      </c:catAx>
      <c:valAx>
        <c:axId val="252820143"/>
        <c:scaling>
          <c:orientation val="minMax"/>
        </c:scaling>
        <c:delete val="0"/>
        <c:axPos val="b"/>
        <c:majorGridlines>
          <c:spPr>
            <a:ln w="9525" cap="flat" cmpd="sng" algn="ctr">
              <a:solidFill>
                <a:schemeClr val="tx1">
                  <a:lumMod val="15000"/>
                  <a:lumOff val="85000"/>
                </a:schemeClr>
              </a:solidFill>
              <a:round/>
            </a:ln>
            <a:effectLst/>
          </c:spPr>
        </c:majorGridlines>
        <c:numFmt formatCode="0.00,,\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[HR_Employee_Data.xlsx]pivot data!PivotTable9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61573666107617E-2"/>
          <c:y val="7.407407407407407E-2"/>
          <c:w val="0.91583842633389234"/>
          <c:h val="0.8416746864975212"/>
        </c:manualLayout>
      </c:layout>
      <c:lineChart>
        <c:grouping val="standard"/>
        <c:varyColors val="0"/>
        <c:ser>
          <c:idx val="0"/>
          <c:order val="0"/>
          <c:tx>
            <c:strRef>
              <c:f>'pivot data'!$M$4</c:f>
              <c:strCache>
                <c:ptCount val="1"/>
                <c:pt idx="0">
                  <c:v>Sum of Taken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data'!$L$5:$L$12</c:f>
              <c:strCache>
                <c:ptCount val="7"/>
                <c:pt idx="0">
                  <c:v>Admin</c:v>
                </c:pt>
                <c:pt idx="1">
                  <c:v>Finance</c:v>
                </c:pt>
                <c:pt idx="2">
                  <c:v>HR</c:v>
                </c:pt>
                <c:pt idx="3">
                  <c:v>IT</c:v>
                </c:pt>
                <c:pt idx="4">
                  <c:v>Marketing</c:v>
                </c:pt>
                <c:pt idx="5">
                  <c:v>Operations</c:v>
                </c:pt>
                <c:pt idx="6">
                  <c:v>Sales</c:v>
                </c:pt>
              </c:strCache>
            </c:strRef>
          </c:cat>
          <c:val>
            <c:numRef>
              <c:f>'pivot data'!$M$5:$M$12</c:f>
              <c:numCache>
                <c:formatCode>General</c:formatCode>
                <c:ptCount val="7"/>
                <c:pt idx="0">
                  <c:v>13</c:v>
                </c:pt>
                <c:pt idx="1">
                  <c:v>25</c:v>
                </c:pt>
                <c:pt idx="2">
                  <c:v>18</c:v>
                </c:pt>
                <c:pt idx="3">
                  <c:v>16</c:v>
                </c:pt>
                <c:pt idx="4">
                  <c:v>35</c:v>
                </c:pt>
                <c:pt idx="5">
                  <c:v>21</c:v>
                </c:pt>
                <c:pt idx="6">
                  <c:v>23</c:v>
                </c:pt>
              </c:numCache>
            </c:numRef>
          </c:val>
          <c:smooth val="0"/>
          <c:extLst>
            <c:ext xmlns:c16="http://schemas.microsoft.com/office/drawing/2014/chart" uri="{C3380CC4-5D6E-409C-BE32-E72D297353CC}">
              <c16:uniqueId val="{00000000-97CD-4093-AAF1-841C607632B2}"/>
            </c:ext>
          </c:extLst>
        </c:ser>
        <c:ser>
          <c:idx val="1"/>
          <c:order val="1"/>
          <c:tx>
            <c:strRef>
              <c:f>'pivot data'!$N$4</c:f>
              <c:strCache>
                <c:ptCount val="1"/>
                <c:pt idx="0">
                  <c:v>Sum of Total Leaves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data'!$L$5:$L$12</c:f>
              <c:strCache>
                <c:ptCount val="7"/>
                <c:pt idx="0">
                  <c:v>Admin</c:v>
                </c:pt>
                <c:pt idx="1">
                  <c:v>Finance</c:v>
                </c:pt>
                <c:pt idx="2">
                  <c:v>HR</c:v>
                </c:pt>
                <c:pt idx="3">
                  <c:v>IT</c:v>
                </c:pt>
                <c:pt idx="4">
                  <c:v>Marketing</c:v>
                </c:pt>
                <c:pt idx="5">
                  <c:v>Operations</c:v>
                </c:pt>
                <c:pt idx="6">
                  <c:v>Sales</c:v>
                </c:pt>
              </c:strCache>
            </c:strRef>
          </c:cat>
          <c:val>
            <c:numRef>
              <c:f>'pivot data'!$N$5:$N$12</c:f>
              <c:numCache>
                <c:formatCode>General</c:formatCode>
                <c:ptCount val="7"/>
                <c:pt idx="0">
                  <c:v>32</c:v>
                </c:pt>
                <c:pt idx="1">
                  <c:v>53</c:v>
                </c:pt>
                <c:pt idx="2">
                  <c:v>50</c:v>
                </c:pt>
                <c:pt idx="3">
                  <c:v>39</c:v>
                </c:pt>
                <c:pt idx="4">
                  <c:v>52</c:v>
                </c:pt>
                <c:pt idx="5">
                  <c:v>37</c:v>
                </c:pt>
                <c:pt idx="6">
                  <c:v>48</c:v>
                </c:pt>
              </c:numCache>
            </c:numRef>
          </c:val>
          <c:smooth val="0"/>
          <c:extLst>
            <c:ext xmlns:c16="http://schemas.microsoft.com/office/drawing/2014/chart" uri="{C3380CC4-5D6E-409C-BE32-E72D297353CC}">
              <c16:uniqueId val="{00000006-97CD-4093-AAF1-841C607632B2}"/>
            </c:ext>
          </c:extLst>
        </c:ser>
        <c:dLbls>
          <c:showLegendKey val="0"/>
          <c:showVal val="0"/>
          <c:showCatName val="0"/>
          <c:showSerName val="0"/>
          <c:showPercent val="0"/>
          <c:showBubbleSize val="0"/>
        </c:dLbls>
        <c:marker val="1"/>
        <c:smooth val="0"/>
        <c:axId val="464869039"/>
        <c:axId val="464874799"/>
      </c:lineChart>
      <c:catAx>
        <c:axId val="4648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74799"/>
        <c:crosses val="autoZero"/>
        <c:auto val="1"/>
        <c:lblAlgn val="ctr"/>
        <c:lblOffset val="100"/>
        <c:noMultiLvlLbl val="0"/>
      </c:catAx>
      <c:valAx>
        <c:axId val="46487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6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chart" Target="../charts/chart3.xml"/><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13</xdr:col>
      <xdr:colOff>114300</xdr:colOff>
      <xdr:row>0</xdr:row>
      <xdr:rowOff>19051</xdr:rowOff>
    </xdr:from>
    <xdr:to>
      <xdr:col>16</xdr:col>
      <xdr:colOff>114300</xdr:colOff>
      <xdr:row>5</xdr:row>
      <xdr:rowOff>152401</xdr:rowOff>
    </xdr:to>
    <mc:AlternateContent xmlns:mc="http://schemas.openxmlformats.org/markup-compatibility/2006" xmlns:a14="http://schemas.microsoft.com/office/drawing/2010/main">
      <mc:Choice Requires="a14">
        <xdr:graphicFrame macro="">
          <xdr:nvGraphicFramePr>
            <xdr:cNvPr id="2" name="Emp ID">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 ID"/>
            </a:graphicData>
          </a:graphic>
        </xdr:graphicFrame>
      </mc:Choice>
      <mc:Fallback xmlns="">
        <xdr:sp macro="" textlink="">
          <xdr:nvSpPr>
            <xdr:cNvPr id="0" name=""/>
            <xdr:cNvSpPr>
              <a:spLocks noTextEdit="1"/>
            </xdr:cNvSpPr>
          </xdr:nvSpPr>
          <xdr:spPr>
            <a:xfrm>
              <a:off x="15043150" y="19051"/>
              <a:ext cx="1828800" cy="105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6</xdr:row>
      <xdr:rowOff>25401</xdr:rowOff>
    </xdr:from>
    <xdr:to>
      <xdr:col>16</xdr:col>
      <xdr:colOff>95250</xdr:colOff>
      <xdr:row>10</xdr:row>
      <xdr:rowOff>139701</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024100" y="1130301"/>
              <a:ext cx="1828800" cy="85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146050</xdr:colOff>
      <xdr:row>0</xdr:row>
      <xdr:rowOff>1</xdr:rowOff>
    </xdr:from>
    <xdr:to>
      <xdr:col>19</xdr:col>
      <xdr:colOff>146050</xdr:colOff>
      <xdr:row>4</xdr:row>
      <xdr:rowOff>146051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903700" y="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5</xdr:row>
      <xdr:rowOff>1</xdr:rowOff>
    </xdr:from>
    <xdr:to>
      <xdr:col>19</xdr:col>
      <xdr:colOff>139700</xdr:colOff>
      <xdr:row>8</xdr:row>
      <xdr:rowOff>133351</xdr:rowOff>
    </xdr:to>
    <mc:AlternateContent xmlns:mc="http://schemas.openxmlformats.org/markup-compatibility/2006" xmlns:a14="http://schemas.microsoft.com/office/drawing/2010/main">
      <mc:Choice Requires="a14">
        <xdr:graphicFrame macro="">
          <xdr:nvGraphicFramePr>
            <xdr:cNvPr id="6" name="Join Dat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mlns="">
        <xdr:sp macro="" textlink="">
          <xdr:nvSpPr>
            <xdr:cNvPr id="0" name=""/>
            <xdr:cNvSpPr>
              <a:spLocks noTextEdit="1"/>
            </xdr:cNvSpPr>
          </xdr:nvSpPr>
          <xdr:spPr>
            <a:xfrm>
              <a:off x="16897350" y="920751"/>
              <a:ext cx="18288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10</xdr:row>
      <xdr:rowOff>177801</xdr:rowOff>
    </xdr:from>
    <xdr:to>
      <xdr:col>16</xdr:col>
      <xdr:colOff>95250</xdr:colOff>
      <xdr:row>15</xdr:row>
      <xdr:rowOff>50801</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024100" y="2019301"/>
              <a:ext cx="1828800" cy="79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0</xdr:row>
      <xdr:rowOff>0</xdr:rowOff>
    </xdr:from>
    <xdr:to>
      <xdr:col>22</xdr:col>
      <xdr:colOff>165101</xdr:colOff>
      <xdr:row>6</xdr:row>
      <xdr:rowOff>25400</xdr:rowOff>
    </xdr:to>
    <mc:AlternateContent xmlns:mc="http://schemas.openxmlformats.org/markup-compatibility/2006" xmlns:a14="http://schemas.microsoft.com/office/drawing/2010/main">
      <mc:Choice Requires="a14">
        <xdr:graphicFrame macro="">
          <xdr:nvGraphicFramePr>
            <xdr:cNvPr id="8" name="Designation">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18751550" y="0"/>
              <a:ext cx="18288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254000</xdr:colOff>
      <xdr:row>6</xdr:row>
      <xdr:rowOff>76201</xdr:rowOff>
    </xdr:from>
    <xdr:to>
      <xdr:col>22</xdr:col>
      <xdr:colOff>254001</xdr:colOff>
      <xdr:row>11</xdr:row>
      <xdr:rowOff>38101</xdr:rowOff>
    </xdr:to>
    <mc:AlternateContent xmlns:mc="http://schemas.openxmlformats.org/markup-compatibility/2006" xmlns:a14="http://schemas.microsoft.com/office/drawing/2010/main">
      <mc:Choice Requires="a14">
        <xdr:graphicFrame macro="">
          <xdr:nvGraphicFramePr>
            <xdr:cNvPr id="9" name="Email">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Email"/>
            </a:graphicData>
          </a:graphic>
        </xdr:graphicFrame>
      </mc:Choice>
      <mc:Fallback xmlns="">
        <xdr:sp macro="" textlink="">
          <xdr:nvSpPr>
            <xdr:cNvPr id="0" name=""/>
            <xdr:cNvSpPr>
              <a:spLocks noTextEdit="1"/>
            </xdr:cNvSpPr>
          </xdr:nvSpPr>
          <xdr:spPr>
            <a:xfrm>
              <a:off x="18840450" y="118110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158750</xdr:colOff>
      <xdr:row>8</xdr:row>
      <xdr:rowOff>165101</xdr:rowOff>
    </xdr:from>
    <xdr:to>
      <xdr:col>19</xdr:col>
      <xdr:colOff>158750</xdr:colOff>
      <xdr:row>12</xdr:row>
      <xdr:rowOff>6351</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6916400" y="1638301"/>
              <a:ext cx="18288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512342</xdr:colOff>
      <xdr:row>1</xdr:row>
      <xdr:rowOff>30583</xdr:rowOff>
    </xdr:from>
    <xdr:to>
      <xdr:col>30</xdr:col>
      <xdr:colOff>208060</xdr:colOff>
      <xdr:row>16</xdr:row>
      <xdr:rowOff>11533</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526915</xdr:colOff>
      <xdr:row>85</xdr:row>
      <xdr:rowOff>156392</xdr:rowOff>
    </xdr:to>
    <xdr:sp macro="" textlink="">
      <xdr:nvSpPr>
        <xdr:cNvPr id="9" name="Rectangle 8">
          <a:extLst>
            <a:ext uri="{FF2B5EF4-FFF2-40B4-BE49-F238E27FC236}">
              <a16:creationId xmlns:a16="http://schemas.microsoft.com/office/drawing/2014/main" id="{00000000-0008-0000-6700-000009000000}"/>
            </a:ext>
          </a:extLst>
        </xdr:cNvPr>
        <xdr:cNvSpPr/>
      </xdr:nvSpPr>
      <xdr:spPr>
        <a:xfrm>
          <a:off x="0" y="0"/>
          <a:ext cx="22414149" cy="16234052"/>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endParaRPr lang="en-IN" sz="2000">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Arial Black" panose="020B0A04020102020204" pitchFamily="34" charset="0"/>
          </a:endParaRPr>
        </a:p>
      </xdr:txBody>
    </xdr:sp>
    <xdr:clientData/>
  </xdr:twoCellAnchor>
  <xdr:twoCellAnchor>
    <xdr:from>
      <xdr:col>10</xdr:col>
      <xdr:colOff>600075</xdr:colOff>
      <xdr:row>24</xdr:row>
      <xdr:rowOff>105507</xdr:rowOff>
    </xdr:from>
    <xdr:to>
      <xdr:col>17</xdr:col>
      <xdr:colOff>568325</xdr:colOff>
      <xdr:row>37</xdr:row>
      <xdr:rowOff>118207</xdr:rowOff>
    </xdr:to>
    <xdr:sp macro="" textlink="">
      <xdr:nvSpPr>
        <xdr:cNvPr id="25" name="Rectangle 24">
          <a:extLst>
            <a:ext uri="{FF2B5EF4-FFF2-40B4-BE49-F238E27FC236}">
              <a16:creationId xmlns:a16="http://schemas.microsoft.com/office/drawing/2014/main" id="{274B2D70-381E-4C83-9FE4-0ECC29A22205}"/>
            </a:ext>
          </a:extLst>
        </xdr:cNvPr>
        <xdr:cNvSpPr/>
      </xdr:nvSpPr>
      <xdr:spPr>
        <a:xfrm>
          <a:off x="6705844" y="4501661"/>
          <a:ext cx="4242289" cy="2393950"/>
        </a:xfrm>
        <a:prstGeom prst="rect">
          <a:avLst/>
        </a:prstGeom>
        <a:solidFill>
          <a:schemeClr val="accent1">
            <a:alpha val="38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11</xdr:col>
      <xdr:colOff>8794</xdr:colOff>
      <xdr:row>24</xdr:row>
      <xdr:rowOff>131152</xdr:rowOff>
    </xdr:from>
    <xdr:to>
      <xdr:col>17</xdr:col>
      <xdr:colOff>549520</xdr:colOff>
      <xdr:row>37</xdr:row>
      <xdr:rowOff>86702</xdr:rowOff>
    </xdr:to>
    <xdr:graphicFrame macro="">
      <xdr:nvGraphicFramePr>
        <xdr:cNvPr id="20" name="Chart 19">
          <a:extLst>
            <a:ext uri="{FF2B5EF4-FFF2-40B4-BE49-F238E27FC236}">
              <a16:creationId xmlns:a16="http://schemas.microsoft.com/office/drawing/2014/main" id="{37008B53-F9C5-40C7-AFB7-8F3AD7BF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24</xdr:row>
      <xdr:rowOff>101600</xdr:rowOff>
    </xdr:from>
    <xdr:to>
      <xdr:col>10</xdr:col>
      <xdr:colOff>482600</xdr:colOff>
      <xdr:row>37</xdr:row>
      <xdr:rowOff>114300</xdr:rowOff>
    </xdr:to>
    <xdr:sp macro="" textlink="">
      <xdr:nvSpPr>
        <xdr:cNvPr id="23" name="Rectangle 22">
          <a:extLst>
            <a:ext uri="{FF2B5EF4-FFF2-40B4-BE49-F238E27FC236}">
              <a16:creationId xmlns:a16="http://schemas.microsoft.com/office/drawing/2014/main" id="{23BFD262-44AA-4164-8143-D5CED0AD76CE}"/>
            </a:ext>
          </a:extLst>
        </xdr:cNvPr>
        <xdr:cNvSpPr/>
      </xdr:nvSpPr>
      <xdr:spPr>
        <a:xfrm>
          <a:off x="2343150" y="4521200"/>
          <a:ext cx="4235450" cy="2406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3</xdr:col>
      <xdr:colOff>533400</xdr:colOff>
      <xdr:row>10</xdr:row>
      <xdr:rowOff>152400</xdr:rowOff>
    </xdr:from>
    <xdr:to>
      <xdr:col>10</xdr:col>
      <xdr:colOff>501650</xdr:colOff>
      <xdr:row>23</xdr:row>
      <xdr:rowOff>165100</xdr:rowOff>
    </xdr:to>
    <xdr:sp macro="" textlink="">
      <xdr:nvSpPr>
        <xdr:cNvPr id="17" name="Rectangle 16">
          <a:extLst>
            <a:ext uri="{FF2B5EF4-FFF2-40B4-BE49-F238E27FC236}">
              <a16:creationId xmlns:a16="http://schemas.microsoft.com/office/drawing/2014/main" id="{00000000-0008-0000-6700-000011000000}"/>
            </a:ext>
          </a:extLst>
        </xdr:cNvPr>
        <xdr:cNvSpPr/>
      </xdr:nvSpPr>
      <xdr:spPr>
        <a:xfrm>
          <a:off x="2362200" y="1993900"/>
          <a:ext cx="4235450" cy="2406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6</xdr:col>
      <xdr:colOff>457200</xdr:colOff>
      <xdr:row>2</xdr:row>
      <xdr:rowOff>69850</xdr:rowOff>
    </xdr:from>
    <xdr:to>
      <xdr:col>9</xdr:col>
      <xdr:colOff>342900</xdr:colOff>
      <xdr:row>4</xdr:row>
      <xdr:rowOff>101600</xdr:rowOff>
    </xdr:to>
    <xdr:sp macro="" textlink="">
      <xdr:nvSpPr>
        <xdr:cNvPr id="5" name="Rectangle 4">
          <a:extLst>
            <a:ext uri="{FF2B5EF4-FFF2-40B4-BE49-F238E27FC236}">
              <a16:creationId xmlns:a16="http://schemas.microsoft.com/office/drawing/2014/main" id="{00000000-0008-0000-6700-000005000000}"/>
            </a:ext>
          </a:extLst>
        </xdr:cNvPr>
        <xdr:cNvSpPr/>
      </xdr:nvSpPr>
      <xdr:spPr>
        <a:xfrm>
          <a:off x="4114800" y="438150"/>
          <a:ext cx="1714500" cy="400050"/>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lvl="0" algn="ctr"/>
          <a:r>
            <a:rPr lang="en-IN" sz="2000">
              <a:solidFill>
                <a:schemeClr val="tx2"/>
              </a:solidFill>
              <a:latin typeface="Arial Black" panose="020B0A04020102020204" pitchFamily="34" charset="0"/>
            </a:rPr>
            <a:t>Salary</a:t>
          </a:r>
        </a:p>
      </xdr:txBody>
    </xdr:sp>
    <xdr:clientData/>
  </xdr:twoCellAnchor>
  <xdr:twoCellAnchor>
    <xdr:from>
      <xdr:col>9</xdr:col>
      <xdr:colOff>336550</xdr:colOff>
      <xdr:row>2</xdr:row>
      <xdr:rowOff>76200</xdr:rowOff>
    </xdr:from>
    <xdr:to>
      <xdr:col>12</xdr:col>
      <xdr:colOff>527050</xdr:colOff>
      <xdr:row>4</xdr:row>
      <xdr:rowOff>107950</xdr:rowOff>
    </xdr:to>
    <xdr:sp macro="" textlink="">
      <xdr:nvSpPr>
        <xdr:cNvPr id="6" name="Rectangle 5">
          <a:extLst>
            <a:ext uri="{FF2B5EF4-FFF2-40B4-BE49-F238E27FC236}">
              <a16:creationId xmlns:a16="http://schemas.microsoft.com/office/drawing/2014/main" id="{00000000-0008-0000-6700-000006000000}"/>
            </a:ext>
          </a:extLst>
        </xdr:cNvPr>
        <xdr:cNvSpPr/>
      </xdr:nvSpPr>
      <xdr:spPr>
        <a:xfrm>
          <a:off x="5822950" y="444500"/>
          <a:ext cx="2019300" cy="400050"/>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bevelB w="38100" h="38100"/>
          </a:sp3d>
        </a:bodyPr>
        <a:lstStyle/>
        <a:p>
          <a:pPr lvl="0" algn="ctr"/>
          <a:r>
            <a:rPr lang="en-IN" sz="2000">
              <a:solidFill>
                <a:schemeClr val="tx2"/>
              </a:solidFill>
              <a:latin typeface="Arial Black" panose="020B0A04020102020204" pitchFamily="34" charset="0"/>
            </a:rPr>
            <a:t>Performance</a:t>
          </a:r>
        </a:p>
      </xdr:txBody>
    </xdr:sp>
    <xdr:clientData/>
  </xdr:twoCellAnchor>
  <xdr:twoCellAnchor>
    <xdr:from>
      <xdr:col>12</xdr:col>
      <xdr:colOff>533400</xdr:colOff>
      <xdr:row>2</xdr:row>
      <xdr:rowOff>69850</xdr:rowOff>
    </xdr:from>
    <xdr:to>
      <xdr:col>15</xdr:col>
      <xdr:colOff>419100</xdr:colOff>
      <xdr:row>4</xdr:row>
      <xdr:rowOff>101600</xdr:rowOff>
    </xdr:to>
    <xdr:sp macro="" textlink="">
      <xdr:nvSpPr>
        <xdr:cNvPr id="7" name="Rectangle 6">
          <a:extLst>
            <a:ext uri="{FF2B5EF4-FFF2-40B4-BE49-F238E27FC236}">
              <a16:creationId xmlns:a16="http://schemas.microsoft.com/office/drawing/2014/main" id="{00000000-0008-0000-6700-000007000000}"/>
            </a:ext>
          </a:extLst>
        </xdr:cNvPr>
        <xdr:cNvSpPr/>
      </xdr:nvSpPr>
      <xdr:spPr>
        <a:xfrm>
          <a:off x="7848600" y="438150"/>
          <a:ext cx="1714500" cy="400050"/>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bevelB w="38100" h="38100" prst="relaxedInset"/>
          </a:sp3d>
        </a:bodyPr>
        <a:lstStyle/>
        <a:p>
          <a:pPr lvl="0" algn="ctr"/>
          <a:r>
            <a:rPr lang="en-IN" sz="2000">
              <a:solidFill>
                <a:schemeClr val="tx2"/>
              </a:solidFill>
              <a:latin typeface="Arial Black" panose="020B0A04020102020204" pitchFamily="34" charset="0"/>
            </a:rPr>
            <a:t>Leaves</a:t>
          </a:r>
        </a:p>
      </xdr:txBody>
    </xdr:sp>
    <xdr:clientData/>
  </xdr:twoCellAnchor>
  <xdr:twoCellAnchor>
    <xdr:from>
      <xdr:col>3</xdr:col>
      <xdr:colOff>565150</xdr:colOff>
      <xdr:row>2</xdr:row>
      <xdr:rowOff>82550</xdr:rowOff>
    </xdr:from>
    <xdr:to>
      <xdr:col>6</xdr:col>
      <xdr:colOff>450850</xdr:colOff>
      <xdr:row>4</xdr:row>
      <xdr:rowOff>114300</xdr:rowOff>
    </xdr:to>
    <xdr:sp macro="" textlink="">
      <xdr:nvSpPr>
        <xdr:cNvPr id="8" name="Rectangle 7">
          <a:extLst>
            <a:ext uri="{FF2B5EF4-FFF2-40B4-BE49-F238E27FC236}">
              <a16:creationId xmlns:a16="http://schemas.microsoft.com/office/drawing/2014/main" id="{00000000-0008-0000-6700-000008000000}"/>
            </a:ext>
          </a:extLst>
        </xdr:cNvPr>
        <xdr:cNvSpPr/>
      </xdr:nvSpPr>
      <xdr:spPr>
        <a:xfrm>
          <a:off x="2393950" y="450850"/>
          <a:ext cx="1714500" cy="400050"/>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lvl="0" algn="ctr"/>
          <a:r>
            <a:rPr lang="en-IN" sz="2000">
              <a:solidFill>
                <a:schemeClr val="tx2"/>
              </a:solidFill>
              <a:latin typeface="Arial Black" panose="020B0A04020102020204" pitchFamily="34" charset="0"/>
            </a:rPr>
            <a:t>Datas</a:t>
          </a:r>
        </a:p>
      </xdr:txBody>
    </xdr:sp>
    <xdr:clientData/>
  </xdr:twoCellAnchor>
  <xdr:twoCellAnchor>
    <xdr:from>
      <xdr:col>0</xdr:col>
      <xdr:colOff>0</xdr:colOff>
      <xdr:row>0</xdr:row>
      <xdr:rowOff>0</xdr:rowOff>
    </xdr:from>
    <xdr:to>
      <xdr:col>22</xdr:col>
      <xdr:colOff>355600</xdr:colOff>
      <xdr:row>2</xdr:row>
      <xdr:rowOff>31750</xdr:rowOff>
    </xdr:to>
    <xdr:sp macro="" textlink="">
      <xdr:nvSpPr>
        <xdr:cNvPr id="2" name="Rectangle 1">
          <a:extLst>
            <a:ext uri="{FF2B5EF4-FFF2-40B4-BE49-F238E27FC236}">
              <a16:creationId xmlns:a16="http://schemas.microsoft.com/office/drawing/2014/main" id="{00000000-0008-0000-6700-000002000000}"/>
            </a:ext>
          </a:extLst>
        </xdr:cNvPr>
        <xdr:cNvSpPr/>
      </xdr:nvSpPr>
      <xdr:spPr>
        <a:xfrm>
          <a:off x="0" y="0"/>
          <a:ext cx="13820660" cy="398979"/>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lvl="0" algn="ctr"/>
          <a:r>
            <a:rPr lang="en-IN" sz="2000">
              <a:solidFill>
                <a:schemeClr val="accent4">
                  <a:lumMod val="50000"/>
                </a:schemeClr>
              </a:solidFill>
              <a:latin typeface="Arial Black" panose="020B0A04020102020204" pitchFamily="34" charset="0"/>
            </a:rPr>
            <a:t>Employee Data Details</a:t>
          </a:r>
        </a:p>
      </xdr:txBody>
    </xdr:sp>
    <xdr:clientData/>
  </xdr:twoCellAnchor>
  <xdr:twoCellAnchor editAs="oneCell">
    <xdr:from>
      <xdr:col>7</xdr:col>
      <xdr:colOff>457200</xdr:colOff>
      <xdr:row>0</xdr:row>
      <xdr:rowOff>0</xdr:rowOff>
    </xdr:from>
    <xdr:to>
      <xdr:col>8</xdr:col>
      <xdr:colOff>311150</xdr:colOff>
      <xdr:row>2</xdr:row>
      <xdr:rowOff>95250</xdr:rowOff>
    </xdr:to>
    <xdr:pic>
      <xdr:nvPicPr>
        <xdr:cNvPr id="4" name="Graphic 3" descr="Children with solid fill">
          <a:extLst>
            <a:ext uri="{FF2B5EF4-FFF2-40B4-BE49-F238E27FC236}">
              <a16:creationId xmlns:a16="http://schemas.microsoft.com/office/drawing/2014/main" id="{00000000-0008-0000-6700-000004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724400" y="0"/>
          <a:ext cx="463550" cy="463550"/>
        </a:xfrm>
        <a:prstGeom prst="rect">
          <a:avLst/>
        </a:prstGeom>
      </xdr:spPr>
    </xdr:pic>
    <xdr:clientData/>
  </xdr:twoCellAnchor>
  <xdr:twoCellAnchor>
    <xdr:from>
      <xdr:col>3</xdr:col>
      <xdr:colOff>336549</xdr:colOff>
      <xdr:row>5</xdr:row>
      <xdr:rowOff>25400</xdr:rowOff>
    </xdr:from>
    <xdr:to>
      <xdr:col>19</xdr:col>
      <xdr:colOff>109903</xdr:colOff>
      <xdr:row>9</xdr:row>
      <xdr:rowOff>107109</xdr:rowOff>
    </xdr:to>
    <xdr:sp macro="" textlink="">
      <xdr:nvSpPr>
        <xdr:cNvPr id="27" name="Rectangle 26">
          <a:extLst>
            <a:ext uri="{FF2B5EF4-FFF2-40B4-BE49-F238E27FC236}">
              <a16:creationId xmlns:a16="http://schemas.microsoft.com/office/drawing/2014/main" id="{00000000-0008-0000-6700-00001B000000}"/>
            </a:ext>
          </a:extLst>
        </xdr:cNvPr>
        <xdr:cNvSpPr/>
      </xdr:nvSpPr>
      <xdr:spPr>
        <a:xfrm>
          <a:off x="2168280" y="941265"/>
          <a:ext cx="9542585" cy="814402"/>
        </a:xfrm>
        <a:prstGeom prst="rect">
          <a:avLst/>
        </a:prstGeom>
        <a:solidFill>
          <a:schemeClr val="accent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lvl="0" algn="ctr"/>
          <a:endParaRPr lang="en-IN" sz="2000">
            <a:solidFill>
              <a:schemeClr val="tx2"/>
            </a:solidFill>
            <a:latin typeface="Arial Black" panose="020B0A04020102020204" pitchFamily="34" charset="0"/>
          </a:endParaRPr>
        </a:p>
      </xdr:txBody>
    </xdr:sp>
    <xdr:clientData/>
  </xdr:twoCellAnchor>
  <xdr:oneCellAnchor>
    <xdr:from>
      <xdr:col>5</xdr:col>
      <xdr:colOff>111245</xdr:colOff>
      <xdr:row>7</xdr:row>
      <xdr:rowOff>128973</xdr:rowOff>
    </xdr:from>
    <xdr:ext cx="1476000" cy="264560"/>
    <xdr:sp macro="" textlink="'pivot data'!B2">
      <xdr:nvSpPr>
        <xdr:cNvPr id="29" name="TextBox 28">
          <a:extLst>
            <a:ext uri="{FF2B5EF4-FFF2-40B4-BE49-F238E27FC236}">
              <a16:creationId xmlns:a16="http://schemas.microsoft.com/office/drawing/2014/main" id="{00000000-0008-0000-6700-00001D000000}"/>
            </a:ext>
          </a:extLst>
        </xdr:cNvPr>
        <xdr:cNvSpPr txBox="1"/>
      </xdr:nvSpPr>
      <xdr:spPr>
        <a:xfrm>
          <a:off x="3164130" y="1411185"/>
          <a:ext cx="147600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fld id="{8A39D0DA-B03B-46B2-A6E1-CCDB39522623}" type="TxLink">
            <a:rPr lang="en-US" sz="1100" b="0" i="0" u="none" strike="noStrike">
              <a:solidFill>
                <a:srgbClr val="000000"/>
              </a:solidFill>
              <a:latin typeface="Calibri"/>
              <a:ea typeface="Calibri"/>
              <a:cs typeface="Calibri"/>
            </a:rPr>
            <a:pPr algn="ctr"/>
            <a:t>(All)</a:t>
          </a:fld>
          <a:endParaRPr lang="en-IN" sz="1200" b="1">
            <a:latin typeface="Times New Roman" panose="02020603050405020304" pitchFamily="18" charset="0"/>
            <a:cs typeface="Times New Roman" panose="02020603050405020304" pitchFamily="18" charset="0"/>
          </a:endParaRPr>
        </a:p>
      </xdr:txBody>
    </xdr:sp>
    <xdr:clientData/>
  </xdr:oneCellAnchor>
  <xdr:twoCellAnchor>
    <xdr:from>
      <xdr:col>4</xdr:col>
      <xdr:colOff>39478</xdr:colOff>
      <xdr:row>6</xdr:row>
      <xdr:rowOff>27848</xdr:rowOff>
    </xdr:from>
    <xdr:to>
      <xdr:col>4</xdr:col>
      <xdr:colOff>457277</xdr:colOff>
      <xdr:row>8</xdr:row>
      <xdr:rowOff>104048</xdr:rowOff>
    </xdr:to>
    <xdr:grpSp>
      <xdr:nvGrpSpPr>
        <xdr:cNvPr id="32" name="Group 31">
          <a:extLst>
            <a:ext uri="{FF2B5EF4-FFF2-40B4-BE49-F238E27FC236}">
              <a16:creationId xmlns:a16="http://schemas.microsoft.com/office/drawing/2014/main" id="{5FDBA5C7-7FAB-929D-176A-AB4AD4278604}"/>
            </a:ext>
          </a:extLst>
        </xdr:cNvPr>
        <xdr:cNvGrpSpPr/>
      </xdr:nvGrpSpPr>
      <xdr:grpSpPr>
        <a:xfrm>
          <a:off x="2477878" y="1132748"/>
          <a:ext cx="417799" cy="444500"/>
          <a:chOff x="2189297" y="1083631"/>
          <a:chExt cx="417799" cy="443429"/>
        </a:xfrm>
      </xdr:grpSpPr>
      <xdr:sp macro="" textlink="">
        <xdr:nvSpPr>
          <xdr:cNvPr id="28" name="Rectangle 27">
            <a:extLst>
              <a:ext uri="{FF2B5EF4-FFF2-40B4-BE49-F238E27FC236}">
                <a16:creationId xmlns:a16="http://schemas.microsoft.com/office/drawing/2014/main" id="{00000000-0008-0000-6700-00001C000000}"/>
              </a:ext>
            </a:extLst>
          </xdr:cNvPr>
          <xdr:cNvSpPr/>
        </xdr:nvSpPr>
        <xdr:spPr>
          <a:xfrm>
            <a:off x="2204598" y="1083631"/>
            <a:ext cx="402498" cy="44342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pic>
        <xdr:nvPicPr>
          <xdr:cNvPr id="41" name="Graphic 40" descr="Call center with solid fill">
            <a:extLst>
              <a:ext uri="{FF2B5EF4-FFF2-40B4-BE49-F238E27FC236}">
                <a16:creationId xmlns:a16="http://schemas.microsoft.com/office/drawing/2014/main" id="{00000000-0008-0000-6700-00002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89297" y="1096183"/>
            <a:ext cx="396148" cy="392629"/>
          </a:xfrm>
          <a:prstGeom prst="rect">
            <a:avLst/>
          </a:prstGeom>
          <a:scene3d>
            <a:camera prst="perspectiveFront"/>
            <a:lightRig rig="threePt" dir="t"/>
          </a:scene3d>
        </xdr:spPr>
      </xdr:pic>
    </xdr:grpSp>
    <xdr:clientData/>
  </xdr:twoCellAnchor>
  <xdr:oneCellAnchor>
    <xdr:from>
      <xdr:col>7</xdr:col>
      <xdr:colOff>579927</xdr:colOff>
      <xdr:row>7</xdr:row>
      <xdr:rowOff>119600</xdr:rowOff>
    </xdr:from>
    <xdr:ext cx="1668699" cy="269304"/>
    <xdr:sp macro="" textlink="'pivot data'!A5">
      <xdr:nvSpPr>
        <xdr:cNvPr id="43" name="TextBox 42">
          <a:extLst>
            <a:ext uri="{FF2B5EF4-FFF2-40B4-BE49-F238E27FC236}">
              <a16:creationId xmlns:a16="http://schemas.microsoft.com/office/drawing/2014/main" id="{00000000-0008-0000-6700-00002B000000}"/>
            </a:ext>
          </a:extLst>
        </xdr:cNvPr>
        <xdr:cNvSpPr txBox="1"/>
      </xdr:nvSpPr>
      <xdr:spPr>
        <a:xfrm>
          <a:off x="4853965" y="1401812"/>
          <a:ext cx="1668699" cy="269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fld id="{D11BEEFA-E519-421A-BDFA-86FEE0DF544E}" type="TxLink">
            <a:rPr lang="en-US" sz="1100" b="0" i="0" u="none" strike="noStrike">
              <a:solidFill>
                <a:srgbClr val="000000"/>
              </a:solidFill>
              <a:latin typeface="Calibri"/>
              <a:ea typeface="Calibri"/>
              <a:cs typeface="Calibri"/>
            </a:rPr>
            <a:pPr algn="ctr"/>
            <a:t>Admin</a:t>
          </a:fld>
          <a:endParaRPr lang="en-US" sz="1200" b="1">
            <a:latin typeface="Times New Roman" panose="02020603050405020304" pitchFamily="18" charset="0"/>
            <a:cs typeface="Times New Roman" panose="02020603050405020304" pitchFamily="18" charset="0"/>
          </a:endParaRPr>
        </a:p>
      </xdr:txBody>
    </xdr:sp>
    <xdr:clientData/>
  </xdr:oneCellAnchor>
  <xdr:oneCellAnchor>
    <xdr:from>
      <xdr:col>11</xdr:col>
      <xdr:colOff>20153</xdr:colOff>
      <xdr:row>7</xdr:row>
      <xdr:rowOff>108772</xdr:rowOff>
    </xdr:from>
    <xdr:ext cx="1476000" cy="269304"/>
    <xdr:sp macro="" textlink="'pivot data'!J5">
      <xdr:nvSpPr>
        <xdr:cNvPr id="45" name="TextBox 44">
          <a:extLst>
            <a:ext uri="{FF2B5EF4-FFF2-40B4-BE49-F238E27FC236}">
              <a16:creationId xmlns:a16="http://schemas.microsoft.com/office/drawing/2014/main" id="{00000000-0008-0000-6700-00002D000000}"/>
            </a:ext>
          </a:extLst>
        </xdr:cNvPr>
        <xdr:cNvSpPr txBox="1"/>
      </xdr:nvSpPr>
      <xdr:spPr>
        <a:xfrm>
          <a:off x="6736499" y="1390984"/>
          <a:ext cx="1476000" cy="269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fld id="{8051E92C-F2DF-4E09-888C-E58BF4B3B3AD}" type="TxLink">
            <a:rPr lang="en-US" sz="1100" b="0" i="0" u="none" strike="noStrike">
              <a:solidFill>
                <a:srgbClr val="000000"/>
              </a:solidFill>
              <a:latin typeface="Calibri"/>
              <a:ea typeface="Calibri"/>
              <a:cs typeface="Calibri"/>
            </a:rPr>
            <a:pPr algn="ctr"/>
            <a:t>0.75 L</a:t>
          </a:fld>
          <a:endParaRPr lang="en-IN" sz="1200" b="1">
            <a:latin typeface="Times New Roman" panose="02020603050405020304" pitchFamily="18" charset="0"/>
            <a:cs typeface="Times New Roman" panose="02020603050405020304" pitchFamily="18" charset="0"/>
          </a:endParaRPr>
        </a:p>
      </xdr:txBody>
    </xdr:sp>
    <xdr:clientData/>
  </xdr:oneCellAnchor>
  <xdr:oneCellAnchor>
    <xdr:from>
      <xdr:col>13</xdr:col>
      <xdr:colOff>488834</xdr:colOff>
      <xdr:row>7</xdr:row>
      <xdr:rowOff>102048</xdr:rowOff>
    </xdr:from>
    <xdr:ext cx="1476000" cy="269304"/>
    <xdr:sp macro="" textlink="'pivot data'!E5">
      <xdr:nvSpPr>
        <xdr:cNvPr id="46" name="TextBox 45">
          <a:extLst>
            <a:ext uri="{FF2B5EF4-FFF2-40B4-BE49-F238E27FC236}">
              <a16:creationId xmlns:a16="http://schemas.microsoft.com/office/drawing/2014/main" id="{00000000-0008-0000-6700-00002E000000}"/>
            </a:ext>
          </a:extLst>
        </xdr:cNvPr>
        <xdr:cNvSpPr txBox="1"/>
      </xdr:nvSpPr>
      <xdr:spPr>
        <a:xfrm>
          <a:off x="8426334" y="1384260"/>
          <a:ext cx="1476000" cy="269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fld id="{1FC0CF56-B282-42A6-B91F-C97AAB965A20}" type="TxLink">
            <a:rPr lang="en-US" sz="1100" b="0" i="0" u="none" strike="noStrike">
              <a:solidFill>
                <a:srgbClr val="000000"/>
              </a:solidFill>
              <a:latin typeface="Calibri"/>
              <a:ea typeface="Calibri"/>
              <a:cs typeface="Calibri"/>
            </a:rPr>
            <a:pPr algn="ctr"/>
            <a:t>44.3</a:t>
          </a:fld>
          <a:endParaRPr lang="en-IN" sz="1200" b="1">
            <a:latin typeface="Times New Roman" panose="02020603050405020304" pitchFamily="18" charset="0"/>
            <a:cs typeface="Times New Roman" panose="02020603050405020304" pitchFamily="18" charset="0"/>
          </a:endParaRPr>
        </a:p>
      </xdr:txBody>
    </xdr:sp>
    <xdr:clientData/>
  </xdr:oneCellAnchor>
  <xdr:oneCellAnchor>
    <xdr:from>
      <xdr:col>5</xdr:col>
      <xdr:colOff>130068</xdr:colOff>
      <xdr:row>5</xdr:row>
      <xdr:rowOff>137404</xdr:rowOff>
    </xdr:from>
    <xdr:ext cx="1476000" cy="269304"/>
    <xdr:sp macro="" textlink="">
      <xdr:nvSpPr>
        <xdr:cNvPr id="3" name="TextBox 2">
          <a:extLst>
            <a:ext uri="{FF2B5EF4-FFF2-40B4-BE49-F238E27FC236}">
              <a16:creationId xmlns:a16="http://schemas.microsoft.com/office/drawing/2014/main" id="{5D8AC8FA-25B6-168D-F3CC-0647756CC9AB}"/>
            </a:ext>
          </a:extLst>
        </xdr:cNvPr>
        <xdr:cNvSpPr txBox="1"/>
      </xdr:nvSpPr>
      <xdr:spPr>
        <a:xfrm>
          <a:off x="3182953" y="1053269"/>
          <a:ext cx="1476000" cy="269304"/>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Employee ID</a:t>
          </a:r>
        </a:p>
      </xdr:txBody>
    </xdr:sp>
    <xdr:clientData/>
  </xdr:oneCellAnchor>
  <xdr:oneCellAnchor>
    <xdr:from>
      <xdr:col>7</xdr:col>
      <xdr:colOff>591911</xdr:colOff>
      <xdr:row>5</xdr:row>
      <xdr:rowOff>122103</xdr:rowOff>
    </xdr:from>
    <xdr:ext cx="1666875" cy="269304"/>
    <xdr:sp macro="" textlink="">
      <xdr:nvSpPr>
        <xdr:cNvPr id="24" name="TextBox 23">
          <a:extLst>
            <a:ext uri="{FF2B5EF4-FFF2-40B4-BE49-F238E27FC236}">
              <a16:creationId xmlns:a16="http://schemas.microsoft.com/office/drawing/2014/main" id="{466E4305-8702-497F-A58C-C62595D83393}"/>
            </a:ext>
          </a:extLst>
        </xdr:cNvPr>
        <xdr:cNvSpPr txBox="1"/>
      </xdr:nvSpPr>
      <xdr:spPr>
        <a:xfrm>
          <a:off x="4865949" y="1037968"/>
          <a:ext cx="1666875" cy="269304"/>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Employee</a:t>
          </a:r>
          <a:r>
            <a:rPr lang="en-IN" sz="12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Department</a:t>
          </a:r>
          <a:endPar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11</xdr:col>
      <xdr:colOff>23474</xdr:colOff>
      <xdr:row>5</xdr:row>
      <xdr:rowOff>116664</xdr:rowOff>
    </xdr:from>
    <xdr:ext cx="1476000" cy="280205"/>
    <xdr:sp macro="" textlink="">
      <xdr:nvSpPr>
        <xdr:cNvPr id="30" name="TextBox 29">
          <a:extLst>
            <a:ext uri="{FF2B5EF4-FFF2-40B4-BE49-F238E27FC236}">
              <a16:creationId xmlns:a16="http://schemas.microsoft.com/office/drawing/2014/main" id="{B7AFE8BB-BF46-49B1-8EF3-BB9070E53AEE}"/>
            </a:ext>
          </a:extLst>
        </xdr:cNvPr>
        <xdr:cNvSpPr txBox="1"/>
      </xdr:nvSpPr>
      <xdr:spPr>
        <a:xfrm>
          <a:off x="6739820" y="1032529"/>
          <a:ext cx="1476000" cy="28020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Employee </a:t>
          </a:r>
          <a:r>
            <a:rPr lang="en-IN" sz="1100" b="1" baseline="0">
              <a:solidFill>
                <a:schemeClr val="dk1"/>
              </a:solidFill>
              <a:effectLst>
                <a:outerShdw blurRad="38100" dist="19050" dir="2700000" algn="tl" rotWithShape="0">
                  <a:schemeClr val="dk1">
                    <a:alpha val="40000"/>
                  </a:schemeClr>
                </a:outerShdw>
              </a:effectLst>
              <a:latin typeface="+mn-lt"/>
              <a:ea typeface="+mn-ea"/>
              <a:cs typeface="+mn-cs"/>
            </a:rPr>
            <a:t>Salary</a:t>
          </a:r>
          <a:endPar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13</xdr:col>
      <xdr:colOff>485316</xdr:colOff>
      <xdr:row>5</xdr:row>
      <xdr:rowOff>94408</xdr:rowOff>
    </xdr:from>
    <xdr:ext cx="1476000" cy="280205"/>
    <xdr:sp macro="" textlink="">
      <xdr:nvSpPr>
        <xdr:cNvPr id="31" name="TextBox 30">
          <a:extLst>
            <a:ext uri="{FF2B5EF4-FFF2-40B4-BE49-F238E27FC236}">
              <a16:creationId xmlns:a16="http://schemas.microsoft.com/office/drawing/2014/main" id="{BD77E500-F2CE-4158-B932-3BA280838733}"/>
            </a:ext>
          </a:extLst>
        </xdr:cNvPr>
        <xdr:cNvSpPr txBox="1"/>
      </xdr:nvSpPr>
      <xdr:spPr>
        <a:xfrm>
          <a:off x="8422816" y="1010273"/>
          <a:ext cx="1476000" cy="28020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Employee </a:t>
          </a:r>
          <a:r>
            <a:rPr lang="en-IN" sz="1100" b="1">
              <a:solidFill>
                <a:schemeClr val="dk1"/>
              </a:solidFill>
              <a:effectLst>
                <a:outerShdw blurRad="38100" dist="19050" dir="2700000" algn="tl" rotWithShape="0">
                  <a:schemeClr val="dk1">
                    <a:alpha val="40000"/>
                  </a:schemeClr>
                </a:outerShdw>
              </a:effectLst>
              <a:latin typeface="+mn-lt"/>
              <a:ea typeface="+mn-ea"/>
              <a:cs typeface="+mn-cs"/>
            </a:rPr>
            <a:t>Rating</a:t>
          </a:r>
          <a:endPar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xdr:from>
      <xdr:col>0</xdr:col>
      <xdr:colOff>0</xdr:colOff>
      <xdr:row>2</xdr:row>
      <xdr:rowOff>30602</xdr:rowOff>
    </xdr:from>
    <xdr:to>
      <xdr:col>2</xdr:col>
      <xdr:colOff>604398</xdr:colOff>
      <xdr:row>29</xdr:row>
      <xdr:rowOff>7651</xdr:rowOff>
    </xdr:to>
    <xdr:sp macro="" textlink="">
      <xdr:nvSpPr>
        <xdr:cNvPr id="38" name="Rectangle 37">
          <a:extLst>
            <a:ext uri="{FF2B5EF4-FFF2-40B4-BE49-F238E27FC236}">
              <a16:creationId xmlns:a16="http://schemas.microsoft.com/office/drawing/2014/main" id="{13BBFFB6-1ABD-D73B-9419-776F497A688D}"/>
            </a:ext>
          </a:extLst>
        </xdr:cNvPr>
        <xdr:cNvSpPr/>
      </xdr:nvSpPr>
      <xdr:spPr>
        <a:xfrm>
          <a:off x="0" y="397831"/>
          <a:ext cx="1828494" cy="49346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535110</xdr:colOff>
      <xdr:row>10</xdr:row>
      <xdr:rowOff>146538</xdr:rowOff>
    </xdr:from>
    <xdr:to>
      <xdr:col>10</xdr:col>
      <xdr:colOff>500674</xdr:colOff>
      <xdr:row>23</xdr:row>
      <xdr:rowOff>134327</xdr:rowOff>
    </xdr:to>
    <xdr:graphicFrame macro="">
      <xdr:nvGraphicFramePr>
        <xdr:cNvPr id="13" name="Chart 12">
          <a:extLst>
            <a:ext uri="{FF2B5EF4-FFF2-40B4-BE49-F238E27FC236}">
              <a16:creationId xmlns:a16="http://schemas.microsoft.com/office/drawing/2014/main" id="{841E091D-6E71-4FDF-92B9-86F7EB600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482356</xdr:colOff>
      <xdr:row>24</xdr:row>
      <xdr:rowOff>109904</xdr:rowOff>
    </xdr:from>
    <xdr:to>
      <xdr:col>10</xdr:col>
      <xdr:colOff>500673</xdr:colOff>
      <xdr:row>37</xdr:row>
      <xdr:rowOff>101600</xdr:rowOff>
    </xdr:to>
    <xdr:graphicFrame macro="">
      <xdr:nvGraphicFramePr>
        <xdr:cNvPr id="19" name="Chart 18">
          <a:extLst>
            <a:ext uri="{FF2B5EF4-FFF2-40B4-BE49-F238E27FC236}">
              <a16:creationId xmlns:a16="http://schemas.microsoft.com/office/drawing/2014/main" id="{E838DE3B-EE09-4434-ABF1-F194EB099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7327</xdr:colOff>
      <xdr:row>10</xdr:row>
      <xdr:rowOff>158750</xdr:rowOff>
    </xdr:from>
    <xdr:to>
      <xdr:col>17</xdr:col>
      <xdr:colOff>586154</xdr:colOff>
      <xdr:row>23</xdr:row>
      <xdr:rowOff>150691</xdr:rowOff>
    </xdr:to>
    <xdr:sp macro="" textlink="">
      <xdr:nvSpPr>
        <xdr:cNvPr id="22" name="Rectangle 21">
          <a:extLst>
            <a:ext uri="{FF2B5EF4-FFF2-40B4-BE49-F238E27FC236}">
              <a16:creationId xmlns:a16="http://schemas.microsoft.com/office/drawing/2014/main" id="{AF1FDC43-AA74-488E-B180-6ADCFFDC2E6C}"/>
            </a:ext>
          </a:extLst>
        </xdr:cNvPr>
        <xdr:cNvSpPr/>
      </xdr:nvSpPr>
      <xdr:spPr>
        <a:xfrm>
          <a:off x="6723673" y="1990481"/>
          <a:ext cx="4242289" cy="23731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11</xdr:col>
      <xdr:colOff>24423</xdr:colOff>
      <xdr:row>10</xdr:row>
      <xdr:rowOff>164856</xdr:rowOff>
    </xdr:from>
    <xdr:to>
      <xdr:col>17</xdr:col>
      <xdr:colOff>578094</xdr:colOff>
      <xdr:row>23</xdr:row>
      <xdr:rowOff>146539</xdr:rowOff>
    </xdr:to>
    <xdr:graphicFrame macro="">
      <xdr:nvGraphicFramePr>
        <xdr:cNvPr id="18" name="Chart 17">
          <a:extLst>
            <a:ext uri="{FF2B5EF4-FFF2-40B4-BE49-F238E27FC236}">
              <a16:creationId xmlns:a16="http://schemas.microsoft.com/office/drawing/2014/main" id="{08B7E87B-AE54-4916-B0AF-21D185CF6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xdr:row>
      <xdr:rowOff>42643</xdr:rowOff>
    </xdr:from>
    <xdr:to>
      <xdr:col>3</xdr:col>
      <xdr:colOff>0</xdr:colOff>
      <xdr:row>5</xdr:row>
      <xdr:rowOff>121704</xdr:rowOff>
    </xdr:to>
    <mc:AlternateContent xmlns:mc="http://schemas.openxmlformats.org/markup-compatibility/2006" xmlns:a14="http://schemas.microsoft.com/office/drawing/2010/main">
      <mc:Choice Requires="a14">
        <xdr:graphicFrame macro="">
          <xdr:nvGraphicFramePr>
            <xdr:cNvPr id="26" name="Emp ID 4">
              <a:extLst>
                <a:ext uri="{FF2B5EF4-FFF2-40B4-BE49-F238E27FC236}">
                  <a16:creationId xmlns:a16="http://schemas.microsoft.com/office/drawing/2014/main" id="{50CE67D4-B267-4942-81F9-DFB662256ADA}"/>
                </a:ext>
              </a:extLst>
            </xdr:cNvPr>
            <xdr:cNvGraphicFramePr/>
          </xdr:nvGraphicFramePr>
          <xdr:xfrm>
            <a:off x="0" y="0"/>
            <a:ext cx="0" cy="0"/>
          </xdr:xfrm>
          <a:graphic>
            <a:graphicData uri="http://schemas.microsoft.com/office/drawing/2010/slicer">
              <sle:slicer xmlns:sle="http://schemas.microsoft.com/office/drawing/2010/slicer" name="Emp ID 4"/>
            </a:graphicData>
          </a:graphic>
        </xdr:graphicFrame>
      </mc:Choice>
      <mc:Fallback xmlns="">
        <xdr:sp macro="" textlink="">
          <xdr:nvSpPr>
            <xdr:cNvPr id="0" name=""/>
            <xdr:cNvSpPr>
              <a:spLocks noTextEdit="1"/>
            </xdr:cNvSpPr>
          </xdr:nvSpPr>
          <xdr:spPr>
            <a:xfrm>
              <a:off x="0" y="410943"/>
              <a:ext cx="1828800" cy="631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132596</xdr:rowOff>
    </xdr:from>
    <xdr:to>
      <xdr:col>3</xdr:col>
      <xdr:colOff>0</xdr:colOff>
      <xdr:row>9</xdr:row>
      <xdr:rowOff>84015</xdr:rowOff>
    </xdr:to>
    <mc:AlternateContent xmlns:mc="http://schemas.openxmlformats.org/markup-compatibility/2006" xmlns:a14="http://schemas.microsoft.com/office/drawing/2010/main">
      <mc:Choice Requires="a14">
        <xdr:graphicFrame macro="">
          <xdr:nvGraphicFramePr>
            <xdr:cNvPr id="35" name="Name 1">
              <a:extLst>
                <a:ext uri="{FF2B5EF4-FFF2-40B4-BE49-F238E27FC236}">
                  <a16:creationId xmlns:a16="http://schemas.microsoft.com/office/drawing/2014/main" id="{441EF98A-608B-4887-B6CD-62AA865F5A5E}"/>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0" y="1053346"/>
              <a:ext cx="1828800" cy="688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76200</xdr:rowOff>
    </xdr:from>
    <xdr:to>
      <xdr:col>3</xdr:col>
      <xdr:colOff>0</xdr:colOff>
      <xdr:row>12</xdr:row>
      <xdr:rowOff>178756</xdr:rowOff>
    </xdr:to>
    <mc:AlternateContent xmlns:mc="http://schemas.openxmlformats.org/markup-compatibility/2006" xmlns:a14="http://schemas.microsoft.com/office/drawing/2010/main">
      <mc:Choice Requires="a14">
        <xdr:graphicFrame macro="">
          <xdr:nvGraphicFramePr>
            <xdr:cNvPr id="36" name="Department 2">
              <a:extLst>
                <a:ext uri="{FF2B5EF4-FFF2-40B4-BE49-F238E27FC236}">
                  <a16:creationId xmlns:a16="http://schemas.microsoft.com/office/drawing/2014/main" id="{2215F3E6-CE18-422E-8271-39A9CE877348}"/>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0" y="1733550"/>
              <a:ext cx="1828800" cy="655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178666</xdr:rowOff>
    </xdr:from>
    <xdr:to>
      <xdr:col>3</xdr:col>
      <xdr:colOff>0</xdr:colOff>
      <xdr:row>16</xdr:row>
      <xdr:rowOff>112927</xdr:rowOff>
    </xdr:to>
    <mc:AlternateContent xmlns:mc="http://schemas.openxmlformats.org/markup-compatibility/2006" xmlns:a14="http://schemas.microsoft.com/office/drawing/2010/main">
      <mc:Choice Requires="a14">
        <xdr:graphicFrame macro="">
          <xdr:nvGraphicFramePr>
            <xdr:cNvPr id="44" name="Avg Rating 1">
              <a:extLst>
                <a:ext uri="{FF2B5EF4-FFF2-40B4-BE49-F238E27FC236}">
                  <a16:creationId xmlns:a16="http://schemas.microsoft.com/office/drawing/2014/main" id="{007D3A47-13DC-44B7-A0CC-CA4C407DBC56}"/>
                </a:ext>
              </a:extLst>
            </xdr:cNvPr>
            <xdr:cNvGraphicFramePr/>
          </xdr:nvGraphicFramePr>
          <xdr:xfrm>
            <a:off x="0" y="0"/>
            <a:ext cx="0" cy="0"/>
          </xdr:xfrm>
          <a:graphic>
            <a:graphicData uri="http://schemas.microsoft.com/office/drawing/2010/slicer">
              <sle:slicer xmlns:sle="http://schemas.microsoft.com/office/drawing/2010/slicer" name="Avg Rating 1"/>
            </a:graphicData>
          </a:graphic>
        </xdr:graphicFrame>
      </mc:Choice>
      <mc:Fallback xmlns="">
        <xdr:sp macro="" textlink="">
          <xdr:nvSpPr>
            <xdr:cNvPr id="0" name=""/>
            <xdr:cNvSpPr>
              <a:spLocks noTextEdit="1"/>
            </xdr:cNvSpPr>
          </xdr:nvSpPr>
          <xdr:spPr>
            <a:xfrm>
              <a:off x="0" y="2388466"/>
              <a:ext cx="1828800" cy="670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3</xdr:col>
      <xdr:colOff>0</xdr:colOff>
      <xdr:row>22</xdr:row>
      <xdr:rowOff>153356</xdr:rowOff>
    </xdr:to>
    <mc:AlternateContent xmlns:mc="http://schemas.openxmlformats.org/markup-compatibility/2006" xmlns:a14="http://schemas.microsoft.com/office/drawing/2010/main">
      <mc:Choice Requires="a14">
        <xdr:graphicFrame macro="">
          <xdr:nvGraphicFramePr>
            <xdr:cNvPr id="47" name="Net Salary 1">
              <a:extLst>
                <a:ext uri="{FF2B5EF4-FFF2-40B4-BE49-F238E27FC236}">
                  <a16:creationId xmlns:a16="http://schemas.microsoft.com/office/drawing/2014/main" id="{C1592D27-25FF-4EFF-940D-254DE6D0EBE8}"/>
                </a:ext>
              </a:extLst>
            </xdr:cNvPr>
            <xdr:cNvGraphicFramePr/>
          </xdr:nvGraphicFramePr>
          <xdr:xfrm>
            <a:off x="0" y="0"/>
            <a:ext cx="0" cy="0"/>
          </xdr:xfrm>
          <a:graphic>
            <a:graphicData uri="http://schemas.microsoft.com/office/drawing/2010/slicer">
              <sle:slicer xmlns:sle="http://schemas.microsoft.com/office/drawing/2010/slicer" name="Net Salary 1"/>
            </a:graphicData>
          </a:graphic>
        </xdr:graphicFrame>
      </mc:Choice>
      <mc:Fallback xmlns="">
        <xdr:sp macro="" textlink="">
          <xdr:nvSpPr>
            <xdr:cNvPr id="0" name=""/>
            <xdr:cNvSpPr>
              <a:spLocks noTextEdit="1"/>
            </xdr:cNvSpPr>
          </xdr:nvSpPr>
          <xdr:spPr>
            <a:xfrm>
              <a:off x="0" y="3045069"/>
              <a:ext cx="1831731" cy="1138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80331</xdr:rowOff>
    </xdr:from>
    <xdr:to>
      <xdr:col>3</xdr:col>
      <xdr:colOff>0</xdr:colOff>
      <xdr:row>25</xdr:row>
      <xdr:rowOff>95250</xdr:rowOff>
    </xdr:to>
    <mc:AlternateContent xmlns:mc="http://schemas.openxmlformats.org/markup-compatibility/2006" xmlns:a14="http://schemas.microsoft.com/office/drawing/2010/main">
      <mc:Choice Requires="a14">
        <xdr:graphicFrame macro="">
          <xdr:nvGraphicFramePr>
            <xdr:cNvPr id="48" name="Taken 1">
              <a:extLst>
                <a:ext uri="{FF2B5EF4-FFF2-40B4-BE49-F238E27FC236}">
                  <a16:creationId xmlns:a16="http://schemas.microsoft.com/office/drawing/2014/main" id="{839ADBF9-D72B-42AF-A89F-F7BC2B90D264}"/>
                </a:ext>
              </a:extLst>
            </xdr:cNvPr>
            <xdr:cNvGraphicFramePr/>
          </xdr:nvGraphicFramePr>
          <xdr:xfrm>
            <a:off x="0" y="0"/>
            <a:ext cx="0" cy="0"/>
          </xdr:xfrm>
          <a:graphic>
            <a:graphicData uri="http://schemas.microsoft.com/office/drawing/2010/slicer">
              <sle:slicer xmlns:sle="http://schemas.microsoft.com/office/drawing/2010/slicer" name="Taken 1"/>
            </a:graphicData>
          </a:graphic>
        </xdr:graphicFrame>
      </mc:Choice>
      <mc:Fallback xmlns="">
        <xdr:sp macro="" textlink="">
          <xdr:nvSpPr>
            <xdr:cNvPr id="0" name=""/>
            <xdr:cNvSpPr>
              <a:spLocks noTextEdit="1"/>
            </xdr:cNvSpPr>
          </xdr:nvSpPr>
          <xdr:spPr>
            <a:xfrm>
              <a:off x="0" y="4110139"/>
              <a:ext cx="1831731" cy="564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93031</xdr:rowOff>
    </xdr:from>
    <xdr:to>
      <xdr:col>3</xdr:col>
      <xdr:colOff>0</xdr:colOff>
      <xdr:row>28</xdr:row>
      <xdr:rowOff>165100</xdr:rowOff>
    </xdr:to>
    <mc:AlternateContent xmlns:mc="http://schemas.openxmlformats.org/markup-compatibility/2006" xmlns:a14="http://schemas.microsoft.com/office/drawing/2010/main">
      <mc:Choice Requires="a14">
        <xdr:graphicFrame macro="">
          <xdr:nvGraphicFramePr>
            <xdr:cNvPr id="49" name="Leave Type 1">
              <a:extLst>
                <a:ext uri="{FF2B5EF4-FFF2-40B4-BE49-F238E27FC236}">
                  <a16:creationId xmlns:a16="http://schemas.microsoft.com/office/drawing/2014/main" id="{6B07980F-F4F9-4AA8-9972-3026E6B0C49D}"/>
                </a:ext>
              </a:extLst>
            </xdr:cNvPr>
            <xdr:cNvGraphicFramePr/>
          </xdr:nvGraphicFramePr>
          <xdr:xfrm>
            <a:off x="0" y="0"/>
            <a:ext cx="0" cy="0"/>
          </xdr:xfrm>
          <a:graphic>
            <a:graphicData uri="http://schemas.microsoft.com/office/drawing/2010/slicer">
              <sle:slicer xmlns:sle="http://schemas.microsoft.com/office/drawing/2010/slicer" name="Leave Type 1"/>
            </a:graphicData>
          </a:graphic>
        </xdr:graphicFrame>
      </mc:Choice>
      <mc:Fallback xmlns="">
        <xdr:sp macro="" textlink="">
          <xdr:nvSpPr>
            <xdr:cNvPr id="0" name=""/>
            <xdr:cNvSpPr>
              <a:spLocks noTextEdit="1"/>
            </xdr:cNvSpPr>
          </xdr:nvSpPr>
          <xdr:spPr>
            <a:xfrm>
              <a:off x="0" y="4672358"/>
              <a:ext cx="1831731" cy="621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336582</xdr:colOff>
      <xdr:row>5</xdr:row>
      <xdr:rowOff>92566</xdr:rowOff>
    </xdr:from>
    <xdr:ext cx="1476000" cy="280205"/>
    <xdr:sp macro="" textlink="">
      <xdr:nvSpPr>
        <xdr:cNvPr id="11" name="TextBox 10">
          <a:extLst>
            <a:ext uri="{FF2B5EF4-FFF2-40B4-BE49-F238E27FC236}">
              <a16:creationId xmlns:a16="http://schemas.microsoft.com/office/drawing/2014/main" id="{D427C8D4-C540-412B-963A-0531CDDA56FA}"/>
            </a:ext>
          </a:extLst>
        </xdr:cNvPr>
        <xdr:cNvSpPr txBox="1"/>
      </xdr:nvSpPr>
      <xdr:spPr>
        <a:xfrm>
          <a:off x="10105813" y="1008431"/>
          <a:ext cx="1476000" cy="28020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Employee </a:t>
          </a:r>
          <a:r>
            <a:rPr lang="en-IN" sz="1100" b="1">
              <a:solidFill>
                <a:schemeClr val="dk1"/>
              </a:solidFill>
              <a:effectLst>
                <a:outerShdw blurRad="38100" dist="19050" dir="2700000" algn="tl" rotWithShape="0">
                  <a:schemeClr val="dk1">
                    <a:alpha val="40000"/>
                  </a:schemeClr>
                </a:outerShdw>
              </a:effectLst>
              <a:latin typeface="+mn-lt"/>
              <a:ea typeface="+mn-ea"/>
              <a:cs typeface="+mn-cs"/>
            </a:rPr>
            <a:t>Absence</a:t>
          </a:r>
          <a:endParaRPr lang="en-IN" sz="12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16</xdr:col>
      <xdr:colOff>346937</xdr:colOff>
      <xdr:row>7</xdr:row>
      <xdr:rowOff>92925</xdr:rowOff>
    </xdr:from>
    <xdr:ext cx="1476000" cy="269304"/>
    <xdr:sp macro="" textlink="'pivot data'!M5">
      <xdr:nvSpPr>
        <xdr:cNvPr id="12" name="TextBox 11">
          <a:extLst>
            <a:ext uri="{FF2B5EF4-FFF2-40B4-BE49-F238E27FC236}">
              <a16:creationId xmlns:a16="http://schemas.microsoft.com/office/drawing/2014/main" id="{35806A5E-B8CD-49A9-A1CF-FD03A7D8B2D5}"/>
            </a:ext>
          </a:extLst>
        </xdr:cNvPr>
        <xdr:cNvSpPr txBox="1"/>
      </xdr:nvSpPr>
      <xdr:spPr>
        <a:xfrm>
          <a:off x="10116168" y="1375137"/>
          <a:ext cx="1476000" cy="269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fld id="{C33F1651-F448-459A-AE2D-A82EAF416ECA}" type="TxLink">
            <a:rPr lang="en-US" sz="1100" b="0" i="0" u="none" strike="noStrike">
              <a:solidFill>
                <a:srgbClr val="000000"/>
              </a:solidFill>
              <a:latin typeface="Calibri"/>
              <a:ea typeface="Calibri"/>
              <a:cs typeface="Calibri"/>
            </a:rPr>
            <a:pPr algn="ctr"/>
            <a:t>13</a:t>
          </a:fld>
          <a:endParaRPr lang="en-IN" sz="1200" b="1">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419100</xdr:colOff>
      <xdr:row>20</xdr:row>
      <xdr:rowOff>70669</xdr:rowOff>
    </xdr:from>
    <xdr:to>
      <xdr:col>8</xdr:col>
      <xdr:colOff>133350</xdr:colOff>
      <xdr:row>44</xdr:row>
      <xdr:rowOff>69031</xdr:rowOff>
    </xdr:to>
    <xdr:graphicFrame macro="">
      <xdr:nvGraphicFramePr>
        <xdr:cNvPr id="2" name="Chart 1">
          <a:extLst>
            <a:ext uri="{FF2B5EF4-FFF2-40B4-BE49-F238E27FC236}">
              <a16:creationId xmlns:a16="http://schemas.microsoft.com/office/drawing/2014/main" id="{A9482C13-B894-6561-E63F-02B7D0F28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244475</xdr:colOff>
      <xdr:row>20</xdr:row>
      <xdr:rowOff>102419</xdr:rowOff>
    </xdr:from>
    <xdr:to>
      <xdr:col>13</xdr:col>
      <xdr:colOff>549275</xdr:colOff>
      <xdr:row>44</xdr:row>
      <xdr:rowOff>100781</xdr:rowOff>
    </xdr:to>
    <xdr:graphicFrame macro="">
      <xdr:nvGraphicFramePr>
        <xdr:cNvPr id="3" name="Chart 2">
          <a:extLst>
            <a:ext uri="{FF2B5EF4-FFF2-40B4-BE49-F238E27FC236}">
              <a16:creationId xmlns:a16="http://schemas.microsoft.com/office/drawing/2014/main" id="{A55BBB72-858F-020A-D394-77540437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29</xdr:row>
      <xdr:rowOff>51619</xdr:rowOff>
    </xdr:from>
    <xdr:to>
      <xdr:col>12</xdr:col>
      <xdr:colOff>498475</xdr:colOff>
      <xdr:row>53</xdr:row>
      <xdr:rowOff>49981</xdr:rowOff>
    </xdr:to>
    <xdr:graphicFrame macro="">
      <xdr:nvGraphicFramePr>
        <xdr:cNvPr id="4" name="Chart 3">
          <a:extLst>
            <a:ext uri="{FF2B5EF4-FFF2-40B4-BE49-F238E27FC236}">
              <a16:creationId xmlns:a16="http://schemas.microsoft.com/office/drawing/2014/main" id="{A0A892BE-652B-849F-1CB6-F30D170B8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180975</xdr:colOff>
      <xdr:row>22</xdr:row>
      <xdr:rowOff>127819</xdr:rowOff>
    </xdr:from>
    <xdr:to>
      <xdr:col>22</xdr:col>
      <xdr:colOff>15875</xdr:colOff>
      <xdr:row>46</xdr:row>
      <xdr:rowOff>126181</xdr:rowOff>
    </xdr:to>
    <xdr:graphicFrame macro="">
      <xdr:nvGraphicFramePr>
        <xdr:cNvPr id="5" name="Chart 4">
          <a:extLst>
            <a:ext uri="{FF2B5EF4-FFF2-40B4-BE49-F238E27FC236}">
              <a16:creationId xmlns:a16="http://schemas.microsoft.com/office/drawing/2014/main" id="{5420EDA0-0E19-463F-8344-436AFB25A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12700</xdr:colOff>
      <xdr:row>0</xdr:row>
      <xdr:rowOff>1</xdr:rowOff>
    </xdr:from>
    <xdr:to>
      <xdr:col>17</xdr:col>
      <xdr:colOff>12701</xdr:colOff>
      <xdr:row>4</xdr:row>
      <xdr:rowOff>107950</xdr:rowOff>
    </xdr:to>
    <mc:AlternateContent xmlns:mc="http://schemas.openxmlformats.org/markup-compatibility/2006" xmlns:a14="http://schemas.microsoft.com/office/drawing/2010/main">
      <mc:Choice Requires="a14">
        <xdr:graphicFrame macro="">
          <xdr:nvGraphicFramePr>
            <xdr:cNvPr id="2" name="Emp ID 1">
              <a:extLst>
                <a:ext uri="{FF2B5EF4-FFF2-40B4-BE49-F238E27FC236}">
                  <a16:creationId xmlns:a16="http://schemas.microsoft.com/office/drawing/2014/main" id="{00000000-0008-0000-6800-000002000000}"/>
                </a:ext>
              </a:extLst>
            </xdr:cNvPr>
            <xdr:cNvGraphicFramePr/>
          </xdr:nvGraphicFramePr>
          <xdr:xfrm>
            <a:off x="0" y="0"/>
            <a:ext cx="0" cy="0"/>
          </xdr:xfrm>
          <a:graphic>
            <a:graphicData uri="http://schemas.microsoft.com/office/drawing/2010/slicer">
              <sle:slicer xmlns:sle="http://schemas.microsoft.com/office/drawing/2010/slicer" name="Emp ID 1"/>
            </a:graphicData>
          </a:graphic>
        </xdr:graphicFrame>
      </mc:Choice>
      <mc:Fallback xmlns="">
        <xdr:sp macro="" textlink="">
          <xdr:nvSpPr>
            <xdr:cNvPr id="0" name=""/>
            <xdr:cNvSpPr>
              <a:spLocks noTextEdit="1"/>
            </xdr:cNvSpPr>
          </xdr:nvSpPr>
          <xdr:spPr>
            <a:xfrm>
              <a:off x="12954000" y="1"/>
              <a:ext cx="1828800" cy="84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0</xdr:row>
      <xdr:rowOff>0</xdr:rowOff>
    </xdr:from>
    <xdr:to>
      <xdr:col>19</xdr:col>
      <xdr:colOff>533400</xdr:colOff>
      <xdr:row>4</xdr:row>
      <xdr:rowOff>88900</xdr:rowOff>
    </xdr:to>
    <mc:AlternateContent xmlns:mc="http://schemas.openxmlformats.org/markup-compatibility/2006" xmlns:a14="http://schemas.microsoft.com/office/drawing/2010/main">
      <mc:Choice Requires="a14">
        <xdr:graphicFrame macro="">
          <xdr:nvGraphicFramePr>
            <xdr:cNvPr id="3" name="Emp Name">
              <a:extLst>
                <a:ext uri="{FF2B5EF4-FFF2-40B4-BE49-F238E27FC236}">
                  <a16:creationId xmlns:a16="http://schemas.microsoft.com/office/drawing/2014/main" id="{00000000-0008-0000-6800-000003000000}"/>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14770100" y="0"/>
              <a:ext cx="17526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4</xdr:row>
      <xdr:rowOff>101601</xdr:rowOff>
    </xdr:from>
    <xdr:to>
      <xdr:col>17</xdr:col>
      <xdr:colOff>57151</xdr:colOff>
      <xdr:row>8</xdr:row>
      <xdr:rowOff>107951</xdr:rowOff>
    </xdr:to>
    <mc:AlternateContent xmlns:mc="http://schemas.openxmlformats.org/markup-compatibility/2006" xmlns:a14="http://schemas.microsoft.com/office/drawing/2010/main">
      <mc:Choice Requires="a14">
        <xdr:graphicFrame macro="">
          <xdr:nvGraphicFramePr>
            <xdr:cNvPr id="4" name="KPI Score">
              <a:extLst>
                <a:ext uri="{FF2B5EF4-FFF2-40B4-BE49-F238E27FC236}">
                  <a16:creationId xmlns:a16="http://schemas.microsoft.com/office/drawing/2014/main" id="{00000000-0008-0000-6800-000004000000}"/>
                </a:ext>
              </a:extLst>
            </xdr:cNvPr>
            <xdr:cNvGraphicFramePr/>
          </xdr:nvGraphicFramePr>
          <xdr:xfrm>
            <a:off x="0" y="0"/>
            <a:ext cx="0" cy="0"/>
          </xdr:xfrm>
          <a:graphic>
            <a:graphicData uri="http://schemas.microsoft.com/office/drawing/2010/slicer">
              <sle:slicer xmlns:sle="http://schemas.microsoft.com/office/drawing/2010/slicer" name="KPI Score"/>
            </a:graphicData>
          </a:graphic>
        </xdr:graphicFrame>
      </mc:Choice>
      <mc:Fallback xmlns="">
        <xdr:sp macro="" textlink="">
          <xdr:nvSpPr>
            <xdr:cNvPr id="0" name=""/>
            <xdr:cNvSpPr>
              <a:spLocks noTextEdit="1"/>
            </xdr:cNvSpPr>
          </xdr:nvSpPr>
          <xdr:spPr>
            <a:xfrm>
              <a:off x="12998450" y="838201"/>
              <a:ext cx="182880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603250</xdr:colOff>
      <xdr:row>3</xdr:row>
      <xdr:rowOff>82551</xdr:rowOff>
    </xdr:from>
    <xdr:to>
      <xdr:col>22</xdr:col>
      <xdr:colOff>603250</xdr:colOff>
      <xdr:row>8</xdr:row>
      <xdr:rowOff>158751</xdr:rowOff>
    </xdr:to>
    <mc:AlternateContent xmlns:mc="http://schemas.openxmlformats.org/markup-compatibility/2006" xmlns:a14="http://schemas.microsoft.com/office/drawing/2010/main">
      <mc:Choice Requires="a14">
        <xdr:graphicFrame macro="">
          <xdr:nvGraphicFramePr>
            <xdr:cNvPr id="5" name="Avg Rating">
              <a:extLst>
                <a:ext uri="{FF2B5EF4-FFF2-40B4-BE49-F238E27FC236}">
                  <a16:creationId xmlns:a16="http://schemas.microsoft.com/office/drawing/2014/main" id="{00000000-0008-0000-6800-000005000000}"/>
                </a:ext>
              </a:extLst>
            </xdr:cNvPr>
            <xdr:cNvGraphicFramePr/>
          </xdr:nvGraphicFramePr>
          <xdr:xfrm>
            <a:off x="0" y="0"/>
            <a:ext cx="0" cy="0"/>
          </xdr:xfrm>
          <a:graphic>
            <a:graphicData uri="http://schemas.microsoft.com/office/drawing/2010/slicer">
              <sle:slicer xmlns:sle="http://schemas.microsoft.com/office/drawing/2010/slicer" name="Avg Rating"/>
            </a:graphicData>
          </a:graphic>
        </xdr:graphicFrame>
      </mc:Choice>
      <mc:Fallback xmlns="">
        <xdr:sp macro="" textlink="">
          <xdr:nvSpPr>
            <xdr:cNvPr id="0" name=""/>
            <xdr:cNvSpPr>
              <a:spLocks noTextEdit="1"/>
            </xdr:cNvSpPr>
          </xdr:nvSpPr>
          <xdr:spPr>
            <a:xfrm>
              <a:off x="16592550" y="635001"/>
              <a:ext cx="182880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4</xdr:row>
      <xdr:rowOff>19051</xdr:rowOff>
    </xdr:from>
    <xdr:to>
      <xdr:col>20</xdr:col>
      <xdr:colOff>19049</xdr:colOff>
      <xdr:row>9</xdr:row>
      <xdr:rowOff>44451</xdr:rowOff>
    </xdr:to>
    <mc:AlternateContent xmlns:mc="http://schemas.openxmlformats.org/markup-compatibility/2006" xmlns:a14="http://schemas.microsoft.com/office/drawing/2010/main">
      <mc:Choice Requires="a14">
        <xdr:graphicFrame macro="">
          <xdr:nvGraphicFramePr>
            <xdr:cNvPr id="6" name="Status 1">
              <a:extLst>
                <a:ext uri="{FF2B5EF4-FFF2-40B4-BE49-F238E27FC236}">
                  <a16:creationId xmlns:a16="http://schemas.microsoft.com/office/drawing/2014/main" id="{00000000-0008-0000-6800-00000600000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4789150" y="755651"/>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577850</xdr:colOff>
      <xdr:row>0</xdr:row>
      <xdr:rowOff>1</xdr:rowOff>
    </xdr:from>
    <xdr:to>
      <xdr:col>22</xdr:col>
      <xdr:colOff>577850</xdr:colOff>
      <xdr:row>3</xdr:row>
      <xdr:rowOff>44451</xdr:rowOff>
    </xdr:to>
    <mc:AlternateContent xmlns:mc="http://schemas.openxmlformats.org/markup-compatibility/2006" xmlns:a14="http://schemas.microsoft.com/office/drawing/2010/main">
      <mc:Choice Requires="a14">
        <xdr:graphicFrame macro="">
          <xdr:nvGraphicFramePr>
            <xdr:cNvPr id="7" name="Rank">
              <a:extLst>
                <a:ext uri="{FF2B5EF4-FFF2-40B4-BE49-F238E27FC236}">
                  <a16:creationId xmlns:a16="http://schemas.microsoft.com/office/drawing/2014/main" id="{00000000-0008-0000-6800-000007000000}"/>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16567150" y="1"/>
              <a:ext cx="1828800" cy="59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174625</xdr:colOff>
      <xdr:row>9</xdr:row>
      <xdr:rowOff>6350</xdr:rowOff>
    </xdr:from>
    <xdr:to>
      <xdr:col>21</xdr:col>
      <xdr:colOff>479425</xdr:colOff>
      <xdr:row>23</xdr:row>
      <xdr:rowOff>171450</xdr:rowOff>
    </xdr:to>
    <xdr:graphicFrame macro="">
      <xdr:nvGraphicFramePr>
        <xdr:cNvPr id="8" name="Chart 7">
          <a:extLst>
            <a:ext uri="{FF2B5EF4-FFF2-40B4-BE49-F238E27FC236}">
              <a16:creationId xmlns:a16="http://schemas.microsoft.com/office/drawing/2014/main" id="{00000000-0008-0000-6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73024</xdr:colOff>
      <xdr:row>0</xdr:row>
      <xdr:rowOff>41276</xdr:rowOff>
    </xdr:from>
    <xdr:to>
      <xdr:col>17</xdr:col>
      <xdr:colOff>68261</xdr:colOff>
      <xdr:row>3</xdr:row>
      <xdr:rowOff>174625</xdr:rowOff>
    </xdr:to>
    <mc:AlternateContent xmlns:mc="http://schemas.openxmlformats.org/markup-compatibility/2006" xmlns:a14="http://schemas.microsoft.com/office/drawing/2010/main">
      <mc:Choice Requires="a14">
        <xdr:graphicFrame macro="">
          <xdr:nvGraphicFramePr>
            <xdr:cNvPr id="2" name="Emp ID 2">
              <a:extLst>
                <a:ext uri="{FF2B5EF4-FFF2-40B4-BE49-F238E27FC236}">
                  <a16:creationId xmlns:a16="http://schemas.microsoft.com/office/drawing/2014/main" id="{00000000-0008-0000-6900-000002000000}"/>
                </a:ext>
              </a:extLst>
            </xdr:cNvPr>
            <xdr:cNvGraphicFramePr/>
          </xdr:nvGraphicFramePr>
          <xdr:xfrm>
            <a:off x="0" y="0"/>
            <a:ext cx="0" cy="0"/>
          </xdr:xfrm>
          <a:graphic>
            <a:graphicData uri="http://schemas.microsoft.com/office/drawing/2010/slicer">
              <sle:slicer xmlns:sle="http://schemas.microsoft.com/office/drawing/2010/slicer" name="Emp ID 2"/>
            </a:graphicData>
          </a:graphic>
        </xdr:graphicFrame>
      </mc:Choice>
      <mc:Fallback xmlns="">
        <xdr:sp macro="" textlink="">
          <xdr:nvSpPr>
            <xdr:cNvPr id="0" name=""/>
            <xdr:cNvSpPr>
              <a:spLocks noTextEdit="1"/>
            </xdr:cNvSpPr>
          </xdr:nvSpPr>
          <xdr:spPr>
            <a:xfrm>
              <a:off x="14844712" y="41276"/>
              <a:ext cx="1828800" cy="847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73024</xdr:colOff>
      <xdr:row>3</xdr:row>
      <xdr:rowOff>176212</xdr:rowOff>
    </xdr:from>
    <xdr:to>
      <xdr:col>17</xdr:col>
      <xdr:colOff>68261</xdr:colOff>
      <xdr:row>6</xdr:row>
      <xdr:rowOff>158750</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00000000-0008-0000-6900-000003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844712" y="890587"/>
              <a:ext cx="1828800" cy="696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57151</xdr:colOff>
      <xdr:row>6</xdr:row>
      <xdr:rowOff>127001</xdr:rowOff>
    </xdr:from>
    <xdr:to>
      <xdr:col>17</xdr:col>
      <xdr:colOff>52388</xdr:colOff>
      <xdr:row>10</xdr:row>
      <xdr:rowOff>103189</xdr:rowOff>
    </xdr:to>
    <mc:AlternateContent xmlns:mc="http://schemas.openxmlformats.org/markup-compatibility/2006" xmlns:a14="http://schemas.microsoft.com/office/drawing/2010/main">
      <mc:Choice Requires="a14">
        <xdr:graphicFrame macro="">
          <xdr:nvGraphicFramePr>
            <xdr:cNvPr id="4" name="Net Salary">
              <a:extLst>
                <a:ext uri="{FF2B5EF4-FFF2-40B4-BE49-F238E27FC236}">
                  <a16:creationId xmlns:a16="http://schemas.microsoft.com/office/drawing/2014/main" id="{00000000-0008-0000-6900-000004000000}"/>
                </a:ext>
              </a:extLst>
            </xdr:cNvPr>
            <xdr:cNvGraphicFramePr/>
          </xdr:nvGraphicFramePr>
          <xdr:xfrm>
            <a:off x="0" y="0"/>
            <a:ext cx="0" cy="0"/>
          </xdr:xfrm>
          <a:graphic>
            <a:graphicData uri="http://schemas.microsoft.com/office/drawing/2010/slicer">
              <sle:slicer xmlns:sle="http://schemas.microsoft.com/office/drawing/2010/slicer" name="Net Salary"/>
            </a:graphicData>
          </a:graphic>
        </xdr:graphicFrame>
      </mc:Choice>
      <mc:Fallback xmlns="">
        <xdr:sp macro="" textlink="">
          <xdr:nvSpPr>
            <xdr:cNvPr id="0" name=""/>
            <xdr:cNvSpPr>
              <a:spLocks noTextEdit="1"/>
            </xdr:cNvSpPr>
          </xdr:nvSpPr>
          <xdr:spPr>
            <a:xfrm>
              <a:off x="14828839" y="1555751"/>
              <a:ext cx="1828800" cy="928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297657</xdr:colOff>
      <xdr:row>0</xdr:row>
      <xdr:rowOff>61119</xdr:rowOff>
    </xdr:from>
    <xdr:to>
      <xdr:col>24</xdr:col>
      <xdr:colOff>591344</xdr:colOff>
      <xdr:row>11</xdr:row>
      <xdr:rowOff>184944</xdr:rowOff>
    </xdr:to>
    <xdr:graphicFrame macro="">
      <xdr:nvGraphicFramePr>
        <xdr:cNvPr id="5" name="Chart 4">
          <a:extLst>
            <a:ext uri="{FF2B5EF4-FFF2-40B4-BE49-F238E27FC236}">
              <a16:creationId xmlns:a16="http://schemas.microsoft.com/office/drawing/2014/main" id="{00000000-0008-0000-6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72223</xdr:colOff>
      <xdr:row>0</xdr:row>
      <xdr:rowOff>16609</xdr:rowOff>
    </xdr:from>
    <xdr:to>
      <xdr:col>17</xdr:col>
      <xdr:colOff>79759</xdr:colOff>
      <xdr:row>3</xdr:row>
      <xdr:rowOff>174451</xdr:rowOff>
    </xdr:to>
    <mc:AlternateContent xmlns:mc="http://schemas.openxmlformats.org/markup-compatibility/2006" xmlns:a14="http://schemas.microsoft.com/office/drawing/2010/main">
      <mc:Choice Requires="a14">
        <xdr:graphicFrame macro="">
          <xdr:nvGraphicFramePr>
            <xdr:cNvPr id="2" name="Emp ID 3">
              <a:extLst>
                <a:ext uri="{FF2B5EF4-FFF2-40B4-BE49-F238E27FC236}">
                  <a16:creationId xmlns:a16="http://schemas.microsoft.com/office/drawing/2014/main" id="{00000000-0008-0000-6A00-000002000000}"/>
                </a:ext>
              </a:extLst>
            </xdr:cNvPr>
            <xdr:cNvGraphicFramePr/>
          </xdr:nvGraphicFramePr>
          <xdr:xfrm>
            <a:off x="0" y="0"/>
            <a:ext cx="0" cy="0"/>
          </xdr:xfrm>
          <a:graphic>
            <a:graphicData uri="http://schemas.microsoft.com/office/drawing/2010/slicer">
              <sle:slicer xmlns:sle="http://schemas.microsoft.com/office/drawing/2010/slicer" name="Emp ID 3"/>
            </a:graphicData>
          </a:graphic>
        </xdr:graphicFrame>
      </mc:Choice>
      <mc:Fallback xmlns="">
        <xdr:sp macro="" textlink="">
          <xdr:nvSpPr>
            <xdr:cNvPr id="0" name=""/>
            <xdr:cNvSpPr>
              <a:spLocks noTextEdit="1"/>
            </xdr:cNvSpPr>
          </xdr:nvSpPr>
          <xdr:spPr>
            <a:xfrm>
              <a:off x="14149104" y="16609"/>
              <a:ext cx="1837091" cy="704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66990</xdr:colOff>
      <xdr:row>4</xdr:row>
      <xdr:rowOff>4398</xdr:rowOff>
    </xdr:from>
    <xdr:to>
      <xdr:col>17</xdr:col>
      <xdr:colOff>74526</xdr:colOff>
      <xdr:row>8</xdr:row>
      <xdr:rowOff>13957</xdr:rowOff>
    </xdr:to>
    <mc:AlternateContent xmlns:mc="http://schemas.openxmlformats.org/markup-compatibility/2006" xmlns:a14="http://schemas.microsoft.com/office/drawing/2010/main">
      <mc:Choice Requires="a14">
        <xdr:graphicFrame macro="">
          <xdr:nvGraphicFramePr>
            <xdr:cNvPr id="3" name="Total Leaves">
              <a:extLst>
                <a:ext uri="{FF2B5EF4-FFF2-40B4-BE49-F238E27FC236}">
                  <a16:creationId xmlns:a16="http://schemas.microsoft.com/office/drawing/2014/main" id="{00000000-0008-0000-6A00-000003000000}"/>
                </a:ext>
              </a:extLst>
            </xdr:cNvPr>
            <xdr:cNvGraphicFramePr/>
          </xdr:nvGraphicFramePr>
          <xdr:xfrm>
            <a:off x="0" y="0"/>
            <a:ext cx="0" cy="0"/>
          </xdr:xfrm>
          <a:graphic>
            <a:graphicData uri="http://schemas.microsoft.com/office/drawing/2010/slicer">
              <sle:slicer xmlns:sle="http://schemas.microsoft.com/office/drawing/2010/slicer" name="Total Leaves"/>
            </a:graphicData>
          </a:graphic>
        </xdr:graphicFrame>
      </mc:Choice>
      <mc:Fallback xmlns="">
        <xdr:sp macro="" textlink="">
          <xdr:nvSpPr>
            <xdr:cNvPr id="0" name=""/>
            <xdr:cNvSpPr>
              <a:spLocks noTextEdit="1"/>
            </xdr:cNvSpPr>
          </xdr:nvSpPr>
          <xdr:spPr>
            <a:xfrm>
              <a:off x="14143871" y="733705"/>
              <a:ext cx="1837091" cy="738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82689</xdr:colOff>
      <xdr:row>4</xdr:row>
      <xdr:rowOff>20935</xdr:rowOff>
    </xdr:from>
    <xdr:to>
      <xdr:col>20</xdr:col>
      <xdr:colOff>90224</xdr:colOff>
      <xdr:row>7</xdr:row>
      <xdr:rowOff>90714</xdr:rowOff>
    </xdr:to>
    <mc:AlternateContent xmlns:mc="http://schemas.openxmlformats.org/markup-compatibility/2006" xmlns:a14="http://schemas.microsoft.com/office/drawing/2010/main">
      <mc:Choice Requires="a14">
        <xdr:graphicFrame macro="">
          <xdr:nvGraphicFramePr>
            <xdr:cNvPr id="4" name="Taken">
              <a:extLst>
                <a:ext uri="{FF2B5EF4-FFF2-40B4-BE49-F238E27FC236}">
                  <a16:creationId xmlns:a16="http://schemas.microsoft.com/office/drawing/2014/main" id="{00000000-0008-0000-6A00-000004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mlns="">
        <xdr:sp macro="" textlink="">
          <xdr:nvSpPr>
            <xdr:cNvPr id="0" name=""/>
            <xdr:cNvSpPr>
              <a:spLocks noTextEdit="1"/>
            </xdr:cNvSpPr>
          </xdr:nvSpPr>
          <xdr:spPr>
            <a:xfrm>
              <a:off x="15989125" y="750242"/>
              <a:ext cx="1837090" cy="616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468225</xdr:colOff>
      <xdr:row>8</xdr:row>
      <xdr:rowOff>28819</xdr:rowOff>
    </xdr:from>
    <xdr:to>
      <xdr:col>18</xdr:col>
      <xdr:colOff>475762</xdr:colOff>
      <xdr:row>12</xdr:row>
      <xdr:rowOff>41867</xdr:rowOff>
    </xdr:to>
    <mc:AlternateContent xmlns:mc="http://schemas.openxmlformats.org/markup-compatibility/2006" xmlns:a14="http://schemas.microsoft.com/office/drawing/2010/main">
      <mc:Choice Requires="a14">
        <xdr:graphicFrame macro="">
          <xdr:nvGraphicFramePr>
            <xdr:cNvPr id="5" name="Leave Type">
              <a:extLst>
                <a:ext uri="{FF2B5EF4-FFF2-40B4-BE49-F238E27FC236}">
                  <a16:creationId xmlns:a16="http://schemas.microsoft.com/office/drawing/2014/main" id="{00000000-0008-0000-6A00-000005000000}"/>
                </a:ext>
              </a:extLst>
            </xdr:cNvPr>
            <xdr:cNvGraphicFramePr/>
          </xdr:nvGraphicFramePr>
          <xdr:xfrm>
            <a:off x="0" y="0"/>
            <a:ext cx="0" cy="0"/>
          </xdr:xfrm>
          <a:graphic>
            <a:graphicData uri="http://schemas.microsoft.com/office/drawing/2010/slicer">
              <sle:slicer xmlns:sle="http://schemas.microsoft.com/office/drawing/2010/slicer" name="Leave Type"/>
            </a:graphicData>
          </a:graphic>
        </xdr:graphicFrame>
      </mc:Choice>
      <mc:Fallback xmlns="">
        <xdr:sp macro="" textlink="">
          <xdr:nvSpPr>
            <xdr:cNvPr id="0" name=""/>
            <xdr:cNvSpPr>
              <a:spLocks noTextEdit="1"/>
            </xdr:cNvSpPr>
          </xdr:nvSpPr>
          <xdr:spPr>
            <a:xfrm>
              <a:off x="15154958" y="1487433"/>
              <a:ext cx="1837090" cy="74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555517</xdr:colOff>
      <xdr:row>11</xdr:row>
      <xdr:rowOff>68986</xdr:rowOff>
    </xdr:from>
    <xdr:to>
      <xdr:col>16</xdr:col>
      <xdr:colOff>76756</xdr:colOff>
      <xdr:row>26</xdr:row>
      <xdr:rowOff>77285</xdr:rowOff>
    </xdr:to>
    <xdr:graphicFrame macro="">
      <xdr:nvGraphicFramePr>
        <xdr:cNvPr id="6" name="Chart 5">
          <a:extLst>
            <a:ext uri="{FF2B5EF4-FFF2-40B4-BE49-F238E27FC236}">
              <a16:creationId xmlns:a16="http://schemas.microsoft.com/office/drawing/2014/main" id="{00000000-0008-0000-6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826.737674305557" createdVersion="8" refreshedVersion="8" minRefreshableVersion="3" recordCount="112" xr:uid="{DD4007E8-24A7-4C8D-807E-EC47F553E59D}">
  <cacheSource type="worksheet">
    <worksheetSource ref="A1:I1048576" sheet="Performance Sheet"/>
  </cacheSource>
  <cacheFields count="9">
    <cacheField name="Emp ID" numFmtId="0">
      <sharedItems containsBlank="1" count="101">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m/>
      </sharedItems>
    </cacheField>
    <cacheField name="Emp Name" numFmtId="0">
      <sharedItems containsBlank="1" count="101">
        <s v="Allison Hill"/>
        <s v="Tyler Rogers"/>
        <s v="Jamie Chavez"/>
        <s v="Austin Gentry"/>
        <s v="Rebecca Henderson"/>
        <s v="Sheila Evans"/>
        <s v="Theresa Martin"/>
        <s v="Andre Rivera"/>
        <s v="Nicholas Mcbride"/>
        <s v="Carmen Smith"/>
        <s v="Tyler Miller"/>
        <s v="Kristine Garcia"/>
        <s v="Brian Tran"/>
        <s v="Tony Vazquez"/>
        <s v="Tim Patton"/>
        <s v="Diana May"/>
        <s v="Michael Smith"/>
        <s v="Stephanie Gilbert"/>
        <s v="William Carr"/>
        <s v="John Schmidt"/>
        <s v="Francisco Fernandez"/>
        <s v="Sarah Ashley"/>
        <s v="David Murphy"/>
        <s v="Cameron Caldwell"/>
        <s v="Raymond Jefferson"/>
        <s v="Leslie Morris"/>
        <s v="Kellie Lee"/>
        <s v="Patrick Rivera"/>
        <s v="Adrian Ferguson"/>
        <s v="Amy Hernandez"/>
        <s v="Brooke Thompson"/>
        <s v="Ricky Larson"/>
        <s v="Michael Valencia"/>
        <s v="Brandon King"/>
        <s v="Jason Walker"/>
        <s v="Aaron Barber"/>
        <s v="Rebecca Pearson MD"/>
        <s v="Eugene Higgins"/>
        <s v="Jason Maldonado"/>
        <s v="Joyce Turner"/>
        <s v="Michelle Hopkins"/>
        <s v="Gina Wilson"/>
        <s v="Connie Brown"/>
        <s v="Sandra Gilbert"/>
        <s v="Gavin Zhang"/>
        <s v="Christopher Williams"/>
        <s v="Charles Martinez"/>
        <s v="David Mckay"/>
        <s v="John Boone"/>
        <s v="Patrick Bonilla"/>
        <s v="Paul Wilson"/>
        <s v="Jeffrey Anderson MD"/>
        <s v="Travis Stevens"/>
        <s v="Tyler Brewer"/>
        <s v="Eric Hill"/>
        <s v="Robert Monroe"/>
        <s v="Samuel Brandt"/>
        <s v="Gloria Miranda"/>
        <s v="Nathan Montes"/>
        <s v="Kristen Garcia"/>
        <s v="Jade Johnson DVM"/>
        <s v="David Fowler"/>
        <s v="Katie Smith"/>
        <s v="Amy Parsons"/>
        <s v="Jacob Preston"/>
        <s v="Lance Simmons"/>
        <s v="Richard Diaz"/>
        <s v="Michele Lewis"/>
        <s v="Cynthia Snyder"/>
        <s v="Joseph Anderson"/>
        <s v="Lisa Davis"/>
        <s v="Robert Sullivan"/>
        <s v="Brent Roberts"/>
        <s v="Johnny Khan"/>
        <s v="Jennifer Norton"/>
        <s v="James Jensen"/>
        <s v="Mark Harvey"/>
        <s v="Emily Thompson"/>
        <s v="Jamie Baird"/>
        <s v="Michael Schmidt"/>
        <s v="Carrie Khan"/>
        <s v="Corey Rodriguez"/>
        <s v="Adriana Reyes"/>
        <s v="Tyler Mendoza"/>
        <s v="Joshua Martin"/>
        <s v="Michael Weaver"/>
        <s v="Monica Walker"/>
        <s v="Brian Johnson"/>
        <s v="Justin Vargas"/>
        <s v="Brianna Ford"/>
        <s v="Shelly Lopez"/>
        <s v="Heather Green"/>
        <s v="Craig Hall"/>
        <s v="Ryan Hall"/>
        <s v="Susan Rodriguez"/>
        <s v="Adam Jackson"/>
        <s v="Nicole Marquez"/>
        <s v="Jennifer Ayala"/>
        <s v="Emily Rodriguez"/>
        <s v="Erika Cruz"/>
        <m/>
      </sharedItems>
    </cacheField>
    <cacheField name="Month" numFmtId="0">
      <sharedItems containsNonDate="0" containsDate="1" containsString="0" containsBlank="1" minDate="2025-01-01T00:00:00" maxDate="2025-01-02T00:00:00" count="2">
        <d v="2025-01-01T00:00:00"/>
        <m/>
      </sharedItems>
    </cacheField>
    <cacheField name="KPI Score" numFmtId="0">
      <sharedItems containsString="0" containsBlank="1" containsNumber="1" minValue="2.6" maxValue="4.7" count="23">
        <n v="4.5"/>
        <n v="3.8"/>
        <n v="4.7"/>
        <n v="3.2"/>
        <n v="4"/>
        <n v="3.5"/>
        <n v="4.5999999999999996"/>
        <n v="3.9"/>
        <n v="2.8"/>
        <n v="4.2"/>
        <n v="3.6"/>
        <n v="4.0999999999999996"/>
        <n v="3.3"/>
        <n v="4.4000000000000004"/>
        <n v="3.7"/>
        <n v="2.9"/>
        <n v="4.3"/>
        <n v="3.4"/>
        <n v="2.7"/>
        <n v="3"/>
        <n v="3.1"/>
        <n v="2.6"/>
        <m/>
      </sharedItems>
    </cacheField>
    <cacheField name="Punctuality" numFmtId="0">
      <sharedItems containsString="0" containsBlank="1" containsNumber="1" containsInteger="1" minValue="2" maxValue="5"/>
    </cacheField>
    <cacheField name="Teamwork" numFmtId="0">
      <sharedItems containsString="0" containsBlank="1" containsNumber="1" containsInteger="1" minValue="2" maxValue="5"/>
    </cacheField>
    <cacheField name="Avg Rating" numFmtId="0">
      <sharedItems containsString="0" containsBlank="1" containsNumber="1" minValue="2.1999999999999997" maxValue="4.8666666666666663" count="47">
        <n v="4.5"/>
        <n v="3.6"/>
        <n v="4.5666666666666664"/>
        <n v="2.7333333333333329"/>
        <n v="4"/>
        <n v="3.1666666666666665"/>
        <n v="4.5333333333333332"/>
        <n v="3.6333333333333333"/>
        <n v="2.2666666666666666"/>
        <n v="4.3999999999999995"/>
        <n v="3.1999999999999997"/>
        <n v="4.0333333333333332"/>
        <n v="2.7666666666666671"/>
        <n v="4.4666666666666668"/>
        <n v="3.5666666666666664"/>
        <n v="2.6333333333333333"/>
        <n v="4.7666666666666666"/>
        <n v="3.1333333333333333"/>
        <n v="4.3666666666666663"/>
        <n v="3.0666666666666664"/>
        <n v="4.1333333333333337"/>
        <n v="4.8666666666666663"/>
        <n v="2.5666666666666669"/>
        <n v="3.9666666666666668"/>
        <n v="4.7333333333333334"/>
        <n v="3.5333333333333332"/>
        <n v="4.1000000000000005"/>
        <n v="3.2666666666666671"/>
        <n v="2.3000000000000003"/>
        <n v="2.6666666666666665"/>
        <n v="4.8"/>
        <n v="3.4333333333333336"/>
        <n v="2.6999999999999997"/>
        <n v="4.0666666666666664"/>
        <n v="2.5333333333333332"/>
        <n v="3.9333333333333336"/>
        <n v="2.2333333333333334"/>
        <n v="3.5"/>
        <n v="4.833333333333333"/>
        <n v="3"/>
        <n v="4.4333333333333336"/>
        <n v="3.0333333333333332"/>
        <n v="4.7"/>
        <n v="3.4666666666666668"/>
        <n v="3.1"/>
        <n v="2.1999999999999997"/>
        <m/>
      </sharedItems>
    </cacheField>
    <cacheField name="Status" numFmtId="0">
      <sharedItems containsBlank="1" count="4">
        <s v="Excellent"/>
        <s v="Good"/>
        <s v="Needs Improvement"/>
        <m/>
      </sharedItems>
    </cacheField>
    <cacheField name="Rank" numFmtId="0">
      <sharedItems containsString="0" containsBlank="1" containsNumber="1" containsInteger="1" minValue="1" maxValue="87" count="56">
        <n v="16"/>
        <n v="52"/>
        <n v="12"/>
        <n v="80"/>
        <n v="37"/>
        <n v="66"/>
        <n v="47"/>
        <n v="87"/>
        <n v="22"/>
        <n v="60"/>
        <n v="32"/>
        <n v="71"/>
        <n v="17"/>
        <n v="46"/>
        <n v="75"/>
        <n v="7"/>
        <n v="61"/>
        <n v="43"/>
        <n v="23"/>
        <n v="25"/>
        <n v="54"/>
        <n v="1"/>
        <n v="68"/>
        <n v="35"/>
        <n v="8"/>
        <n v="41"/>
        <n v="45"/>
        <n v="27"/>
        <n v="63"/>
        <n v="36"/>
        <n v="11"/>
        <n v="56"/>
        <n v="4"/>
        <n v="40"/>
        <n v="51"/>
        <n v="24"/>
        <n v="55"/>
        <n v="31"/>
        <n v="20"/>
        <n v="39"/>
        <n v="18"/>
        <n v="50"/>
        <n v="9"/>
        <n v="38"/>
        <n v="5"/>
        <n v="26"/>
        <n v="44"/>
        <n v="6"/>
        <n v="2"/>
        <n v="30"/>
        <n v="33"/>
        <n v="19"/>
        <n v="14"/>
        <n v="15"/>
        <n v="3"/>
        <m/>
      </sharedItems>
    </cacheField>
  </cacheFields>
  <extLst>
    <ext xmlns:x14="http://schemas.microsoft.com/office/spreadsheetml/2009/9/main" uri="{725AE2AE-9491-48be-B2B4-4EB974FC3084}">
      <x14:pivotCacheDefinition pivotCacheId="1925516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826.737674768519" createdVersion="8" refreshedVersion="8" minRefreshableVersion="3" recordCount="101" xr:uid="{3FB827C3-DF97-4DD1-A30B-24AEF0750F71}">
  <cacheSource type="worksheet">
    <worksheetSource ref="A1:J1048576" sheet="hr employee data"/>
  </cacheSource>
  <cacheFields count="10">
    <cacheField name="Emp ID" numFmtId="0">
      <sharedItems containsBlank="1" count="101">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m/>
      </sharedItems>
    </cacheField>
    <cacheField name="Name" numFmtId="0">
      <sharedItems containsBlank="1" count="101">
        <s v="Allison Hill"/>
        <s v="Tyler Rogers"/>
        <s v="Jamie Chavez"/>
        <s v="Austin Gentry"/>
        <s v="Rebecca Henderson"/>
        <s v="Sheila Evans"/>
        <s v="Theresa Martin"/>
        <s v="Andre Rivera"/>
        <s v="Nicholas Mcbride"/>
        <s v="Carmen Smith"/>
        <s v="Tyler Miller"/>
        <s v="Kristine Garcia"/>
        <s v="Brian Tran"/>
        <s v="Tony Vazquez"/>
        <s v="Tim Patton"/>
        <s v="Diana May"/>
        <s v="Michael Smith"/>
        <s v="Stephanie Gilbert"/>
        <s v="William Carr"/>
        <s v="John Schmidt"/>
        <s v="Francisco Fernandez"/>
        <s v="Sarah Ashley"/>
        <s v="David Murphy"/>
        <s v="Cameron Caldwell"/>
        <s v="Raymond Jefferson"/>
        <s v="Leslie Morris"/>
        <s v="Kellie Lee"/>
        <s v="Patrick Rivera"/>
        <s v="Adrian Ferguson"/>
        <s v="Amy Hernandez"/>
        <s v="Brooke Thompson"/>
        <s v="Ricky Larson"/>
        <s v="Michael Valencia"/>
        <s v="Brandon King"/>
        <s v="Jason Walker"/>
        <s v="Aaron Barber"/>
        <s v="Rebecca Pearson MD"/>
        <s v="Eugene Higgins"/>
        <s v="Jason Maldonado"/>
        <s v="Joyce Turner"/>
        <s v="Michelle Hopkins"/>
        <s v="Gina Wilson"/>
        <s v="Connie Brown"/>
        <s v="Sandra Gilbert"/>
        <s v="Gavin Zhang"/>
        <s v="Christopher Williams"/>
        <s v="Charles Martinez"/>
        <s v="David Mckay"/>
        <s v="John Boone"/>
        <s v="Patrick Bonilla"/>
        <s v="Paul Wilson"/>
        <s v="Jeffrey Anderson MD"/>
        <s v="Travis Stevens"/>
        <s v="Tyler Brewer"/>
        <s v="Eric Hill"/>
        <s v="Robert Monroe"/>
        <s v="Samuel Brandt"/>
        <s v="Gloria Miranda"/>
        <s v="Nathan Montes"/>
        <s v="Kristen Garcia"/>
        <s v="Jade Johnson DVM"/>
        <s v="David Fowler"/>
        <s v="Katie Smith"/>
        <s v="Amy Parsons"/>
        <s v="Jacob Preston"/>
        <s v="Lance Simmons"/>
        <s v="Richard Diaz"/>
        <s v="Michele Lewis"/>
        <s v="Cynthia Snyder"/>
        <s v="Joseph Anderson"/>
        <s v="Lisa Davis"/>
        <s v="Robert Sullivan"/>
        <s v="Brent Roberts"/>
        <s v="Johnny Khan"/>
        <s v="Jennifer Norton"/>
        <s v="James Jensen"/>
        <s v="Mark Harvey"/>
        <s v="Emily Thompson"/>
        <s v="Jamie Baird"/>
        <s v="Michael Schmidt"/>
        <s v="Carrie Khan"/>
        <s v="Corey Rodriguez"/>
        <s v="Adriana Reyes"/>
        <s v="Tyler Mendoza"/>
        <s v="Joshua Martin"/>
        <s v="Michael Weaver"/>
        <s v="Monica Walker"/>
        <s v="Brian Johnson"/>
        <s v="Justin Vargas"/>
        <s v="Brianna Ford"/>
        <s v="Shelly Lopez"/>
        <s v="Heather Green"/>
        <s v="Craig Hall"/>
        <s v="Ryan Hall"/>
        <s v="Susan Rodriguez"/>
        <s v="Adam Jackson"/>
        <s v="Nicole Marquez"/>
        <s v="Jennifer Ayala"/>
        <s v="Emily Rodriguez"/>
        <s v="Erika Cruz"/>
        <m/>
      </sharedItems>
    </cacheField>
    <cacheField name="Gender" numFmtId="0">
      <sharedItems containsBlank="1" count="3">
        <s v="M"/>
        <s v="F"/>
        <m/>
      </sharedItems>
    </cacheField>
    <cacheField name="DOB" numFmtId="0">
      <sharedItems containsBlank="1"/>
    </cacheField>
    <cacheField name="Join Date" numFmtId="0">
      <sharedItems containsBlank="1" count="101">
        <s v="17-08-2021"/>
        <s v="03-09-2023"/>
        <s v="28-10-2021"/>
        <s v="12-02-2023"/>
        <s v="18-09-2023"/>
        <s v="17-02-2022"/>
        <s v="15-01-2024"/>
        <s v="19-06-2022"/>
        <s v="22-07-2022"/>
        <s v="11-09-2022"/>
        <s v="08-01-2021"/>
        <s v="03-04-2022"/>
        <s v="02-11-2022"/>
        <s v="30-01-2025"/>
        <s v="21-07-2022"/>
        <s v="31-12-2024"/>
        <s v="12-02-2022"/>
        <s v="23-11-2023"/>
        <s v="24-04-2024"/>
        <s v="20-02-2023"/>
        <s v="21-09-2021"/>
        <s v="07-01-2025"/>
        <s v="22-03-2023"/>
        <s v="18-04-2022"/>
        <s v="03-04-2025"/>
        <s v="06-03-2021"/>
        <s v="24-11-2023"/>
        <s v="29-09-2022"/>
        <s v="29-10-2020"/>
        <s v="09-01-2023"/>
        <s v="09-10-2021"/>
        <s v="23-11-2022"/>
        <s v="25-09-2022"/>
        <s v="17-11-2023"/>
        <s v="13-05-2024"/>
        <s v="14-09-2021"/>
        <s v="07-07-2021"/>
        <s v="15-01-2025"/>
        <s v="20-11-2021"/>
        <s v="20-07-2024"/>
        <s v="07-04-2021"/>
        <s v="21-08-2021"/>
        <s v="04-01-2023"/>
        <s v="19-09-2020"/>
        <s v="09-03-2022"/>
        <s v="30-11-2024"/>
        <s v="17-03-2023"/>
        <s v="04-01-2021"/>
        <s v="04-03-2025"/>
        <s v="14-12-2024"/>
        <s v="20-05-2021"/>
        <s v="11-09-2024"/>
        <s v="10-03-2021"/>
        <s v="14-06-2022"/>
        <s v="08-06-2023"/>
        <s v="24-09-2024"/>
        <s v="11-04-2023"/>
        <s v="14-05-2022"/>
        <s v="04-04-2024"/>
        <s v="02-07-2021"/>
        <s v="06-09-2021"/>
        <s v="22-12-2020"/>
        <s v="23-10-2020"/>
        <s v="02-10-2020"/>
        <s v="24-09-2023"/>
        <s v="07-06-2023"/>
        <s v="07-04-2025"/>
        <s v="14-08-2024"/>
        <s v="25-02-2025"/>
        <s v="10-06-2025"/>
        <s v="19-05-2025"/>
        <s v="22-01-2021"/>
        <s v="31-12-2023"/>
        <s v="14-11-2022"/>
        <s v="09-03-2025"/>
        <s v="21-04-2023"/>
        <s v="12-09-2021"/>
        <s v="09-05-2023"/>
        <s v="08-09-2021"/>
        <s v="20-11-2020"/>
        <s v="30-09-2020"/>
        <s v="05-05-2024"/>
        <s v="17-09-2022"/>
        <s v="14-08-2023"/>
        <s v="13-03-2024"/>
        <s v="10-01-2021"/>
        <s v="19-08-2020"/>
        <s v="10-07-2022"/>
        <s v="28-01-2024"/>
        <s v="23-03-2025"/>
        <s v="15-04-2022"/>
        <s v="01-09-2024"/>
        <s v="13-07-2022"/>
        <s v="08-07-2020"/>
        <s v="25-11-2024"/>
        <s v="18-02-2024"/>
        <s v="04-02-2021"/>
        <s v="07-10-2022"/>
        <s v="23-01-2023"/>
        <s v="17-12-2023"/>
        <m/>
      </sharedItems>
    </cacheField>
    <cacheField name="Department" numFmtId="0">
      <sharedItems containsBlank="1" count="8">
        <s v="HR"/>
        <s v="Finance"/>
        <s v="Sales"/>
        <s v="IT"/>
        <s v="Admin"/>
        <s v="Marketing"/>
        <s v="Operations"/>
        <m/>
      </sharedItems>
    </cacheField>
    <cacheField name="Designation" numFmtId="0">
      <sharedItems containsBlank="1" count="20">
        <s v="Coordinator"/>
        <s v="Accountant"/>
        <s v="Sales Manager"/>
        <s v="Manager"/>
        <s v="Sales Executive"/>
        <s v="IT Manager"/>
        <s v="Admin Executive"/>
        <s v="SEO Specialist"/>
        <s v="Content Creator"/>
        <s v="Supervisor"/>
        <s v="Operations Executive"/>
        <s v="Business Development"/>
        <s v="System Admin"/>
        <s v="Admin Manager"/>
        <s v="Analyst"/>
        <s v="Executive"/>
        <s v="Marketing Manager"/>
        <s v="Developer"/>
        <s v="Office Assistant"/>
        <m/>
      </sharedItems>
    </cacheField>
    <cacheField name="Email" numFmtId="0">
      <sharedItems containsBlank="1" count="101">
        <s v="garzaanthony@robinson.org"/>
        <s v="melanie94@blair.com"/>
        <s v="jason41@hotmail.com"/>
        <s v="pfoster@thomas-taylor.net"/>
        <s v="jrice@gmail.com"/>
        <s v="kathryn88@george.com"/>
        <s v="jenniferross@santos.com"/>
        <s v="ilewis@hotmail.com"/>
        <s v="amandataylor@ramirez.com"/>
        <s v="rodney87@gmail.com"/>
        <s v="richarddavid@sanchez.biz"/>
        <s v="sarahibarra@gmail.com"/>
        <s v="james48@king-odonnell.com"/>
        <s v="brandi26@williams.com"/>
        <s v="kristinrodriguez@gmail.com"/>
        <s v="wilsontara@gmail.com"/>
        <s v="qjones@yahoo.com"/>
        <s v="justin69@pena.com"/>
        <s v="jennifercruz@yahoo.com"/>
        <s v="jrivas@yahoo.com"/>
        <s v="tbenson@brown.com"/>
        <s v="brobinson@johnson-rogers.biz"/>
        <s v="aramirez@yahoo.com"/>
        <s v="katie29@hotmail.com"/>
        <s v="amanda51@holland.info"/>
        <s v="dsanchez@hotmail.com"/>
        <s v="hannahbrewer@yahoo.com"/>
        <s v="jerry35@gmail.com"/>
        <s v="heidi27@salas.com"/>
        <s v="davidduran@carlson.biz"/>
        <s v="mhayes@carter-hall.com"/>
        <s v="harrisonkevin@yahoo.com"/>
        <s v="thomaspearson@white-richards.info"/>
        <s v="mgutierrez@cox.com"/>
        <s v="tyronemoran@thornton.info"/>
        <s v="jreed@hotmail.com"/>
        <s v="sawyerscott@hotmail.com"/>
        <s v="younggabrielle@bright-francis.biz"/>
        <s v="lynchpatrick@allen.info"/>
        <s v="patrickhoward@haney-phillips.biz"/>
        <s v="kristina09@oconnor-davis.com"/>
        <s v="zcoffey@diaz.net"/>
        <s v="taylorsophia@yahoo.com"/>
        <s v="scottsampson@yahoo.com"/>
        <s v="brendali@murphy.org"/>
        <s v="alvarezkimberly@wheeler.org"/>
        <s v="shawn96@gmail.com"/>
        <s v="daviscolin@watson.net"/>
        <s v="farmeraudrey@yahoo.com"/>
        <s v="vbarnes@wood.com"/>
        <s v="trose@gmail.com"/>
        <s v="sandersjudy@yahoo.com"/>
        <s v="sanchezbrianna@hotmail.com"/>
        <s v="jonathanthompson@wolf.com"/>
        <s v="steven00@decker-jones.com"/>
        <s v="wrightsamuel@warren-bishop.com"/>
        <s v="sabrinacollins@hale.com"/>
        <s v="chrisrichard@romero.net"/>
        <s v="kylestokes@mckee-lee.org"/>
        <s v="hinesjoshua@hotmail.com"/>
        <s v="mitchellmaria@guerra.org"/>
        <s v="bcarlson@robertson.biz"/>
        <s v="jon05@gmail.com"/>
        <s v="bradleygonzalez@gmail.com"/>
        <s v="tylerjimenez@hotmail.com"/>
        <s v="acostarhonda@hotmail.com"/>
        <s v="erikarush@wallace-jones.com"/>
        <s v="taylorcharles@roach.com"/>
        <s v="jlara@gmail.com"/>
        <s v="ryanbartlett@guerra.com"/>
        <s v="donnale@morgan.com"/>
        <s v="scottwashington@peterson.com"/>
        <s v="lisapeck@edwards.net"/>
        <s v="jordannicole@diaz.com"/>
        <s v="jameshicks@hotmail.com"/>
        <s v="thomas05@yahoo.com"/>
        <s v="armstrongjackie@smith.biz"/>
        <s v="chelsea33@yahoo.com"/>
        <s v="robertsjennifer@yahoo.com"/>
        <s v="erivera@maldonado.com"/>
        <s v="vlopez@yahoo.com"/>
        <s v="alexisrogers@yahoo.com"/>
        <s v="brandi90@yahoo.com"/>
        <s v="ztodd@hotmail.com"/>
        <s v="jenniferburns@griffin.biz"/>
        <s v="mitchellhector@gmail.com"/>
        <s v="inunez@yahoo.com"/>
        <s v="igonzales@webster.com"/>
        <s v="comptonshelly@hotmail.com"/>
        <s v="igrant@yahoo.com"/>
        <s v="mollycook@gmail.com"/>
        <s v="langjennifer@yahoo.com"/>
        <s v="jonathan77@yahoo.com"/>
        <s v="nbrooks@estrada.info"/>
        <s v="jamesfox@adams-sanders.com"/>
        <s v="jacobsonsamantha@gmail.com"/>
        <s v="anneknight@yahoo.com"/>
        <s v="jperez@yahoo.com"/>
        <s v="kathleen12@gmail.com"/>
        <s v="hardyanita@gmail.com"/>
        <m/>
      </sharedItems>
    </cacheField>
    <cacheField name="Phone" numFmtId="0">
      <sharedItems containsBlank="1" containsMixedTypes="1" containsNumber="1" containsInteger="1" minValue="25787298" maxValue="9740148902"/>
    </cacheField>
    <cacheField name="Status" numFmtId="0">
      <sharedItems containsBlank="1" count="3">
        <s v="Resigned"/>
        <s v="Active"/>
        <m/>
      </sharedItems>
    </cacheField>
  </cacheFields>
  <extLst>
    <ext xmlns:x14="http://schemas.microsoft.com/office/spreadsheetml/2009/9/main" uri="{725AE2AE-9491-48be-B2B4-4EB974FC3084}">
      <x14:pivotCacheDefinition pivotCacheId="17342345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826.737675462966" createdVersion="8" refreshedVersion="8" minRefreshableVersion="3" recordCount="112" xr:uid="{913E1169-DDAD-4410-AC9A-A95B7E7B4957}">
  <cacheSource type="worksheet">
    <worksheetSource ref="A1:G1048576" sheet="Hr salary data"/>
  </cacheSource>
  <cacheFields count="7">
    <cacheField name="Emp ID" numFmtId="0">
      <sharedItems containsBlank="1" count="101">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m/>
      </sharedItems>
    </cacheField>
    <cacheField name="Emp name" numFmtId="0">
      <sharedItems containsBlank="1"/>
    </cacheField>
    <cacheField name="Department" numFmtId="0">
      <sharedItems containsBlank="1" count="8">
        <s v="HR"/>
        <s v="Finance"/>
        <s v="Sales"/>
        <s v="IT"/>
        <s v="Admin"/>
        <s v="Marketing"/>
        <s v="Operations"/>
        <m/>
      </sharedItems>
    </cacheField>
    <cacheField name="Base Salary" numFmtId="0">
      <sharedItems containsString="0" containsBlank="1" containsNumber="1" containsInteger="1" minValue="25053" maxValue="98975"/>
    </cacheField>
    <cacheField name="Bonus" numFmtId="0">
      <sharedItems containsString="0" containsBlank="1" containsNumber="1" containsInteger="1" minValue="2027" maxValue="14753"/>
    </cacheField>
    <cacheField name="Deductions" numFmtId="0">
      <sharedItems containsString="0" containsBlank="1" containsNumber="1" containsInteger="1" minValue="1048" maxValue="7961"/>
    </cacheField>
    <cacheField name="Net Salary" numFmtId="0">
      <sharedItems containsString="0" containsBlank="1" containsNumber="1" containsInteger="1" minValue="27953" maxValue="110615" count="101">
        <n v="36964"/>
        <n v="56835"/>
        <n v="67903"/>
        <n v="38332"/>
        <n v="81323"/>
        <n v="45483"/>
        <n v="78362"/>
        <n v="82608"/>
        <n v="101481"/>
        <n v="43935"/>
        <n v="60533"/>
        <n v="82654"/>
        <n v="69297"/>
        <n v="91772"/>
        <n v="54724"/>
        <n v="78922"/>
        <n v="101935"/>
        <n v="54259"/>
        <n v="43349"/>
        <n v="71067"/>
        <n v="51666"/>
        <n v="92073"/>
        <n v="81576"/>
        <n v="72793"/>
        <n v="52585"/>
        <n v="80664"/>
        <n v="54232"/>
        <n v="67611"/>
        <n v="28681"/>
        <n v="54156"/>
        <n v="72236"/>
        <n v="93273"/>
        <n v="94250"/>
        <n v="58341"/>
        <n v="66203"/>
        <n v="64759"/>
        <n v="65265"/>
        <n v="57499"/>
        <n v="27953"/>
        <n v="91331"/>
        <n v="39611"/>
        <n v="57550"/>
        <n v="81154"/>
        <n v="55022"/>
        <n v="32721"/>
        <n v="49241"/>
        <n v="50977"/>
        <n v="101089"/>
        <n v="96193"/>
        <n v="48292"/>
        <n v="93487"/>
        <n v="106415"/>
        <n v="87369"/>
        <n v="92349"/>
        <n v="103812"/>
        <n v="93466"/>
        <n v="66582"/>
        <n v="97132"/>
        <n v="58254"/>
        <n v="45505"/>
        <n v="58435"/>
        <n v="76093"/>
        <n v="44713"/>
        <n v="86323"/>
        <n v="51697"/>
        <n v="80400"/>
        <n v="93371"/>
        <n v="56803"/>
        <n v="36387"/>
        <n v="83623"/>
        <n v="70825"/>
        <n v="79572"/>
        <n v="105659"/>
        <n v="91353"/>
        <n v="90844"/>
        <n v="76996"/>
        <n v="89506"/>
        <n v="84255"/>
        <n v="93222"/>
        <n v="110615"/>
        <n v="44022"/>
        <n v="49862"/>
        <n v="33747"/>
        <n v="68649"/>
        <n v="68134"/>
        <n v="74090"/>
        <n v="78549"/>
        <n v="44282"/>
        <n v="94689"/>
        <n v="65478"/>
        <n v="43379"/>
        <n v="54803"/>
        <n v="37602"/>
        <n v="55455"/>
        <n v="48448"/>
        <n v="96313"/>
        <n v="72137"/>
        <n v="47044"/>
        <n v="51676"/>
        <n v="29760"/>
        <m/>
      </sharedItems>
    </cacheField>
  </cacheFields>
  <extLst>
    <ext xmlns:x14="http://schemas.microsoft.com/office/spreadsheetml/2009/9/main" uri="{725AE2AE-9491-48be-B2B4-4EB974FC3084}">
      <x14:pivotCacheDefinition pivotCacheId="70877464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826.737676041666" createdVersion="8" refreshedVersion="8" minRefreshableVersion="3" recordCount="101" xr:uid="{65DF26D2-CF3D-4B5A-9DB1-7C629D8BE6E8}">
  <cacheSource type="worksheet">
    <worksheetSource ref="A1:H1048576" sheet="Hr leave sheet"/>
  </cacheSource>
  <cacheFields count="8">
    <cacheField name="Emp ID" numFmtId="0">
      <sharedItems containsBlank="1" count="101">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m/>
      </sharedItems>
    </cacheField>
    <cacheField name="Emp name" numFmtId="0">
      <sharedItems containsBlank="1"/>
    </cacheField>
    <cacheField name="Month" numFmtId="0">
      <sharedItems containsBlank="1"/>
    </cacheField>
    <cacheField name="Total Leaves" numFmtId="0">
      <sharedItems containsString="0" containsBlank="1" containsNumber="1" containsInteger="1" minValue="1" maxValue="5" count="6">
        <n v="4"/>
        <n v="1"/>
        <n v="5"/>
        <n v="3"/>
        <n v="2"/>
        <m/>
      </sharedItems>
    </cacheField>
    <cacheField name="Taken" numFmtId="0">
      <sharedItems containsString="0" containsBlank="1" containsNumber="1" containsInteger="1" minValue="0" maxValue="5" count="7">
        <n v="1"/>
        <n v="0"/>
        <n v="3"/>
        <n v="5"/>
        <n v="2"/>
        <n v="4"/>
        <m/>
      </sharedItems>
    </cacheField>
    <cacheField name="Remaining" numFmtId="0">
      <sharedItems containsString="0" containsBlank="1" containsNumber="1" containsInteger="1" minValue="0" maxValue="5"/>
    </cacheField>
    <cacheField name="Leave Type" numFmtId="0">
      <sharedItems containsBlank="1" count="4">
        <s v="Normal"/>
        <s v=""/>
        <s v="Sick leave"/>
        <m/>
      </sharedItems>
    </cacheField>
    <cacheField name="Leave Satus" numFmtId="0">
      <sharedItems containsBlank="1"/>
    </cacheField>
  </cacheFields>
  <extLst>
    <ext xmlns:x14="http://schemas.microsoft.com/office/spreadsheetml/2009/9/main" uri="{725AE2AE-9491-48be-B2B4-4EB974FC3084}">
      <x14:pivotCacheDefinition pivotCacheId="29266915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828.51068240741" createdVersion="8" refreshedVersion="8" minRefreshableVersion="3" recordCount="100" xr:uid="{F67D3F38-B3A6-4065-AF93-11DB0705C110}">
  <cacheSource type="worksheet">
    <worksheetSource ref="A1:Z101" sheet="employee details"/>
  </cacheSource>
  <cacheFields count="26">
    <cacheField name="Emp ID" numFmtId="0">
      <sharedItems count="1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haredItems>
    </cacheField>
    <cacheField name="Name" numFmtId="0">
      <sharedItems count="100">
        <s v="Allison Hill"/>
        <s v="Tyler Rogers"/>
        <s v="Jamie Chavez"/>
        <s v="Austin Gentry"/>
        <s v="Rebecca Henderson"/>
        <s v="Sheila Evans"/>
        <s v="Theresa Martin"/>
        <s v="Andre Rivera"/>
        <s v="Nicholas Mcbride"/>
        <s v="Carmen Smith"/>
        <s v="Tyler Miller"/>
        <s v="Kristine Garcia"/>
        <s v="Brian Tran"/>
        <s v="Tony Vazquez"/>
        <s v="Tim Patton"/>
        <s v="Diana May"/>
        <s v="Michael Smith"/>
        <s v="Stephanie Gilbert"/>
        <s v="William Carr"/>
        <s v="John Schmidt"/>
        <s v="Francisco Fernandez"/>
        <s v="Sarah Ashley"/>
        <s v="David Murphy"/>
        <s v="Cameron Caldwell"/>
        <s v="Raymond Jefferson"/>
        <s v="Leslie Morris"/>
        <s v="Kellie Lee"/>
        <s v="Patrick Rivera"/>
        <s v="Adrian Ferguson"/>
        <s v="Amy Hernandez"/>
        <s v="Brooke Thompson"/>
        <s v="Ricky Larson"/>
        <s v="Michael Valencia"/>
        <s v="Brandon King"/>
        <s v="Jason Walker"/>
        <s v="Aaron Barber"/>
        <s v="Rebecca Pearson MD"/>
        <s v="Eugene Higgins"/>
        <s v="Jason Maldonado"/>
        <s v="Joyce Turner"/>
        <s v="Michelle Hopkins"/>
        <s v="Gina Wilson"/>
        <s v="Connie Brown"/>
        <s v="Sandra Gilbert"/>
        <s v="Gavin Zhang"/>
        <s v="Christopher Williams"/>
        <s v="Charles Martinez"/>
        <s v="David Mckay"/>
        <s v="John Boone"/>
        <s v="Patrick Bonilla"/>
        <s v="Paul Wilson"/>
        <s v="Jeffrey Anderson MD"/>
        <s v="Travis Stevens"/>
        <s v="Tyler Brewer"/>
        <s v="Eric Hill"/>
        <s v="Robert Monroe"/>
        <s v="Samuel Brandt"/>
        <s v="Gloria Miranda"/>
        <s v="Nathan Montes"/>
        <s v="Kristen Garcia"/>
        <s v="Jade Johnson DVM"/>
        <s v="David Fowler"/>
        <s v="Katie Smith"/>
        <s v="Amy Parsons"/>
        <s v="Jacob Preston"/>
        <s v="Lance Simmons"/>
        <s v="Richard Diaz"/>
        <s v="Michele Lewis"/>
        <s v="Cynthia Snyder"/>
        <s v="Joseph Anderson"/>
        <s v="Lisa Davis"/>
        <s v="Robert Sullivan"/>
        <s v="Brent Roberts"/>
        <s v="Johnny Khan"/>
        <s v="Jennifer Norton"/>
        <s v="James Jensen"/>
        <s v="Mark Harvey"/>
        <s v="Emily Thompson"/>
        <s v="Jamie Baird"/>
        <s v="Michael Schmidt"/>
        <s v="Carrie Khan"/>
        <s v="Corey Rodriguez"/>
        <s v="Adriana Reyes"/>
        <s v="Tyler Mendoza"/>
        <s v="Joshua Martin"/>
        <s v="Michael Weaver"/>
        <s v="Monica Walker"/>
        <s v="Brian Johnson"/>
        <s v="Justin Vargas"/>
        <s v="Brianna Ford"/>
        <s v="Shelly Lopez"/>
        <s v="Heather Green"/>
        <s v="Craig Hall"/>
        <s v="Ryan Hall"/>
        <s v="Susan Rodriguez"/>
        <s v="Adam Jackson"/>
        <s v="Nicole Marquez"/>
        <s v="Jennifer Ayala"/>
        <s v="Emily Rodriguez"/>
        <s v="Erika Cruz"/>
      </sharedItems>
    </cacheField>
    <cacheField name="Gender" numFmtId="0">
      <sharedItems/>
    </cacheField>
    <cacheField name="DOB" numFmtId="0">
      <sharedItems/>
    </cacheField>
    <cacheField name="Join Date" numFmtId="0">
      <sharedItems/>
    </cacheField>
    <cacheField name="Department" numFmtId="0">
      <sharedItems count="7">
        <s v="HR"/>
        <s v="Finance"/>
        <s v="Sales"/>
        <s v="IT"/>
        <s v="Admin"/>
        <s v="Marketing"/>
        <s v="Operations"/>
      </sharedItems>
    </cacheField>
    <cacheField name="Designation" numFmtId="0">
      <sharedItems/>
    </cacheField>
    <cacheField name="Email" numFmtId="0">
      <sharedItems/>
    </cacheField>
    <cacheField name="Phone" numFmtId="0">
      <sharedItems containsMixedTypes="1" containsNumber="1" containsInteger="1" minValue="25787298" maxValue="9740148902"/>
    </cacheField>
    <cacheField name="JobStatus" numFmtId="0">
      <sharedItems/>
    </cacheField>
    <cacheField name="Month" numFmtId="17">
      <sharedItems containsSemiMixedTypes="0" containsNonDate="0" containsDate="1" containsString="0" minDate="2025-01-01T00:00:00" maxDate="2025-01-02T00:00:00" count="1">
        <d v="2025-01-01T00:00:00"/>
      </sharedItems>
    </cacheField>
    <cacheField name="KPI Score" numFmtId="0">
      <sharedItems containsSemiMixedTypes="0" containsString="0" containsNumber="1" minValue="2.6" maxValue="4.7"/>
    </cacheField>
    <cacheField name="Punctuality" numFmtId="0">
      <sharedItems containsSemiMixedTypes="0" containsString="0" containsNumber="1" containsInteger="1" minValue="2" maxValue="5"/>
    </cacheField>
    <cacheField name="Teamwork" numFmtId="0">
      <sharedItems containsSemiMixedTypes="0" containsString="0" containsNumber="1" containsInteger="1" minValue="2" maxValue="5"/>
    </cacheField>
    <cacheField name="Avg Rating" numFmtId="0">
      <sharedItems containsSemiMixedTypes="0" containsString="0" containsNumber="1" minValue="2.1999999999999997" maxValue="4.8666666666666663" count="46">
        <n v="4.5"/>
        <n v="3.6"/>
        <n v="4.5666666666666664"/>
        <n v="2.7333333333333329"/>
        <n v="4"/>
        <n v="3.1666666666666665"/>
        <n v="4.5333333333333332"/>
        <n v="3.6333333333333333"/>
        <n v="2.2666666666666666"/>
        <n v="4.3999999999999995"/>
        <n v="3.1999999999999997"/>
        <n v="4.0333333333333332"/>
        <n v="2.7666666666666671"/>
        <n v="4.4666666666666668"/>
        <n v="3.5666666666666664"/>
        <n v="2.6333333333333333"/>
        <n v="4.7666666666666666"/>
        <n v="3.1333333333333333"/>
        <n v="4.3666666666666663"/>
        <n v="3.0666666666666664"/>
        <n v="4.1333333333333337"/>
        <n v="4.8666666666666663"/>
        <n v="2.5666666666666669"/>
        <n v="3.9666666666666668"/>
        <n v="4.7333333333333334"/>
        <n v="3.5333333333333332"/>
        <n v="4.1000000000000005"/>
        <n v="3.2666666666666671"/>
        <n v="2.3000000000000003"/>
        <n v="2.6666666666666665"/>
        <n v="4.8"/>
        <n v="3.4333333333333336"/>
        <n v="2.6999999999999997"/>
        <n v="4.0666666666666664"/>
        <n v="2.5333333333333332"/>
        <n v="3.9333333333333336"/>
        <n v="2.2333333333333334"/>
        <n v="3.5"/>
        <n v="4.833333333333333"/>
        <n v="3"/>
        <n v="4.4333333333333336"/>
        <n v="3.0333333333333332"/>
        <n v="4.7"/>
        <n v="3.4666666666666668"/>
        <n v="3.1"/>
        <n v="2.1999999999999997"/>
      </sharedItems>
    </cacheField>
    <cacheField name="WorkStatus" numFmtId="0">
      <sharedItems count="3">
        <s v="Excellent"/>
        <s v="Good"/>
        <s v="Needs Improvement"/>
      </sharedItems>
    </cacheField>
    <cacheField name="Rank" numFmtId="0">
      <sharedItems containsSemiMixedTypes="0" containsString="0" containsNumber="1" containsInteger="1" minValue="1" maxValue="87"/>
    </cacheField>
    <cacheField name="Base Salary" numFmtId="0">
      <sharedItems containsSemiMixedTypes="0" containsString="0" containsNumber="1" containsInteger="1" minValue="25053" maxValue="98975"/>
    </cacheField>
    <cacheField name="Bonus" numFmtId="0">
      <sharedItems containsSemiMixedTypes="0" containsString="0" containsNumber="1" containsInteger="1" minValue="2027" maxValue="14753"/>
    </cacheField>
    <cacheField name="Deductions" numFmtId="0">
      <sharedItems containsSemiMixedTypes="0" containsString="0" containsNumber="1" containsInteger="1" minValue="1048" maxValue="7961"/>
    </cacheField>
    <cacheField name="Net Salary" numFmtId="0">
      <sharedItems containsSemiMixedTypes="0" containsString="0" containsNumber="1" containsInteger="1" minValue="27953" maxValue="110615" count="100">
        <n v="36964"/>
        <n v="56835"/>
        <n v="67903"/>
        <n v="38332"/>
        <n v="81323"/>
        <n v="45483"/>
        <n v="78362"/>
        <n v="82608"/>
        <n v="101481"/>
        <n v="43935"/>
        <n v="60533"/>
        <n v="82654"/>
        <n v="69297"/>
        <n v="91772"/>
        <n v="54724"/>
        <n v="78922"/>
        <n v="101935"/>
        <n v="54259"/>
        <n v="43349"/>
        <n v="71067"/>
        <n v="51666"/>
        <n v="92073"/>
        <n v="81576"/>
        <n v="72793"/>
        <n v="52585"/>
        <n v="80664"/>
        <n v="54232"/>
        <n v="67611"/>
        <n v="28681"/>
        <n v="54156"/>
        <n v="72236"/>
        <n v="93273"/>
        <n v="94250"/>
        <n v="58341"/>
        <n v="66203"/>
        <n v="64759"/>
        <n v="65265"/>
        <n v="57499"/>
        <n v="27953"/>
        <n v="91331"/>
        <n v="39611"/>
        <n v="57550"/>
        <n v="81154"/>
        <n v="55022"/>
        <n v="32721"/>
        <n v="49241"/>
        <n v="50977"/>
        <n v="101089"/>
        <n v="96193"/>
        <n v="48292"/>
        <n v="93487"/>
        <n v="106415"/>
        <n v="87369"/>
        <n v="92349"/>
        <n v="103812"/>
        <n v="93466"/>
        <n v="66582"/>
        <n v="97132"/>
        <n v="58254"/>
        <n v="45505"/>
        <n v="58435"/>
        <n v="76093"/>
        <n v="44713"/>
        <n v="86323"/>
        <n v="51697"/>
        <n v="80400"/>
        <n v="93371"/>
        <n v="56803"/>
        <n v="36387"/>
        <n v="83623"/>
        <n v="70825"/>
        <n v="79572"/>
        <n v="105659"/>
        <n v="91353"/>
        <n v="90844"/>
        <n v="76996"/>
        <n v="89506"/>
        <n v="84255"/>
        <n v="93222"/>
        <n v="110615"/>
        <n v="44022"/>
        <n v="49862"/>
        <n v="33747"/>
        <n v="68649"/>
        <n v="68134"/>
        <n v="74090"/>
        <n v="78549"/>
        <n v="44282"/>
        <n v="94689"/>
        <n v="65478"/>
        <n v="43379"/>
        <n v="54803"/>
        <n v="37602"/>
        <n v="55455"/>
        <n v="48448"/>
        <n v="96313"/>
        <n v="72137"/>
        <n v="47044"/>
        <n v="51676"/>
        <n v="29760"/>
      </sharedItems>
    </cacheField>
    <cacheField name="Total Leaves" numFmtId="0">
      <sharedItems containsSemiMixedTypes="0" containsString="0" containsNumber="1" containsInteger="1" minValue="1" maxValue="5"/>
    </cacheField>
    <cacheField name="Taken" numFmtId="0">
      <sharedItems containsSemiMixedTypes="0" containsString="0" containsNumber="1" containsInteger="1" minValue="0" maxValue="5" count="6">
        <n v="1"/>
        <n v="0"/>
        <n v="3"/>
        <n v="5"/>
        <n v="2"/>
        <n v="4"/>
      </sharedItems>
    </cacheField>
    <cacheField name="Remaining" numFmtId="0">
      <sharedItems containsSemiMixedTypes="0" containsString="0" containsNumber="1" containsInteger="1" minValue="0" maxValue="5"/>
    </cacheField>
    <cacheField name="Leave Type" numFmtId="0">
      <sharedItems count="3">
        <s v="Normal"/>
        <s v="-"/>
        <s v="Sick leave"/>
      </sharedItems>
    </cacheField>
    <cacheField name="Leave Satus" numFmtId="0">
      <sharedItems/>
    </cacheField>
  </cacheFields>
  <extLst>
    <ext xmlns:x14="http://schemas.microsoft.com/office/spreadsheetml/2009/9/main" uri="{725AE2AE-9491-48be-B2B4-4EB974FC3084}">
      <x14:pivotCacheDefinition pivotCacheId="54908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x v="0"/>
    <x v="0"/>
    <n v="4"/>
    <n v="5"/>
    <x v="0"/>
    <x v="0"/>
    <x v="0"/>
  </r>
  <r>
    <x v="1"/>
    <x v="1"/>
    <x v="0"/>
    <x v="1"/>
    <n v="3"/>
    <n v="4"/>
    <x v="1"/>
    <x v="1"/>
    <x v="1"/>
  </r>
  <r>
    <x v="2"/>
    <x v="2"/>
    <x v="0"/>
    <x v="2"/>
    <n v="5"/>
    <n v="4"/>
    <x v="2"/>
    <x v="0"/>
    <x v="2"/>
  </r>
  <r>
    <x v="3"/>
    <x v="3"/>
    <x v="0"/>
    <x v="3"/>
    <n v="2"/>
    <n v="3"/>
    <x v="3"/>
    <x v="2"/>
    <x v="3"/>
  </r>
  <r>
    <x v="4"/>
    <x v="4"/>
    <x v="0"/>
    <x v="4"/>
    <n v="4"/>
    <n v="4"/>
    <x v="4"/>
    <x v="0"/>
    <x v="4"/>
  </r>
  <r>
    <x v="5"/>
    <x v="5"/>
    <x v="0"/>
    <x v="5"/>
    <n v="3"/>
    <n v="3"/>
    <x v="5"/>
    <x v="1"/>
    <x v="5"/>
  </r>
  <r>
    <x v="6"/>
    <x v="6"/>
    <x v="0"/>
    <x v="6"/>
    <n v="5"/>
    <n v="4"/>
    <x v="6"/>
    <x v="0"/>
    <x v="2"/>
  </r>
  <r>
    <x v="7"/>
    <x v="7"/>
    <x v="0"/>
    <x v="7"/>
    <n v="3"/>
    <n v="4"/>
    <x v="7"/>
    <x v="1"/>
    <x v="6"/>
  </r>
  <r>
    <x v="8"/>
    <x v="8"/>
    <x v="0"/>
    <x v="8"/>
    <n v="2"/>
    <n v="2"/>
    <x v="8"/>
    <x v="2"/>
    <x v="7"/>
  </r>
  <r>
    <x v="9"/>
    <x v="9"/>
    <x v="0"/>
    <x v="9"/>
    <n v="4"/>
    <n v="5"/>
    <x v="9"/>
    <x v="0"/>
    <x v="8"/>
  </r>
  <r>
    <x v="10"/>
    <x v="10"/>
    <x v="0"/>
    <x v="10"/>
    <n v="3"/>
    <n v="3"/>
    <x v="10"/>
    <x v="1"/>
    <x v="9"/>
  </r>
  <r>
    <x v="11"/>
    <x v="11"/>
    <x v="0"/>
    <x v="11"/>
    <n v="4"/>
    <n v="4"/>
    <x v="11"/>
    <x v="0"/>
    <x v="10"/>
  </r>
  <r>
    <x v="12"/>
    <x v="12"/>
    <x v="0"/>
    <x v="12"/>
    <n v="3"/>
    <n v="2"/>
    <x v="12"/>
    <x v="2"/>
    <x v="11"/>
  </r>
  <r>
    <x v="13"/>
    <x v="13"/>
    <x v="0"/>
    <x v="13"/>
    <n v="5"/>
    <n v="4"/>
    <x v="13"/>
    <x v="0"/>
    <x v="12"/>
  </r>
  <r>
    <x v="14"/>
    <x v="14"/>
    <x v="0"/>
    <x v="14"/>
    <n v="4"/>
    <n v="3"/>
    <x v="14"/>
    <x v="1"/>
    <x v="13"/>
  </r>
  <r>
    <x v="15"/>
    <x v="15"/>
    <x v="0"/>
    <x v="15"/>
    <n v="2"/>
    <n v="3"/>
    <x v="15"/>
    <x v="2"/>
    <x v="14"/>
  </r>
  <r>
    <x v="16"/>
    <x v="16"/>
    <x v="0"/>
    <x v="16"/>
    <n v="5"/>
    <n v="5"/>
    <x v="16"/>
    <x v="0"/>
    <x v="15"/>
  </r>
  <r>
    <x v="17"/>
    <x v="17"/>
    <x v="0"/>
    <x v="17"/>
    <n v="3"/>
    <n v="3"/>
    <x v="17"/>
    <x v="1"/>
    <x v="16"/>
  </r>
  <r>
    <x v="18"/>
    <x v="18"/>
    <x v="0"/>
    <x v="4"/>
    <n v="4"/>
    <n v="4"/>
    <x v="4"/>
    <x v="0"/>
    <x v="10"/>
  </r>
  <r>
    <x v="19"/>
    <x v="19"/>
    <x v="0"/>
    <x v="1"/>
    <n v="3"/>
    <n v="4"/>
    <x v="1"/>
    <x v="1"/>
    <x v="17"/>
  </r>
  <r>
    <x v="20"/>
    <x v="20"/>
    <x v="0"/>
    <x v="11"/>
    <n v="4"/>
    <n v="5"/>
    <x v="18"/>
    <x v="0"/>
    <x v="18"/>
  </r>
  <r>
    <x v="21"/>
    <x v="21"/>
    <x v="0"/>
    <x v="3"/>
    <n v="3"/>
    <n v="3"/>
    <x v="19"/>
    <x v="1"/>
    <x v="9"/>
  </r>
  <r>
    <x v="22"/>
    <x v="22"/>
    <x v="0"/>
    <x v="13"/>
    <n v="4"/>
    <n v="4"/>
    <x v="20"/>
    <x v="0"/>
    <x v="19"/>
  </r>
  <r>
    <x v="23"/>
    <x v="23"/>
    <x v="0"/>
    <x v="5"/>
    <n v="2"/>
    <n v="4"/>
    <x v="5"/>
    <x v="1"/>
    <x v="20"/>
  </r>
  <r>
    <x v="24"/>
    <x v="24"/>
    <x v="0"/>
    <x v="6"/>
    <n v="5"/>
    <n v="5"/>
    <x v="21"/>
    <x v="0"/>
    <x v="21"/>
  </r>
  <r>
    <x v="25"/>
    <x v="25"/>
    <x v="0"/>
    <x v="18"/>
    <n v="2"/>
    <n v="3"/>
    <x v="22"/>
    <x v="2"/>
    <x v="22"/>
  </r>
  <r>
    <x v="26"/>
    <x v="26"/>
    <x v="0"/>
    <x v="7"/>
    <n v="4"/>
    <n v="4"/>
    <x v="23"/>
    <x v="1"/>
    <x v="23"/>
  </r>
  <r>
    <x v="27"/>
    <x v="27"/>
    <x v="0"/>
    <x v="9"/>
    <n v="5"/>
    <n v="5"/>
    <x v="24"/>
    <x v="0"/>
    <x v="24"/>
  </r>
  <r>
    <x v="28"/>
    <x v="28"/>
    <x v="0"/>
    <x v="10"/>
    <n v="3"/>
    <n v="4"/>
    <x v="25"/>
    <x v="1"/>
    <x v="25"/>
  </r>
  <r>
    <x v="29"/>
    <x v="29"/>
    <x v="0"/>
    <x v="16"/>
    <n v="4"/>
    <n v="4"/>
    <x v="26"/>
    <x v="0"/>
    <x v="18"/>
  </r>
  <r>
    <x v="30"/>
    <x v="30"/>
    <x v="0"/>
    <x v="1"/>
    <n v="3"/>
    <n v="3"/>
    <x v="27"/>
    <x v="1"/>
    <x v="26"/>
  </r>
  <r>
    <x v="31"/>
    <x v="31"/>
    <x v="0"/>
    <x v="4"/>
    <n v="4"/>
    <n v="4"/>
    <x v="4"/>
    <x v="0"/>
    <x v="27"/>
  </r>
  <r>
    <x v="32"/>
    <x v="32"/>
    <x v="0"/>
    <x v="15"/>
    <n v="2"/>
    <n v="2"/>
    <x v="28"/>
    <x v="2"/>
    <x v="28"/>
  </r>
  <r>
    <x v="33"/>
    <x v="33"/>
    <x v="0"/>
    <x v="14"/>
    <n v="3"/>
    <n v="4"/>
    <x v="14"/>
    <x v="1"/>
    <x v="29"/>
  </r>
  <r>
    <x v="34"/>
    <x v="34"/>
    <x v="0"/>
    <x v="0"/>
    <n v="5"/>
    <n v="4"/>
    <x v="0"/>
    <x v="0"/>
    <x v="30"/>
  </r>
  <r>
    <x v="35"/>
    <x v="35"/>
    <x v="0"/>
    <x v="19"/>
    <n v="2"/>
    <n v="3"/>
    <x v="29"/>
    <x v="2"/>
    <x v="31"/>
  </r>
  <r>
    <x v="36"/>
    <x v="36"/>
    <x v="0"/>
    <x v="13"/>
    <n v="5"/>
    <n v="5"/>
    <x v="30"/>
    <x v="0"/>
    <x v="32"/>
  </r>
  <r>
    <x v="37"/>
    <x v="37"/>
    <x v="0"/>
    <x v="12"/>
    <n v="3"/>
    <n v="4"/>
    <x v="31"/>
    <x v="1"/>
    <x v="33"/>
  </r>
  <r>
    <x v="38"/>
    <x v="38"/>
    <x v="0"/>
    <x v="6"/>
    <n v="4"/>
    <n v="5"/>
    <x v="6"/>
    <x v="0"/>
    <x v="24"/>
  </r>
  <r>
    <x v="39"/>
    <x v="39"/>
    <x v="0"/>
    <x v="20"/>
    <n v="2"/>
    <n v="3"/>
    <x v="32"/>
    <x v="2"/>
    <x v="34"/>
  </r>
  <r>
    <x v="40"/>
    <x v="40"/>
    <x v="0"/>
    <x v="4"/>
    <n v="4"/>
    <n v="4"/>
    <x v="4"/>
    <x v="0"/>
    <x v="35"/>
  </r>
  <r>
    <x v="41"/>
    <x v="41"/>
    <x v="0"/>
    <x v="8"/>
    <n v="2"/>
    <n v="2"/>
    <x v="8"/>
    <x v="2"/>
    <x v="36"/>
  </r>
  <r>
    <x v="42"/>
    <x v="42"/>
    <x v="0"/>
    <x v="7"/>
    <n v="4"/>
    <n v="3"/>
    <x v="7"/>
    <x v="1"/>
    <x v="37"/>
  </r>
  <r>
    <x v="43"/>
    <x v="43"/>
    <x v="0"/>
    <x v="9"/>
    <n v="4"/>
    <n v="4"/>
    <x v="33"/>
    <x v="0"/>
    <x v="38"/>
  </r>
  <r>
    <x v="44"/>
    <x v="44"/>
    <x v="0"/>
    <x v="5"/>
    <n v="3"/>
    <n v="3"/>
    <x v="5"/>
    <x v="1"/>
    <x v="39"/>
  </r>
  <r>
    <x v="45"/>
    <x v="45"/>
    <x v="0"/>
    <x v="11"/>
    <n v="5"/>
    <n v="4"/>
    <x v="18"/>
    <x v="0"/>
    <x v="40"/>
  </r>
  <r>
    <x v="46"/>
    <x v="46"/>
    <x v="0"/>
    <x v="21"/>
    <n v="2"/>
    <n v="3"/>
    <x v="34"/>
    <x v="2"/>
    <x v="41"/>
  </r>
  <r>
    <x v="47"/>
    <x v="47"/>
    <x v="0"/>
    <x v="0"/>
    <n v="4"/>
    <n v="5"/>
    <x v="0"/>
    <x v="0"/>
    <x v="42"/>
  </r>
  <r>
    <x v="48"/>
    <x v="48"/>
    <x v="0"/>
    <x v="17"/>
    <n v="3"/>
    <n v="3"/>
    <x v="17"/>
    <x v="1"/>
    <x v="43"/>
  </r>
  <r>
    <x v="49"/>
    <x v="49"/>
    <x v="0"/>
    <x v="16"/>
    <n v="5"/>
    <n v="5"/>
    <x v="16"/>
    <x v="0"/>
    <x v="44"/>
  </r>
  <r>
    <x v="50"/>
    <x v="50"/>
    <x v="0"/>
    <x v="1"/>
    <n v="4"/>
    <n v="4"/>
    <x v="35"/>
    <x v="1"/>
    <x v="45"/>
  </r>
  <r>
    <x v="51"/>
    <x v="51"/>
    <x v="0"/>
    <x v="15"/>
    <n v="3"/>
    <n v="2"/>
    <x v="15"/>
    <x v="2"/>
    <x v="46"/>
  </r>
  <r>
    <x v="52"/>
    <x v="52"/>
    <x v="0"/>
    <x v="13"/>
    <n v="5"/>
    <n v="5"/>
    <x v="30"/>
    <x v="0"/>
    <x v="32"/>
  </r>
  <r>
    <x v="53"/>
    <x v="53"/>
    <x v="0"/>
    <x v="3"/>
    <n v="3"/>
    <n v="3"/>
    <x v="19"/>
    <x v="1"/>
    <x v="29"/>
  </r>
  <r>
    <x v="54"/>
    <x v="54"/>
    <x v="0"/>
    <x v="11"/>
    <n v="4"/>
    <n v="4"/>
    <x v="11"/>
    <x v="0"/>
    <x v="12"/>
  </r>
  <r>
    <x v="55"/>
    <x v="55"/>
    <x v="0"/>
    <x v="10"/>
    <n v="3"/>
    <n v="3"/>
    <x v="10"/>
    <x v="1"/>
    <x v="37"/>
  </r>
  <r>
    <x v="56"/>
    <x v="56"/>
    <x v="0"/>
    <x v="9"/>
    <n v="4"/>
    <n v="4"/>
    <x v="33"/>
    <x v="0"/>
    <x v="0"/>
  </r>
  <r>
    <x v="57"/>
    <x v="57"/>
    <x v="0"/>
    <x v="18"/>
    <n v="2"/>
    <n v="2"/>
    <x v="36"/>
    <x v="2"/>
    <x v="25"/>
  </r>
  <r>
    <x v="58"/>
    <x v="58"/>
    <x v="0"/>
    <x v="4"/>
    <n v="4"/>
    <n v="4"/>
    <x v="4"/>
    <x v="0"/>
    <x v="12"/>
  </r>
  <r>
    <x v="59"/>
    <x v="59"/>
    <x v="0"/>
    <x v="5"/>
    <n v="3"/>
    <n v="4"/>
    <x v="37"/>
    <x v="1"/>
    <x v="19"/>
  </r>
  <r>
    <x v="60"/>
    <x v="60"/>
    <x v="0"/>
    <x v="6"/>
    <n v="5"/>
    <n v="4"/>
    <x v="6"/>
    <x v="0"/>
    <x v="47"/>
  </r>
  <r>
    <x v="61"/>
    <x v="61"/>
    <x v="0"/>
    <x v="12"/>
    <n v="3"/>
    <n v="2"/>
    <x v="12"/>
    <x v="2"/>
    <x v="10"/>
  </r>
  <r>
    <x v="62"/>
    <x v="62"/>
    <x v="0"/>
    <x v="0"/>
    <n v="5"/>
    <n v="5"/>
    <x v="38"/>
    <x v="0"/>
    <x v="48"/>
  </r>
  <r>
    <x v="63"/>
    <x v="63"/>
    <x v="0"/>
    <x v="19"/>
    <n v="3"/>
    <n v="3"/>
    <x v="39"/>
    <x v="1"/>
    <x v="49"/>
  </r>
  <r>
    <x v="64"/>
    <x v="64"/>
    <x v="0"/>
    <x v="16"/>
    <n v="4"/>
    <n v="5"/>
    <x v="40"/>
    <x v="0"/>
    <x v="24"/>
  </r>
  <r>
    <x v="65"/>
    <x v="65"/>
    <x v="0"/>
    <x v="8"/>
    <n v="2"/>
    <n v="2"/>
    <x v="8"/>
    <x v="2"/>
    <x v="50"/>
  </r>
  <r>
    <x v="66"/>
    <x v="66"/>
    <x v="0"/>
    <x v="7"/>
    <n v="4"/>
    <n v="4"/>
    <x v="23"/>
    <x v="1"/>
    <x v="12"/>
  </r>
  <r>
    <x v="67"/>
    <x v="67"/>
    <x v="0"/>
    <x v="13"/>
    <n v="4"/>
    <n v="5"/>
    <x v="13"/>
    <x v="0"/>
    <x v="47"/>
  </r>
  <r>
    <x v="68"/>
    <x v="68"/>
    <x v="0"/>
    <x v="20"/>
    <n v="3"/>
    <n v="3"/>
    <x v="41"/>
    <x v="1"/>
    <x v="45"/>
  </r>
  <r>
    <x v="69"/>
    <x v="69"/>
    <x v="0"/>
    <x v="11"/>
    <n v="5"/>
    <n v="5"/>
    <x v="42"/>
    <x v="0"/>
    <x v="32"/>
  </r>
  <r>
    <x v="70"/>
    <x v="70"/>
    <x v="0"/>
    <x v="17"/>
    <n v="3"/>
    <n v="4"/>
    <x v="43"/>
    <x v="1"/>
    <x v="51"/>
  </r>
  <r>
    <x v="71"/>
    <x v="71"/>
    <x v="0"/>
    <x v="4"/>
    <n v="4"/>
    <n v="4"/>
    <x v="4"/>
    <x v="0"/>
    <x v="2"/>
  </r>
  <r>
    <x v="72"/>
    <x v="72"/>
    <x v="0"/>
    <x v="15"/>
    <n v="2"/>
    <n v="3"/>
    <x v="15"/>
    <x v="2"/>
    <x v="45"/>
  </r>
  <r>
    <x v="73"/>
    <x v="73"/>
    <x v="0"/>
    <x v="9"/>
    <n v="5"/>
    <n v="4"/>
    <x v="9"/>
    <x v="0"/>
    <x v="15"/>
  </r>
  <r>
    <x v="74"/>
    <x v="74"/>
    <x v="0"/>
    <x v="10"/>
    <n v="3"/>
    <n v="3"/>
    <x v="10"/>
    <x v="1"/>
    <x v="51"/>
  </r>
  <r>
    <x v="75"/>
    <x v="75"/>
    <x v="0"/>
    <x v="0"/>
    <n v="4"/>
    <n v="5"/>
    <x v="0"/>
    <x v="0"/>
    <x v="32"/>
  </r>
  <r>
    <x v="76"/>
    <x v="76"/>
    <x v="0"/>
    <x v="3"/>
    <n v="3"/>
    <n v="2"/>
    <x v="3"/>
    <x v="2"/>
    <x v="38"/>
  </r>
  <r>
    <x v="77"/>
    <x v="77"/>
    <x v="0"/>
    <x v="16"/>
    <n v="5"/>
    <n v="4"/>
    <x v="40"/>
    <x v="0"/>
    <x v="44"/>
  </r>
  <r>
    <x v="78"/>
    <x v="78"/>
    <x v="0"/>
    <x v="14"/>
    <n v="3"/>
    <n v="4"/>
    <x v="14"/>
    <x v="1"/>
    <x v="2"/>
  </r>
  <r>
    <x v="79"/>
    <x v="79"/>
    <x v="0"/>
    <x v="11"/>
    <n v="4"/>
    <n v="5"/>
    <x v="18"/>
    <x v="0"/>
    <x v="15"/>
  </r>
  <r>
    <x v="80"/>
    <x v="80"/>
    <x v="0"/>
    <x v="18"/>
    <n v="2"/>
    <n v="2"/>
    <x v="36"/>
    <x v="2"/>
    <x v="51"/>
  </r>
  <r>
    <x v="81"/>
    <x v="81"/>
    <x v="0"/>
    <x v="4"/>
    <n v="4"/>
    <n v="4"/>
    <x v="4"/>
    <x v="0"/>
    <x v="24"/>
  </r>
  <r>
    <x v="82"/>
    <x v="82"/>
    <x v="0"/>
    <x v="5"/>
    <n v="3"/>
    <n v="3"/>
    <x v="5"/>
    <x v="1"/>
    <x v="52"/>
  </r>
  <r>
    <x v="83"/>
    <x v="83"/>
    <x v="0"/>
    <x v="6"/>
    <n v="5"/>
    <n v="5"/>
    <x v="21"/>
    <x v="0"/>
    <x v="21"/>
  </r>
  <r>
    <x v="84"/>
    <x v="84"/>
    <x v="0"/>
    <x v="19"/>
    <n v="3"/>
    <n v="2"/>
    <x v="29"/>
    <x v="2"/>
    <x v="53"/>
  </r>
  <r>
    <x v="85"/>
    <x v="85"/>
    <x v="0"/>
    <x v="13"/>
    <n v="5"/>
    <n v="4"/>
    <x v="13"/>
    <x v="0"/>
    <x v="54"/>
  </r>
  <r>
    <x v="86"/>
    <x v="86"/>
    <x v="0"/>
    <x v="12"/>
    <n v="3"/>
    <n v="3"/>
    <x v="44"/>
    <x v="1"/>
    <x v="2"/>
  </r>
  <r>
    <x v="87"/>
    <x v="87"/>
    <x v="0"/>
    <x v="11"/>
    <n v="4"/>
    <n v="4"/>
    <x v="11"/>
    <x v="0"/>
    <x v="44"/>
  </r>
  <r>
    <x v="88"/>
    <x v="88"/>
    <x v="0"/>
    <x v="21"/>
    <n v="2"/>
    <n v="2"/>
    <x v="45"/>
    <x v="2"/>
    <x v="2"/>
  </r>
  <r>
    <x v="89"/>
    <x v="89"/>
    <x v="0"/>
    <x v="7"/>
    <n v="4"/>
    <n v="4"/>
    <x v="23"/>
    <x v="1"/>
    <x v="47"/>
  </r>
  <r>
    <x v="90"/>
    <x v="90"/>
    <x v="0"/>
    <x v="9"/>
    <n v="4"/>
    <n v="5"/>
    <x v="9"/>
    <x v="0"/>
    <x v="54"/>
  </r>
  <r>
    <x v="91"/>
    <x v="91"/>
    <x v="0"/>
    <x v="10"/>
    <n v="3"/>
    <n v="4"/>
    <x v="25"/>
    <x v="1"/>
    <x v="47"/>
  </r>
  <r>
    <x v="92"/>
    <x v="92"/>
    <x v="0"/>
    <x v="16"/>
    <n v="5"/>
    <n v="5"/>
    <x v="16"/>
    <x v="0"/>
    <x v="48"/>
  </r>
  <r>
    <x v="93"/>
    <x v="93"/>
    <x v="0"/>
    <x v="1"/>
    <n v="3"/>
    <n v="3"/>
    <x v="27"/>
    <x v="1"/>
    <x v="47"/>
  </r>
  <r>
    <x v="94"/>
    <x v="94"/>
    <x v="0"/>
    <x v="4"/>
    <n v="4"/>
    <n v="4"/>
    <x v="4"/>
    <x v="0"/>
    <x v="54"/>
  </r>
  <r>
    <x v="95"/>
    <x v="95"/>
    <x v="0"/>
    <x v="20"/>
    <n v="2"/>
    <n v="3"/>
    <x v="32"/>
    <x v="2"/>
    <x v="44"/>
  </r>
  <r>
    <x v="96"/>
    <x v="96"/>
    <x v="0"/>
    <x v="0"/>
    <n v="5"/>
    <n v="5"/>
    <x v="38"/>
    <x v="0"/>
    <x v="21"/>
  </r>
  <r>
    <x v="97"/>
    <x v="97"/>
    <x v="0"/>
    <x v="17"/>
    <n v="3"/>
    <n v="4"/>
    <x v="43"/>
    <x v="1"/>
    <x v="54"/>
  </r>
  <r>
    <x v="98"/>
    <x v="98"/>
    <x v="0"/>
    <x v="9"/>
    <n v="4"/>
    <n v="5"/>
    <x v="9"/>
    <x v="0"/>
    <x v="21"/>
  </r>
  <r>
    <x v="99"/>
    <x v="99"/>
    <x v="0"/>
    <x v="14"/>
    <n v="3"/>
    <n v="4"/>
    <x v="14"/>
    <x v="1"/>
    <x v="21"/>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r>
    <x v="100"/>
    <x v="100"/>
    <x v="1"/>
    <x v="22"/>
    <m/>
    <m/>
    <x v="46"/>
    <x v="3"/>
    <x v="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s v="19-08-1979"/>
    <x v="0"/>
    <x v="0"/>
    <x v="0"/>
    <x v="0"/>
    <n v="8386379402"/>
    <x v="0"/>
  </r>
  <r>
    <x v="1"/>
    <x v="1"/>
    <x v="0"/>
    <s v="03-10-1970"/>
    <x v="1"/>
    <x v="1"/>
    <x v="1"/>
    <x v="1"/>
    <n v="1849593103"/>
    <x v="1"/>
  </r>
  <r>
    <x v="2"/>
    <x v="2"/>
    <x v="0"/>
    <s v="08-04-1989"/>
    <x v="2"/>
    <x v="2"/>
    <x v="2"/>
    <x v="2"/>
    <n v="8327648350"/>
    <x v="1"/>
  </r>
  <r>
    <x v="3"/>
    <x v="3"/>
    <x v="0"/>
    <s v="15-01-2003"/>
    <x v="3"/>
    <x v="0"/>
    <x v="3"/>
    <x v="3"/>
    <n v="9696532871"/>
    <x v="1"/>
  </r>
  <r>
    <x v="4"/>
    <x v="4"/>
    <x v="0"/>
    <s v="06-10-1968"/>
    <x v="4"/>
    <x v="2"/>
    <x v="4"/>
    <x v="4"/>
    <n v="8451462704"/>
    <x v="0"/>
  </r>
  <r>
    <x v="5"/>
    <x v="5"/>
    <x v="0"/>
    <s v="28-12-1998"/>
    <x v="5"/>
    <x v="3"/>
    <x v="5"/>
    <x v="5"/>
    <n v="5430391171"/>
    <x v="0"/>
  </r>
  <r>
    <x v="6"/>
    <x v="6"/>
    <x v="0"/>
    <s v="08-05-2000"/>
    <x v="6"/>
    <x v="4"/>
    <x v="6"/>
    <x v="6"/>
    <n v="3150983930"/>
    <x v="0"/>
  </r>
  <r>
    <x v="7"/>
    <x v="7"/>
    <x v="1"/>
    <s v="07-06-1999"/>
    <x v="7"/>
    <x v="5"/>
    <x v="7"/>
    <x v="7"/>
    <n v="3763116566"/>
    <x v="1"/>
  </r>
  <r>
    <x v="8"/>
    <x v="8"/>
    <x v="1"/>
    <s v="17-11-1971"/>
    <x v="8"/>
    <x v="0"/>
    <x v="3"/>
    <x v="8"/>
    <n v="8108013267"/>
    <x v="0"/>
  </r>
  <r>
    <x v="9"/>
    <x v="9"/>
    <x v="0"/>
    <s v="04-01-1991"/>
    <x v="9"/>
    <x v="5"/>
    <x v="8"/>
    <x v="9"/>
    <n v="4309805009"/>
    <x v="0"/>
  </r>
  <r>
    <x v="10"/>
    <x v="10"/>
    <x v="0"/>
    <s v="01-02-1977"/>
    <x v="10"/>
    <x v="6"/>
    <x v="9"/>
    <x v="10"/>
    <n v="4353462475"/>
    <x v="1"/>
  </r>
  <r>
    <x v="11"/>
    <x v="11"/>
    <x v="1"/>
    <s v="10-01-2001"/>
    <x v="11"/>
    <x v="0"/>
    <x v="0"/>
    <x v="11"/>
    <n v="4278498084"/>
    <x v="0"/>
  </r>
  <r>
    <x v="12"/>
    <x v="12"/>
    <x v="1"/>
    <s v="23-12-1982"/>
    <x v="12"/>
    <x v="2"/>
    <x v="4"/>
    <x v="12"/>
    <n v="6400524278"/>
    <x v="1"/>
  </r>
  <r>
    <x v="13"/>
    <x v="13"/>
    <x v="0"/>
    <s v="02-08-1974"/>
    <x v="13"/>
    <x v="6"/>
    <x v="10"/>
    <x v="13"/>
    <n v="3315869232"/>
    <x v="0"/>
  </r>
  <r>
    <x v="14"/>
    <x v="14"/>
    <x v="0"/>
    <s v="17-06-1992"/>
    <x v="14"/>
    <x v="4"/>
    <x v="6"/>
    <x v="14"/>
    <n v="3375433036"/>
    <x v="1"/>
  </r>
  <r>
    <x v="15"/>
    <x v="15"/>
    <x v="1"/>
    <s v="23-08-1991"/>
    <x v="15"/>
    <x v="5"/>
    <x v="8"/>
    <x v="15"/>
    <n v="196556981"/>
    <x v="0"/>
  </r>
  <r>
    <x v="16"/>
    <x v="16"/>
    <x v="0"/>
    <s v="31-01-2001"/>
    <x v="16"/>
    <x v="5"/>
    <x v="8"/>
    <x v="16"/>
    <n v="1484656482"/>
    <x v="1"/>
  </r>
  <r>
    <x v="17"/>
    <x v="17"/>
    <x v="1"/>
    <s v="03-12-1984"/>
    <x v="17"/>
    <x v="6"/>
    <x v="3"/>
    <x v="17"/>
    <n v="2148951343"/>
    <x v="1"/>
  </r>
  <r>
    <x v="18"/>
    <x v="18"/>
    <x v="0"/>
    <s v="26-05-1969"/>
    <x v="18"/>
    <x v="2"/>
    <x v="11"/>
    <x v="18"/>
    <n v="2016328708"/>
    <x v="1"/>
  </r>
  <r>
    <x v="19"/>
    <x v="19"/>
    <x v="0"/>
    <s v="24-06-2002"/>
    <x v="19"/>
    <x v="3"/>
    <x v="12"/>
    <x v="19"/>
    <n v="7743487347"/>
    <x v="0"/>
  </r>
  <r>
    <x v="20"/>
    <x v="20"/>
    <x v="0"/>
    <s v="10-11-1973"/>
    <x v="20"/>
    <x v="6"/>
    <x v="9"/>
    <x v="20"/>
    <n v="6036690967"/>
    <x v="1"/>
  </r>
  <r>
    <x v="21"/>
    <x v="21"/>
    <x v="0"/>
    <s v="15-12-1992"/>
    <x v="21"/>
    <x v="4"/>
    <x v="6"/>
    <x v="21"/>
    <n v="7298069901"/>
    <x v="0"/>
  </r>
  <r>
    <x v="22"/>
    <x v="22"/>
    <x v="1"/>
    <s v="21-05-1995"/>
    <x v="22"/>
    <x v="5"/>
    <x v="7"/>
    <x v="22"/>
    <n v="7080531003"/>
    <x v="1"/>
  </r>
  <r>
    <x v="23"/>
    <x v="23"/>
    <x v="1"/>
    <s v="27-10-2002"/>
    <x v="23"/>
    <x v="1"/>
    <x v="3"/>
    <x v="23"/>
    <n v="2419049663"/>
    <x v="0"/>
  </r>
  <r>
    <x v="24"/>
    <x v="24"/>
    <x v="1"/>
    <s v="05-09-1972"/>
    <x v="24"/>
    <x v="6"/>
    <x v="9"/>
    <x v="24"/>
    <n v="6572628498"/>
    <x v="1"/>
  </r>
  <r>
    <x v="25"/>
    <x v="25"/>
    <x v="1"/>
    <s v="23-02-1981"/>
    <x v="25"/>
    <x v="1"/>
    <x v="1"/>
    <x v="25"/>
    <n v="5075273545"/>
    <x v="0"/>
  </r>
  <r>
    <x v="26"/>
    <x v="26"/>
    <x v="1"/>
    <s v="12-11-1980"/>
    <x v="26"/>
    <x v="2"/>
    <x v="2"/>
    <x v="26"/>
    <n v="143634957"/>
    <x v="0"/>
  </r>
  <r>
    <x v="27"/>
    <x v="27"/>
    <x v="0"/>
    <s v="27-04-1995"/>
    <x v="27"/>
    <x v="1"/>
    <x v="3"/>
    <x v="27"/>
    <n v="3374989413"/>
    <x v="0"/>
  </r>
  <r>
    <x v="28"/>
    <x v="28"/>
    <x v="0"/>
    <s v="10-02-1983"/>
    <x v="28"/>
    <x v="4"/>
    <x v="6"/>
    <x v="28"/>
    <n v="7752047116"/>
    <x v="1"/>
  </r>
  <r>
    <x v="29"/>
    <x v="29"/>
    <x v="0"/>
    <s v="29-09-2002"/>
    <x v="29"/>
    <x v="6"/>
    <x v="10"/>
    <x v="29"/>
    <n v="7496499091"/>
    <x v="0"/>
  </r>
  <r>
    <x v="30"/>
    <x v="30"/>
    <x v="0"/>
    <s v="20-07-1969"/>
    <x v="30"/>
    <x v="3"/>
    <x v="12"/>
    <x v="30"/>
    <s v="1349361832"/>
    <x v="0"/>
  </r>
  <r>
    <x v="31"/>
    <x v="31"/>
    <x v="1"/>
    <s v="06-03-2003"/>
    <x v="31"/>
    <x v="2"/>
    <x v="4"/>
    <x v="31"/>
    <s v="8877190659"/>
    <x v="1"/>
  </r>
  <r>
    <x v="32"/>
    <x v="32"/>
    <x v="1"/>
    <s v="08-11-1965"/>
    <x v="32"/>
    <x v="4"/>
    <x v="13"/>
    <x v="32"/>
    <s v="7565512567"/>
    <x v="0"/>
  </r>
  <r>
    <x v="33"/>
    <x v="33"/>
    <x v="0"/>
    <s v="01-05-1972"/>
    <x v="33"/>
    <x v="5"/>
    <x v="8"/>
    <x v="33"/>
    <s v="4824771093"/>
    <x v="1"/>
  </r>
  <r>
    <x v="34"/>
    <x v="34"/>
    <x v="1"/>
    <s v="01-03-1972"/>
    <x v="34"/>
    <x v="0"/>
    <x v="0"/>
    <x v="34"/>
    <s v="7826398214"/>
    <x v="0"/>
  </r>
  <r>
    <x v="35"/>
    <x v="35"/>
    <x v="0"/>
    <s v="06-10-1997"/>
    <x v="35"/>
    <x v="2"/>
    <x v="4"/>
    <x v="35"/>
    <s v="7533963605"/>
    <x v="0"/>
  </r>
  <r>
    <x v="36"/>
    <x v="36"/>
    <x v="0"/>
    <s v="18-12-1966"/>
    <x v="36"/>
    <x v="1"/>
    <x v="14"/>
    <x v="36"/>
    <s v="0262174596"/>
    <x v="1"/>
  </r>
  <r>
    <x v="37"/>
    <x v="37"/>
    <x v="0"/>
    <s v="25-08-1997"/>
    <x v="37"/>
    <x v="2"/>
    <x v="2"/>
    <x v="37"/>
    <s v="1724005045"/>
    <x v="0"/>
  </r>
  <r>
    <x v="38"/>
    <x v="38"/>
    <x v="0"/>
    <s v="11-09-1976"/>
    <x v="38"/>
    <x v="0"/>
    <x v="15"/>
    <x v="38"/>
    <s v="7407482175"/>
    <x v="0"/>
  </r>
  <r>
    <x v="39"/>
    <x v="39"/>
    <x v="0"/>
    <s v="15-08-1990"/>
    <x v="39"/>
    <x v="0"/>
    <x v="3"/>
    <x v="39"/>
    <s v="0909743953"/>
    <x v="1"/>
  </r>
  <r>
    <x v="40"/>
    <x v="40"/>
    <x v="0"/>
    <s v="01-10-1973"/>
    <x v="40"/>
    <x v="6"/>
    <x v="9"/>
    <x v="40"/>
    <s v="6232858842"/>
    <x v="1"/>
  </r>
  <r>
    <x v="41"/>
    <x v="41"/>
    <x v="0"/>
    <s v="26-07-1969"/>
    <x v="41"/>
    <x v="1"/>
    <x v="3"/>
    <x v="41"/>
    <s v="7549651370"/>
    <x v="0"/>
  </r>
  <r>
    <x v="42"/>
    <x v="42"/>
    <x v="0"/>
    <s v="14-01-1996"/>
    <x v="42"/>
    <x v="5"/>
    <x v="16"/>
    <x v="42"/>
    <s v="1138267586"/>
    <x v="0"/>
  </r>
  <r>
    <x v="43"/>
    <x v="43"/>
    <x v="0"/>
    <s v="24-06-1983"/>
    <x v="43"/>
    <x v="2"/>
    <x v="11"/>
    <x v="43"/>
    <s v="5850643171"/>
    <x v="1"/>
  </r>
  <r>
    <x v="44"/>
    <x v="44"/>
    <x v="1"/>
    <s v="11-11-2002"/>
    <x v="44"/>
    <x v="3"/>
    <x v="5"/>
    <x v="44"/>
    <s v="4228421020"/>
    <x v="0"/>
  </r>
  <r>
    <x v="45"/>
    <x v="45"/>
    <x v="1"/>
    <s v="02-02-1993"/>
    <x v="45"/>
    <x v="2"/>
    <x v="2"/>
    <x v="45"/>
    <s v="8470076617"/>
    <x v="1"/>
  </r>
  <r>
    <x v="46"/>
    <x v="46"/>
    <x v="0"/>
    <s v="04-10-2001"/>
    <x v="46"/>
    <x v="1"/>
    <x v="1"/>
    <x v="46"/>
    <s v="8367365766"/>
    <x v="0"/>
  </r>
  <r>
    <x v="47"/>
    <x v="47"/>
    <x v="0"/>
    <s v="18-09-1996"/>
    <x v="47"/>
    <x v="2"/>
    <x v="11"/>
    <x v="47"/>
    <s v="1656049451"/>
    <x v="1"/>
  </r>
  <r>
    <x v="48"/>
    <x v="48"/>
    <x v="0"/>
    <s v="08-04-1988"/>
    <x v="48"/>
    <x v="0"/>
    <x v="3"/>
    <x v="48"/>
    <s v="9402445502"/>
    <x v="1"/>
  </r>
  <r>
    <x v="49"/>
    <x v="49"/>
    <x v="0"/>
    <s v="08-09-1970"/>
    <x v="49"/>
    <x v="0"/>
    <x v="3"/>
    <x v="49"/>
    <s v="0229014767"/>
    <x v="0"/>
  </r>
  <r>
    <x v="50"/>
    <x v="50"/>
    <x v="0"/>
    <s v="12-09-1993"/>
    <x v="50"/>
    <x v="2"/>
    <x v="4"/>
    <x v="50"/>
    <s v="6900343244"/>
    <x v="0"/>
  </r>
  <r>
    <x v="51"/>
    <x v="51"/>
    <x v="1"/>
    <s v="07-02-1980"/>
    <x v="51"/>
    <x v="1"/>
    <x v="3"/>
    <x v="51"/>
    <s v="7159696641"/>
    <x v="1"/>
  </r>
  <r>
    <x v="52"/>
    <x v="52"/>
    <x v="1"/>
    <s v="24-01-1989"/>
    <x v="52"/>
    <x v="1"/>
    <x v="14"/>
    <x v="52"/>
    <s v="6453521818"/>
    <x v="0"/>
  </r>
  <r>
    <x v="53"/>
    <x v="53"/>
    <x v="0"/>
    <s v="29-06-1974"/>
    <x v="53"/>
    <x v="0"/>
    <x v="3"/>
    <x v="53"/>
    <s v="7799799552"/>
    <x v="0"/>
  </r>
  <r>
    <x v="54"/>
    <x v="54"/>
    <x v="1"/>
    <s v="07-04-1968"/>
    <x v="54"/>
    <x v="3"/>
    <x v="12"/>
    <x v="54"/>
    <s v="7980793597"/>
    <x v="0"/>
  </r>
  <r>
    <x v="55"/>
    <x v="55"/>
    <x v="0"/>
    <s v="08-03-1970"/>
    <x v="55"/>
    <x v="6"/>
    <x v="3"/>
    <x v="55"/>
    <s v="4665905151"/>
    <x v="1"/>
  </r>
  <r>
    <x v="56"/>
    <x v="56"/>
    <x v="0"/>
    <s v="04-09-1974"/>
    <x v="56"/>
    <x v="3"/>
    <x v="5"/>
    <x v="56"/>
    <s v="8652816850"/>
    <x v="0"/>
  </r>
  <r>
    <x v="57"/>
    <x v="57"/>
    <x v="0"/>
    <s v="05-07-1977"/>
    <x v="57"/>
    <x v="1"/>
    <x v="1"/>
    <x v="57"/>
    <s v="5929622292"/>
    <x v="1"/>
  </r>
  <r>
    <x v="58"/>
    <x v="58"/>
    <x v="1"/>
    <s v="31-10-1983"/>
    <x v="58"/>
    <x v="1"/>
    <x v="14"/>
    <x v="58"/>
    <n v="7468862392"/>
    <x v="1"/>
  </r>
  <r>
    <x v="59"/>
    <x v="59"/>
    <x v="1"/>
    <s v="20-07-1999"/>
    <x v="59"/>
    <x v="3"/>
    <x v="17"/>
    <x v="59"/>
    <n v="6137506068"/>
    <x v="1"/>
  </r>
  <r>
    <x v="60"/>
    <x v="60"/>
    <x v="1"/>
    <s v="05-04-1987"/>
    <x v="60"/>
    <x v="4"/>
    <x v="13"/>
    <x v="60"/>
    <n v="1043289861"/>
    <x v="1"/>
  </r>
  <r>
    <x v="61"/>
    <x v="61"/>
    <x v="0"/>
    <s v="20-07-1995"/>
    <x v="61"/>
    <x v="6"/>
    <x v="3"/>
    <x v="61"/>
    <n v="9539621851"/>
    <x v="1"/>
  </r>
  <r>
    <x v="62"/>
    <x v="62"/>
    <x v="0"/>
    <s v="08-06-1996"/>
    <x v="62"/>
    <x v="4"/>
    <x v="6"/>
    <x v="62"/>
    <n v="3195205852"/>
    <x v="1"/>
  </r>
  <r>
    <x v="63"/>
    <x v="63"/>
    <x v="1"/>
    <s v="03-08-1995"/>
    <x v="63"/>
    <x v="3"/>
    <x v="12"/>
    <x v="63"/>
    <n v="4868740345"/>
    <x v="1"/>
  </r>
  <r>
    <x v="64"/>
    <x v="64"/>
    <x v="1"/>
    <s v="14-05-1994"/>
    <x v="64"/>
    <x v="0"/>
    <x v="3"/>
    <x v="64"/>
    <n v="1616928451"/>
    <x v="0"/>
  </r>
  <r>
    <x v="65"/>
    <x v="65"/>
    <x v="0"/>
    <s v="26-08-1994"/>
    <x v="65"/>
    <x v="3"/>
    <x v="12"/>
    <x v="65"/>
    <n v="4016582029"/>
    <x v="0"/>
  </r>
  <r>
    <x v="66"/>
    <x v="66"/>
    <x v="1"/>
    <s v="30-06-1990"/>
    <x v="66"/>
    <x v="3"/>
    <x v="5"/>
    <x v="66"/>
    <n v="6543102786"/>
    <x v="0"/>
  </r>
  <r>
    <x v="67"/>
    <x v="67"/>
    <x v="0"/>
    <s v="17-11-1983"/>
    <x v="67"/>
    <x v="1"/>
    <x v="14"/>
    <x v="67"/>
    <n v="5188442258"/>
    <x v="1"/>
  </r>
  <r>
    <x v="68"/>
    <x v="68"/>
    <x v="0"/>
    <s v="01-01-1989"/>
    <x v="68"/>
    <x v="2"/>
    <x v="11"/>
    <x v="68"/>
    <n v="1467866912"/>
    <x v="1"/>
  </r>
  <r>
    <x v="69"/>
    <x v="69"/>
    <x v="1"/>
    <s v="16-12-2001"/>
    <x v="69"/>
    <x v="0"/>
    <x v="3"/>
    <x v="69"/>
    <n v="2253584143"/>
    <x v="0"/>
  </r>
  <r>
    <x v="70"/>
    <x v="70"/>
    <x v="0"/>
    <s v="02-12-1975"/>
    <x v="70"/>
    <x v="0"/>
    <x v="0"/>
    <x v="70"/>
    <n v="943969078"/>
    <x v="1"/>
  </r>
  <r>
    <x v="71"/>
    <x v="71"/>
    <x v="0"/>
    <s v="22-04-1995"/>
    <x v="71"/>
    <x v="0"/>
    <x v="0"/>
    <x v="71"/>
    <n v="5625881537"/>
    <x v="1"/>
  </r>
  <r>
    <x v="72"/>
    <x v="72"/>
    <x v="0"/>
    <s v="02-08-1990"/>
    <x v="72"/>
    <x v="3"/>
    <x v="17"/>
    <x v="72"/>
    <n v="7470168733"/>
    <x v="1"/>
  </r>
  <r>
    <x v="73"/>
    <x v="73"/>
    <x v="0"/>
    <s v="19-06-1996"/>
    <x v="73"/>
    <x v="2"/>
    <x v="4"/>
    <x v="73"/>
    <n v="5841687849"/>
    <x v="0"/>
  </r>
  <r>
    <x v="74"/>
    <x v="74"/>
    <x v="1"/>
    <s v="09-07-1987"/>
    <x v="74"/>
    <x v="5"/>
    <x v="7"/>
    <x v="74"/>
    <n v="25787298"/>
    <x v="0"/>
  </r>
  <r>
    <x v="75"/>
    <x v="75"/>
    <x v="0"/>
    <s v="21-10-1984"/>
    <x v="75"/>
    <x v="5"/>
    <x v="8"/>
    <x v="75"/>
    <n v="6940974993"/>
    <x v="1"/>
  </r>
  <r>
    <x v="76"/>
    <x v="76"/>
    <x v="1"/>
    <s v="25-04-1990"/>
    <x v="76"/>
    <x v="3"/>
    <x v="12"/>
    <x v="76"/>
    <n v="6368970283"/>
    <x v="1"/>
  </r>
  <r>
    <x v="77"/>
    <x v="77"/>
    <x v="0"/>
    <s v="20-09-2000"/>
    <x v="77"/>
    <x v="3"/>
    <x v="5"/>
    <x v="77"/>
    <n v="3443757584"/>
    <x v="1"/>
  </r>
  <r>
    <x v="78"/>
    <x v="78"/>
    <x v="0"/>
    <s v="06-12-1987"/>
    <x v="78"/>
    <x v="2"/>
    <x v="4"/>
    <x v="78"/>
    <n v="4733848421"/>
    <x v="0"/>
  </r>
  <r>
    <x v="79"/>
    <x v="79"/>
    <x v="0"/>
    <s v="15-04-1980"/>
    <x v="79"/>
    <x v="5"/>
    <x v="7"/>
    <x v="79"/>
    <n v="6773454019"/>
    <x v="1"/>
  </r>
  <r>
    <x v="80"/>
    <x v="80"/>
    <x v="1"/>
    <s v="28-05-1976"/>
    <x v="80"/>
    <x v="5"/>
    <x v="7"/>
    <x v="80"/>
    <n v="499154788"/>
    <x v="0"/>
  </r>
  <r>
    <x v="81"/>
    <x v="81"/>
    <x v="1"/>
    <s v="02-07-1975"/>
    <x v="81"/>
    <x v="2"/>
    <x v="11"/>
    <x v="81"/>
    <n v="2966851612"/>
    <x v="1"/>
  </r>
  <r>
    <x v="82"/>
    <x v="82"/>
    <x v="1"/>
    <s v="04-11-1994"/>
    <x v="82"/>
    <x v="6"/>
    <x v="10"/>
    <x v="82"/>
    <n v="3017426841"/>
    <x v="1"/>
  </r>
  <r>
    <x v="83"/>
    <x v="83"/>
    <x v="1"/>
    <s v="28-05-1995"/>
    <x v="83"/>
    <x v="0"/>
    <x v="3"/>
    <x v="83"/>
    <n v="3918785191"/>
    <x v="1"/>
  </r>
  <r>
    <x v="84"/>
    <x v="84"/>
    <x v="1"/>
    <s v="08-11-1999"/>
    <x v="84"/>
    <x v="5"/>
    <x v="16"/>
    <x v="84"/>
    <n v="9087406403"/>
    <x v="1"/>
  </r>
  <r>
    <x v="85"/>
    <x v="85"/>
    <x v="1"/>
    <s v="17-07-1968"/>
    <x v="85"/>
    <x v="1"/>
    <x v="3"/>
    <x v="85"/>
    <n v="5676618251"/>
    <x v="0"/>
  </r>
  <r>
    <x v="86"/>
    <x v="86"/>
    <x v="1"/>
    <s v="05-09-1964"/>
    <x v="86"/>
    <x v="5"/>
    <x v="7"/>
    <x v="86"/>
    <n v="3375243106"/>
    <x v="1"/>
  </r>
  <r>
    <x v="87"/>
    <x v="87"/>
    <x v="1"/>
    <s v="03-10-1967"/>
    <x v="87"/>
    <x v="4"/>
    <x v="18"/>
    <x v="87"/>
    <n v="3959953428"/>
    <x v="1"/>
  </r>
  <r>
    <x v="88"/>
    <x v="88"/>
    <x v="0"/>
    <s v="11-05-1976"/>
    <x v="88"/>
    <x v="5"/>
    <x v="7"/>
    <x v="88"/>
    <n v="8566246287"/>
    <x v="0"/>
  </r>
  <r>
    <x v="89"/>
    <x v="89"/>
    <x v="0"/>
    <s v="13-05-1968"/>
    <x v="89"/>
    <x v="6"/>
    <x v="9"/>
    <x v="89"/>
    <n v="4351751830"/>
    <x v="0"/>
  </r>
  <r>
    <x v="90"/>
    <x v="90"/>
    <x v="0"/>
    <s v="22-06-2002"/>
    <x v="90"/>
    <x v="0"/>
    <x v="3"/>
    <x v="90"/>
    <n v="3173936385"/>
    <x v="1"/>
  </r>
  <r>
    <x v="91"/>
    <x v="91"/>
    <x v="0"/>
    <s v="05-05-1999"/>
    <x v="91"/>
    <x v="4"/>
    <x v="18"/>
    <x v="91"/>
    <n v="5560932048"/>
    <x v="1"/>
  </r>
  <r>
    <x v="92"/>
    <x v="92"/>
    <x v="1"/>
    <s v="21-03-2003"/>
    <x v="92"/>
    <x v="1"/>
    <x v="1"/>
    <x v="92"/>
    <n v="5228728080"/>
    <x v="0"/>
  </r>
  <r>
    <x v="93"/>
    <x v="93"/>
    <x v="1"/>
    <s v="20-09-1974"/>
    <x v="93"/>
    <x v="4"/>
    <x v="6"/>
    <x v="93"/>
    <n v="886008484"/>
    <x v="0"/>
  </r>
  <r>
    <x v="94"/>
    <x v="94"/>
    <x v="0"/>
    <s v="30-12-1970"/>
    <x v="94"/>
    <x v="6"/>
    <x v="10"/>
    <x v="94"/>
    <n v="7933410166"/>
    <x v="1"/>
  </r>
  <r>
    <x v="95"/>
    <x v="95"/>
    <x v="1"/>
    <s v="17-06-1998"/>
    <x v="95"/>
    <x v="4"/>
    <x v="13"/>
    <x v="95"/>
    <n v="9740148902"/>
    <x v="0"/>
  </r>
  <r>
    <x v="96"/>
    <x v="96"/>
    <x v="0"/>
    <s v="19-07-1991"/>
    <x v="96"/>
    <x v="1"/>
    <x v="1"/>
    <x v="96"/>
    <n v="6218501631"/>
    <x v="1"/>
  </r>
  <r>
    <x v="97"/>
    <x v="97"/>
    <x v="1"/>
    <s v="17-06-1966"/>
    <x v="97"/>
    <x v="0"/>
    <x v="3"/>
    <x v="97"/>
    <n v="2961943114"/>
    <x v="0"/>
  </r>
  <r>
    <x v="98"/>
    <x v="98"/>
    <x v="1"/>
    <s v="18-10-1964"/>
    <x v="98"/>
    <x v="4"/>
    <x v="13"/>
    <x v="98"/>
    <n v="6788861015"/>
    <x v="1"/>
  </r>
  <r>
    <x v="99"/>
    <x v="99"/>
    <x v="1"/>
    <s v="20-04-1984"/>
    <x v="99"/>
    <x v="1"/>
    <x v="3"/>
    <x v="99"/>
    <n v="6224447212"/>
    <x v="1"/>
  </r>
  <r>
    <x v="100"/>
    <x v="100"/>
    <x v="2"/>
    <m/>
    <x v="100"/>
    <x v="7"/>
    <x v="19"/>
    <x v="100"/>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s v="Allison Hill"/>
    <x v="0"/>
    <n v="30075"/>
    <n v="9711"/>
    <n v="2822"/>
    <x v="0"/>
  </r>
  <r>
    <x v="1"/>
    <s v="Tyler Rogers"/>
    <x v="1"/>
    <n v="51158"/>
    <n v="9541"/>
    <n v="3864"/>
    <x v="1"/>
  </r>
  <r>
    <x v="2"/>
    <s v="Jamie Chavez"/>
    <x v="2"/>
    <n v="65001"/>
    <n v="5728"/>
    <n v="2826"/>
    <x v="2"/>
  </r>
  <r>
    <x v="3"/>
    <s v="Austin Gentry"/>
    <x v="0"/>
    <n v="28101"/>
    <n v="12813"/>
    <n v="2582"/>
    <x v="3"/>
  </r>
  <r>
    <x v="4"/>
    <s v="Rebecca Henderson"/>
    <x v="2"/>
    <n v="77227"/>
    <n v="7378"/>
    <n v="3282"/>
    <x v="4"/>
  </r>
  <r>
    <x v="5"/>
    <s v="Sheila Evans"/>
    <x v="3"/>
    <n v="34099"/>
    <n v="14670"/>
    <n v="3286"/>
    <x v="5"/>
  </r>
  <r>
    <x v="6"/>
    <s v="Theresa Martin"/>
    <x v="4"/>
    <n v="71025"/>
    <n v="12510"/>
    <n v="5173"/>
    <x v="6"/>
  </r>
  <r>
    <x v="7"/>
    <s v="Andre Rivera"/>
    <x v="5"/>
    <n v="77386"/>
    <n v="13133"/>
    <n v="7911"/>
    <x v="7"/>
  </r>
  <r>
    <x v="8"/>
    <s v="Nicholas Mcbride"/>
    <x v="0"/>
    <n v="95282"/>
    <n v="7425"/>
    <n v="1226"/>
    <x v="8"/>
  </r>
  <r>
    <x v="9"/>
    <s v="Carmen Smith"/>
    <x v="5"/>
    <n v="40118"/>
    <n v="6279"/>
    <n v="2462"/>
    <x v="9"/>
  </r>
  <r>
    <x v="10"/>
    <s v="Tyler Miller"/>
    <x v="6"/>
    <n v="59795"/>
    <n v="2626"/>
    <n v="1888"/>
    <x v="10"/>
  </r>
  <r>
    <x v="11"/>
    <s v="Kristine Garcia"/>
    <x v="0"/>
    <n v="81959"/>
    <n v="7663"/>
    <n v="6968"/>
    <x v="11"/>
  </r>
  <r>
    <x v="12"/>
    <s v="Brian Tran"/>
    <x v="2"/>
    <n v="66114"/>
    <n v="9149"/>
    <n v="5966"/>
    <x v="12"/>
  </r>
  <r>
    <x v="13"/>
    <s v="Tony Vazquez"/>
    <x v="6"/>
    <n v="92033"/>
    <n v="3894"/>
    <n v="4155"/>
    <x v="13"/>
  </r>
  <r>
    <x v="14"/>
    <s v="Tim Patton"/>
    <x v="4"/>
    <n v="49914"/>
    <n v="6173"/>
    <n v="1363"/>
    <x v="14"/>
  </r>
  <r>
    <x v="15"/>
    <s v="Diana May"/>
    <x v="5"/>
    <n v="82154"/>
    <n v="2027"/>
    <n v="5259"/>
    <x v="15"/>
  </r>
  <r>
    <x v="16"/>
    <s v="Michael Smith"/>
    <x v="5"/>
    <n v="95575"/>
    <n v="13253"/>
    <n v="6893"/>
    <x v="16"/>
  </r>
  <r>
    <x v="17"/>
    <s v="Stephanie Gilbert"/>
    <x v="6"/>
    <n v="50825"/>
    <n v="7967"/>
    <n v="4533"/>
    <x v="17"/>
  </r>
  <r>
    <x v="18"/>
    <s v="William Carr"/>
    <x v="2"/>
    <n v="34171"/>
    <n v="12882"/>
    <n v="3704"/>
    <x v="18"/>
  </r>
  <r>
    <x v="19"/>
    <s v="John Schmidt"/>
    <x v="3"/>
    <n v="66145"/>
    <n v="12868"/>
    <n v="7946"/>
    <x v="19"/>
  </r>
  <r>
    <x v="20"/>
    <s v="Francisco Fernandez"/>
    <x v="6"/>
    <n v="41334"/>
    <n v="13792"/>
    <n v="3460"/>
    <x v="20"/>
  </r>
  <r>
    <x v="21"/>
    <s v="Sarah Ashley"/>
    <x v="4"/>
    <n v="91469"/>
    <n v="7067"/>
    <n v="6463"/>
    <x v="21"/>
  </r>
  <r>
    <x v="22"/>
    <s v="David Murphy"/>
    <x v="5"/>
    <n v="78528"/>
    <n v="7344"/>
    <n v="4296"/>
    <x v="22"/>
  </r>
  <r>
    <x v="23"/>
    <s v="Cameron Caldwell"/>
    <x v="1"/>
    <n v="63752"/>
    <n v="11083"/>
    <n v="2042"/>
    <x v="23"/>
  </r>
  <r>
    <x v="24"/>
    <s v="Raymond Jefferson"/>
    <x v="6"/>
    <n v="50144"/>
    <n v="8888"/>
    <n v="6447"/>
    <x v="24"/>
  </r>
  <r>
    <x v="25"/>
    <s v="Leslie Morris"/>
    <x v="1"/>
    <n v="74695"/>
    <n v="13097"/>
    <n v="7128"/>
    <x v="25"/>
  </r>
  <r>
    <x v="26"/>
    <s v="Kellie Lee"/>
    <x v="2"/>
    <n v="47810"/>
    <n v="12084"/>
    <n v="5662"/>
    <x v="26"/>
  </r>
  <r>
    <x v="27"/>
    <s v="Patrick Rivera"/>
    <x v="1"/>
    <n v="64446"/>
    <n v="8653"/>
    <n v="5488"/>
    <x v="27"/>
  </r>
  <r>
    <x v="28"/>
    <s v="Adrian Ferguson"/>
    <x v="4"/>
    <n v="25053"/>
    <n v="6978"/>
    <n v="3350"/>
    <x v="28"/>
  </r>
  <r>
    <x v="29"/>
    <s v="Amy Hernandez"/>
    <x v="6"/>
    <n v="52549"/>
    <n v="9043"/>
    <n v="7436"/>
    <x v="29"/>
  </r>
  <r>
    <x v="30"/>
    <s v="Brooke Thompson"/>
    <x v="3"/>
    <n v="67237"/>
    <n v="9618"/>
    <n v="4619"/>
    <x v="30"/>
  </r>
  <r>
    <x v="31"/>
    <s v="Ricky Larson"/>
    <x v="2"/>
    <n v="82954"/>
    <n v="13069"/>
    <n v="2750"/>
    <x v="31"/>
  </r>
  <r>
    <x v="32"/>
    <s v="Michael Valencia"/>
    <x v="4"/>
    <n v="92000"/>
    <n v="9752"/>
    <n v="7502"/>
    <x v="32"/>
  </r>
  <r>
    <x v="33"/>
    <s v="Brandon King"/>
    <x v="5"/>
    <n v="47241"/>
    <n v="12794"/>
    <n v="1694"/>
    <x v="33"/>
  </r>
  <r>
    <x v="34"/>
    <s v="Jason Walker"/>
    <x v="0"/>
    <n v="62196"/>
    <n v="10445"/>
    <n v="6438"/>
    <x v="34"/>
  </r>
  <r>
    <x v="35"/>
    <s v="Aaron Barber"/>
    <x v="2"/>
    <n v="68933"/>
    <n v="3530"/>
    <n v="7704"/>
    <x v="35"/>
  </r>
  <r>
    <x v="36"/>
    <s v="Rebecca Pearson MD"/>
    <x v="1"/>
    <n v="55784"/>
    <n v="13023"/>
    <n v="3542"/>
    <x v="36"/>
  </r>
  <r>
    <x v="37"/>
    <s v="Eugene Higgins"/>
    <x v="2"/>
    <n v="54444"/>
    <n v="5262"/>
    <n v="2207"/>
    <x v="37"/>
  </r>
  <r>
    <x v="38"/>
    <s v="Jason Maldonado"/>
    <x v="0"/>
    <n v="28201"/>
    <n v="2757"/>
    <n v="3005"/>
    <x v="38"/>
  </r>
  <r>
    <x v="39"/>
    <s v="Joyce Turner"/>
    <x v="0"/>
    <n v="87277"/>
    <n v="12015"/>
    <n v="7961"/>
    <x v="39"/>
  </r>
  <r>
    <x v="40"/>
    <s v="Michelle Hopkins"/>
    <x v="6"/>
    <n v="34545"/>
    <n v="9461"/>
    <n v="4395"/>
    <x v="40"/>
  </r>
  <r>
    <x v="41"/>
    <s v="Gina Wilson"/>
    <x v="1"/>
    <n v="50485"/>
    <n v="13769"/>
    <n v="6704"/>
    <x v="41"/>
  </r>
  <r>
    <x v="42"/>
    <s v="Connie Brown"/>
    <x v="5"/>
    <n v="75328"/>
    <n v="10099"/>
    <n v="4273"/>
    <x v="42"/>
  </r>
  <r>
    <x v="43"/>
    <s v="Sandra Gilbert"/>
    <x v="2"/>
    <n v="56979"/>
    <n v="4417"/>
    <n v="6374"/>
    <x v="43"/>
  </r>
  <r>
    <x v="44"/>
    <s v="Gavin Zhang"/>
    <x v="3"/>
    <n v="25726"/>
    <n v="14303"/>
    <n v="7308"/>
    <x v="44"/>
  </r>
  <r>
    <x v="45"/>
    <s v="Christopher Williams"/>
    <x v="2"/>
    <n v="38970"/>
    <n v="14753"/>
    <n v="4482"/>
    <x v="45"/>
  </r>
  <r>
    <x v="46"/>
    <s v="Charles Martinez"/>
    <x v="1"/>
    <n v="53683"/>
    <n v="4881"/>
    <n v="7587"/>
    <x v="46"/>
  </r>
  <r>
    <x v="47"/>
    <s v="David Mckay"/>
    <x v="2"/>
    <n v="92889"/>
    <n v="9611"/>
    <n v="1411"/>
    <x v="47"/>
  </r>
  <r>
    <x v="48"/>
    <s v="John Boone"/>
    <x v="0"/>
    <n v="98060"/>
    <n v="6082"/>
    <n v="7949"/>
    <x v="48"/>
  </r>
  <r>
    <x v="49"/>
    <s v="Patrick Bonilla"/>
    <x v="0"/>
    <n v="40906"/>
    <n v="9478"/>
    <n v="2092"/>
    <x v="49"/>
  </r>
  <r>
    <x v="50"/>
    <s v="Paul Wilson"/>
    <x v="2"/>
    <n v="85901"/>
    <n v="12937"/>
    <n v="5351"/>
    <x v="50"/>
  </r>
  <r>
    <x v="51"/>
    <s v="Jeffrey Anderson MD"/>
    <x v="1"/>
    <n v="98259"/>
    <n v="11755"/>
    <n v="3599"/>
    <x v="51"/>
  </r>
  <r>
    <x v="52"/>
    <s v="Travis Stevens"/>
    <x v="1"/>
    <n v="83008"/>
    <n v="12037"/>
    <n v="7676"/>
    <x v="52"/>
  </r>
  <r>
    <x v="53"/>
    <s v="Tyler Brewer"/>
    <x v="0"/>
    <n v="91162"/>
    <n v="8991"/>
    <n v="7804"/>
    <x v="53"/>
  </r>
  <r>
    <x v="54"/>
    <s v="Eric Hill"/>
    <x v="3"/>
    <n v="96810"/>
    <n v="9305"/>
    <n v="2303"/>
    <x v="54"/>
  </r>
  <r>
    <x v="55"/>
    <s v="Robert Monroe"/>
    <x v="6"/>
    <n v="87216"/>
    <n v="9373"/>
    <n v="3123"/>
    <x v="55"/>
  </r>
  <r>
    <x v="56"/>
    <s v="Samuel Brandt"/>
    <x v="3"/>
    <n v="57406"/>
    <n v="12447"/>
    <n v="3271"/>
    <x v="56"/>
  </r>
  <r>
    <x v="57"/>
    <s v="Gloria Miranda"/>
    <x v="1"/>
    <n v="93327"/>
    <n v="9939"/>
    <n v="6134"/>
    <x v="57"/>
  </r>
  <r>
    <x v="58"/>
    <s v="Nathan Montes"/>
    <x v="1"/>
    <n v="56358"/>
    <n v="6499"/>
    <n v="4603"/>
    <x v="58"/>
  </r>
  <r>
    <x v="59"/>
    <s v="Kristen Garcia"/>
    <x v="3"/>
    <n v="35155"/>
    <n v="13690"/>
    <n v="3340"/>
    <x v="59"/>
  </r>
  <r>
    <x v="60"/>
    <s v="Jade Johnson DVM"/>
    <x v="4"/>
    <n v="55735"/>
    <n v="6451"/>
    <n v="3751"/>
    <x v="60"/>
  </r>
  <r>
    <x v="61"/>
    <s v="David Fowler"/>
    <x v="6"/>
    <n v="66904"/>
    <n v="10849"/>
    <n v="1660"/>
    <x v="61"/>
  </r>
  <r>
    <x v="62"/>
    <s v="Katie Smith"/>
    <x v="4"/>
    <n v="43136"/>
    <n v="4471"/>
    <n v="2894"/>
    <x v="62"/>
  </r>
  <r>
    <x v="63"/>
    <s v="Amy Parsons"/>
    <x v="3"/>
    <n v="75205"/>
    <n v="13369"/>
    <n v="2251"/>
    <x v="63"/>
  </r>
  <r>
    <x v="64"/>
    <s v="Jacob Preston"/>
    <x v="0"/>
    <n v="53043"/>
    <n v="3052"/>
    <n v="4398"/>
    <x v="64"/>
  </r>
  <r>
    <x v="65"/>
    <s v="Lance Simmons"/>
    <x v="3"/>
    <n v="78424"/>
    <n v="7421"/>
    <n v="5445"/>
    <x v="65"/>
  </r>
  <r>
    <x v="66"/>
    <s v="Richard Diaz"/>
    <x v="3"/>
    <n v="86069"/>
    <n v="8812"/>
    <n v="1510"/>
    <x v="66"/>
  </r>
  <r>
    <x v="67"/>
    <s v="Michele Lewis"/>
    <x v="1"/>
    <n v="52110"/>
    <n v="8883"/>
    <n v="4190"/>
    <x v="67"/>
  </r>
  <r>
    <x v="68"/>
    <s v="Cynthia Snyder"/>
    <x v="2"/>
    <n v="27560"/>
    <n v="14543"/>
    <n v="5716"/>
    <x v="68"/>
  </r>
  <r>
    <x v="69"/>
    <s v="Joseph Anderson"/>
    <x v="0"/>
    <n v="74857"/>
    <n v="9814"/>
    <n v="1048"/>
    <x v="69"/>
  </r>
  <r>
    <x v="70"/>
    <s v="Lisa Davis"/>
    <x v="0"/>
    <n v="71105"/>
    <n v="6892"/>
    <n v="7172"/>
    <x v="70"/>
  </r>
  <r>
    <x v="71"/>
    <s v="Robert Sullivan"/>
    <x v="0"/>
    <n v="76116"/>
    <n v="8865"/>
    <n v="5409"/>
    <x v="71"/>
  </r>
  <r>
    <x v="72"/>
    <s v="Brent Roberts"/>
    <x v="3"/>
    <n v="96582"/>
    <n v="11883"/>
    <n v="2806"/>
    <x v="72"/>
  </r>
  <r>
    <x v="73"/>
    <s v="Johnny Khan"/>
    <x v="2"/>
    <n v="88993"/>
    <n v="5595"/>
    <n v="3235"/>
    <x v="73"/>
  </r>
  <r>
    <x v="74"/>
    <s v="Jennifer Norton"/>
    <x v="5"/>
    <n v="82125"/>
    <n v="9956"/>
    <n v="1237"/>
    <x v="74"/>
  </r>
  <r>
    <x v="75"/>
    <s v="James Jensen"/>
    <x v="5"/>
    <n v="75968"/>
    <n v="7507"/>
    <n v="6479"/>
    <x v="75"/>
  </r>
  <r>
    <x v="76"/>
    <s v="Mark Harvey"/>
    <x v="3"/>
    <n v="77994"/>
    <n v="13864"/>
    <n v="2352"/>
    <x v="76"/>
  </r>
  <r>
    <x v="77"/>
    <s v="Emily Thompson"/>
    <x v="3"/>
    <n v="86261"/>
    <n v="4091"/>
    <n v="6097"/>
    <x v="77"/>
  </r>
  <r>
    <x v="78"/>
    <s v="Jamie Baird"/>
    <x v="2"/>
    <n v="95008"/>
    <n v="2441"/>
    <n v="4227"/>
    <x v="78"/>
  </r>
  <r>
    <x v="79"/>
    <s v="Michael Schmidt"/>
    <x v="5"/>
    <n v="98975"/>
    <n v="12862"/>
    <n v="1222"/>
    <x v="79"/>
  </r>
  <r>
    <x v="80"/>
    <s v="Carrie Khan"/>
    <x v="5"/>
    <n v="36003"/>
    <n v="12530"/>
    <n v="4511"/>
    <x v="80"/>
  </r>
  <r>
    <x v="81"/>
    <s v="Corey Rodriguez"/>
    <x v="2"/>
    <n v="42786"/>
    <n v="9564"/>
    <n v="2488"/>
    <x v="81"/>
  </r>
  <r>
    <x v="82"/>
    <s v="Adriana Reyes"/>
    <x v="6"/>
    <n v="31590"/>
    <n v="6262"/>
    <n v="4105"/>
    <x v="82"/>
  </r>
  <r>
    <x v="83"/>
    <s v="Tyler Mendoza"/>
    <x v="0"/>
    <n v="67906"/>
    <n v="5467"/>
    <n v="4724"/>
    <x v="83"/>
  </r>
  <r>
    <x v="84"/>
    <s v="Joshua Martin"/>
    <x v="5"/>
    <n v="67840"/>
    <n v="7529"/>
    <n v="7235"/>
    <x v="84"/>
  </r>
  <r>
    <x v="85"/>
    <s v="Michael Weaver"/>
    <x v="1"/>
    <n v="74692"/>
    <n v="6558"/>
    <n v="7160"/>
    <x v="85"/>
  </r>
  <r>
    <x v="86"/>
    <s v="Monica Walker"/>
    <x v="5"/>
    <n v="80255"/>
    <n v="6133"/>
    <n v="7839"/>
    <x v="86"/>
  </r>
  <r>
    <x v="87"/>
    <s v="Brian Johnson"/>
    <x v="4"/>
    <n v="35735"/>
    <n v="9705"/>
    <n v="1158"/>
    <x v="87"/>
  </r>
  <r>
    <x v="88"/>
    <s v="Justin Vargas"/>
    <x v="5"/>
    <n v="95702"/>
    <n v="2853"/>
    <n v="3866"/>
    <x v="88"/>
  </r>
  <r>
    <x v="89"/>
    <s v="Brianna Ford"/>
    <x v="6"/>
    <n v="54389"/>
    <n v="12651"/>
    <n v="1562"/>
    <x v="89"/>
  </r>
  <r>
    <x v="90"/>
    <s v="Shelly Lopez"/>
    <x v="0"/>
    <n v="30276"/>
    <n v="14357"/>
    <n v="1254"/>
    <x v="90"/>
  </r>
  <r>
    <x v="91"/>
    <s v="Heather Green"/>
    <x v="4"/>
    <n v="57411"/>
    <n v="5266"/>
    <n v="7874"/>
    <x v="91"/>
  </r>
  <r>
    <x v="92"/>
    <s v="Craig Hall"/>
    <x v="1"/>
    <n v="27671"/>
    <n v="12179"/>
    <n v="2248"/>
    <x v="92"/>
  </r>
  <r>
    <x v="93"/>
    <s v="Ryan Hall"/>
    <x v="4"/>
    <n v="56266"/>
    <n v="4068"/>
    <n v="4879"/>
    <x v="93"/>
  </r>
  <r>
    <x v="94"/>
    <s v="Susan Rodriguez"/>
    <x v="6"/>
    <n v="39993"/>
    <n v="11240"/>
    <n v="2785"/>
    <x v="94"/>
  </r>
  <r>
    <x v="95"/>
    <s v="Adam Jackson"/>
    <x v="4"/>
    <n v="85952"/>
    <n v="13460"/>
    <n v="3099"/>
    <x v="95"/>
  </r>
  <r>
    <x v="96"/>
    <s v="Nicole Marquez"/>
    <x v="1"/>
    <n v="73351"/>
    <n v="4749"/>
    <n v="5963"/>
    <x v="96"/>
  </r>
  <r>
    <x v="97"/>
    <s v="Jennifer Ayala"/>
    <x v="0"/>
    <n v="40012"/>
    <n v="14743"/>
    <n v="7711"/>
    <x v="97"/>
  </r>
  <r>
    <x v="98"/>
    <s v="Emily Rodriguez"/>
    <x v="4"/>
    <n v="46465"/>
    <n v="7096"/>
    <n v="1885"/>
    <x v="98"/>
  </r>
  <r>
    <x v="99"/>
    <s v="Erika Cruz"/>
    <x v="1"/>
    <n v="28365"/>
    <n v="7111"/>
    <n v="5716"/>
    <x v="99"/>
  </r>
  <r>
    <x v="100"/>
    <m/>
    <x v="7"/>
    <m/>
    <m/>
    <m/>
    <x v="100"/>
  </r>
  <r>
    <x v="100"/>
    <m/>
    <x v="7"/>
    <m/>
    <m/>
    <m/>
    <x v="100"/>
  </r>
  <r>
    <x v="100"/>
    <m/>
    <x v="7"/>
    <m/>
    <m/>
    <m/>
    <x v="100"/>
  </r>
  <r>
    <x v="100"/>
    <m/>
    <x v="7"/>
    <m/>
    <m/>
    <m/>
    <x v="100"/>
  </r>
  <r>
    <x v="100"/>
    <m/>
    <x v="7"/>
    <m/>
    <m/>
    <m/>
    <x v="100"/>
  </r>
  <r>
    <x v="100"/>
    <m/>
    <x v="7"/>
    <m/>
    <m/>
    <m/>
    <x v="100"/>
  </r>
  <r>
    <x v="100"/>
    <m/>
    <x v="7"/>
    <m/>
    <m/>
    <m/>
    <x v="100"/>
  </r>
  <r>
    <x v="100"/>
    <m/>
    <x v="7"/>
    <m/>
    <m/>
    <m/>
    <x v="100"/>
  </r>
  <r>
    <x v="100"/>
    <m/>
    <x v="7"/>
    <m/>
    <m/>
    <m/>
    <x v="100"/>
  </r>
  <r>
    <x v="100"/>
    <m/>
    <x v="7"/>
    <m/>
    <m/>
    <m/>
    <x v="100"/>
  </r>
  <r>
    <x v="100"/>
    <m/>
    <x v="7"/>
    <m/>
    <m/>
    <m/>
    <x v="100"/>
  </r>
  <r>
    <x v="100"/>
    <m/>
    <x v="7"/>
    <m/>
    <m/>
    <m/>
    <x v="1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Allison Hill"/>
    <s v="Jan-2025"/>
    <x v="0"/>
    <x v="0"/>
    <n v="3"/>
    <x v="0"/>
    <s v="Aprroved"/>
  </r>
  <r>
    <x v="1"/>
    <s v="Tyler Rogers"/>
    <s v="Jan-2025"/>
    <x v="1"/>
    <x v="1"/>
    <n v="1"/>
    <x v="1"/>
    <s v=""/>
  </r>
  <r>
    <x v="2"/>
    <s v="Jamie Chavez"/>
    <s v="Jan-2025"/>
    <x v="1"/>
    <x v="0"/>
    <n v="0"/>
    <x v="0"/>
    <s v="Aprroved"/>
  </r>
  <r>
    <x v="3"/>
    <s v="Austin Gentry"/>
    <s v="Jan-2025"/>
    <x v="2"/>
    <x v="1"/>
    <n v="5"/>
    <x v="1"/>
    <s v=""/>
  </r>
  <r>
    <x v="4"/>
    <s v="Rebecca Henderson"/>
    <s v="Jan-2025"/>
    <x v="2"/>
    <x v="1"/>
    <n v="5"/>
    <x v="1"/>
    <s v=""/>
  </r>
  <r>
    <x v="5"/>
    <s v="Sheila Evans"/>
    <s v="Jan-2025"/>
    <x v="3"/>
    <x v="2"/>
    <n v="0"/>
    <x v="2"/>
    <s v="Aprroved"/>
  </r>
  <r>
    <x v="6"/>
    <s v="Theresa Martin"/>
    <s v="Jan-2025"/>
    <x v="3"/>
    <x v="1"/>
    <n v="3"/>
    <x v="1"/>
    <s v=""/>
  </r>
  <r>
    <x v="7"/>
    <s v="Andre Rivera"/>
    <s v="Jan-2025"/>
    <x v="2"/>
    <x v="3"/>
    <n v="0"/>
    <x v="2"/>
    <s v="Aprroved"/>
  </r>
  <r>
    <x v="8"/>
    <s v="Nicholas Mcbride"/>
    <s v="Jan-2025"/>
    <x v="3"/>
    <x v="1"/>
    <n v="3"/>
    <x v="1"/>
    <s v=""/>
  </r>
  <r>
    <x v="9"/>
    <s v="Carmen Smith"/>
    <s v="Jan-2025"/>
    <x v="0"/>
    <x v="2"/>
    <n v="1"/>
    <x v="2"/>
    <s v="Aprroved"/>
  </r>
  <r>
    <x v="10"/>
    <s v="Tyler Miller"/>
    <s v="Jan-2025"/>
    <x v="1"/>
    <x v="0"/>
    <n v="0"/>
    <x v="0"/>
    <s v="Aprroved"/>
  </r>
  <r>
    <x v="11"/>
    <s v="Kristine Garcia"/>
    <s v="Jan-2025"/>
    <x v="3"/>
    <x v="2"/>
    <n v="0"/>
    <x v="2"/>
    <s v="Aprroved"/>
  </r>
  <r>
    <x v="12"/>
    <s v="Brian Tran"/>
    <s v="Jan-2025"/>
    <x v="4"/>
    <x v="0"/>
    <n v="1"/>
    <x v="0"/>
    <s v="Aprroved"/>
  </r>
  <r>
    <x v="13"/>
    <s v="Tony Vazquez"/>
    <s v="Jan-2025"/>
    <x v="4"/>
    <x v="4"/>
    <n v="0"/>
    <x v="0"/>
    <s v="Aprroved"/>
  </r>
  <r>
    <x v="14"/>
    <s v="Tim Patton"/>
    <s v="Jan-2025"/>
    <x v="2"/>
    <x v="3"/>
    <n v="0"/>
    <x v="2"/>
    <s v="Aprroved"/>
  </r>
  <r>
    <x v="15"/>
    <s v="Diana May"/>
    <s v="Jan-2025"/>
    <x v="3"/>
    <x v="2"/>
    <n v="0"/>
    <x v="2"/>
    <s v="Aprroved"/>
  </r>
  <r>
    <x v="16"/>
    <s v="Michael Smith"/>
    <s v="Jan-2025"/>
    <x v="0"/>
    <x v="2"/>
    <n v="1"/>
    <x v="2"/>
    <s v="Aprroved"/>
  </r>
  <r>
    <x v="17"/>
    <s v="Stephanie Gilbert"/>
    <s v="Jan-2025"/>
    <x v="2"/>
    <x v="4"/>
    <n v="3"/>
    <x v="0"/>
    <s v="Aprroved"/>
  </r>
  <r>
    <x v="18"/>
    <s v="William Carr"/>
    <s v="Jan-2025"/>
    <x v="3"/>
    <x v="0"/>
    <n v="2"/>
    <x v="0"/>
    <s v="Aprroved"/>
  </r>
  <r>
    <x v="19"/>
    <s v="John Schmidt"/>
    <s v="Jan-2025"/>
    <x v="1"/>
    <x v="0"/>
    <n v="0"/>
    <x v="0"/>
    <s v="Aprroved"/>
  </r>
  <r>
    <x v="20"/>
    <s v="Francisco Fernandez"/>
    <s v="Jan-2025"/>
    <x v="0"/>
    <x v="0"/>
    <n v="3"/>
    <x v="0"/>
    <s v="Aprroved"/>
  </r>
  <r>
    <x v="21"/>
    <s v="Sarah Ashley"/>
    <s v="Jan-2025"/>
    <x v="0"/>
    <x v="5"/>
    <n v="0"/>
    <x v="2"/>
    <s v="Aprroved"/>
  </r>
  <r>
    <x v="22"/>
    <s v="David Murphy"/>
    <s v="Jan-2025"/>
    <x v="2"/>
    <x v="3"/>
    <n v="0"/>
    <x v="2"/>
    <s v="Aprroved"/>
  </r>
  <r>
    <x v="23"/>
    <s v="Cameron Caldwell"/>
    <s v="Jan-2025"/>
    <x v="0"/>
    <x v="4"/>
    <n v="2"/>
    <x v="0"/>
    <s v="Aprroved"/>
  </r>
  <r>
    <x v="24"/>
    <s v="Raymond Jefferson"/>
    <s v="Jan-2025"/>
    <x v="1"/>
    <x v="0"/>
    <n v="0"/>
    <x v="0"/>
    <s v="Aprroved"/>
  </r>
  <r>
    <x v="25"/>
    <s v="Leslie Morris"/>
    <s v="Jan-2025"/>
    <x v="3"/>
    <x v="0"/>
    <n v="2"/>
    <x v="0"/>
    <s v="Aprroved"/>
  </r>
  <r>
    <x v="26"/>
    <s v="Kellie Lee"/>
    <s v="Jan-2025"/>
    <x v="0"/>
    <x v="0"/>
    <n v="3"/>
    <x v="0"/>
    <s v="Aprroved"/>
  </r>
  <r>
    <x v="27"/>
    <s v="Patrick Rivera"/>
    <s v="Jan-2025"/>
    <x v="3"/>
    <x v="4"/>
    <n v="1"/>
    <x v="0"/>
    <s v="Aprroved"/>
  </r>
  <r>
    <x v="28"/>
    <s v="Adrian Ferguson"/>
    <s v="Jan-2025"/>
    <x v="3"/>
    <x v="4"/>
    <n v="1"/>
    <x v="0"/>
    <s v="Aprroved"/>
  </r>
  <r>
    <x v="29"/>
    <s v="Amy Hernandez"/>
    <s v="Jan-2025"/>
    <x v="2"/>
    <x v="3"/>
    <n v="0"/>
    <x v="2"/>
    <s v="Aprroved"/>
  </r>
  <r>
    <x v="30"/>
    <s v="Brooke Thompson"/>
    <s v="Jan-2025"/>
    <x v="3"/>
    <x v="1"/>
    <n v="3"/>
    <x v="1"/>
    <s v=""/>
  </r>
  <r>
    <x v="31"/>
    <s v="Ricky Larson"/>
    <s v="Jan-2025"/>
    <x v="2"/>
    <x v="0"/>
    <n v="4"/>
    <x v="0"/>
    <s v="Aprroved"/>
  </r>
  <r>
    <x v="32"/>
    <s v="Michael Valencia"/>
    <s v="Jan-2025"/>
    <x v="1"/>
    <x v="1"/>
    <n v="1"/>
    <x v="1"/>
    <s v=""/>
  </r>
  <r>
    <x v="33"/>
    <s v="Brandon King"/>
    <s v="Jan-2025"/>
    <x v="0"/>
    <x v="2"/>
    <n v="1"/>
    <x v="2"/>
    <s v="Aprroved"/>
  </r>
  <r>
    <x v="34"/>
    <s v="Jason Walker"/>
    <s v="Jan-2025"/>
    <x v="2"/>
    <x v="0"/>
    <n v="4"/>
    <x v="0"/>
    <s v="Aprroved"/>
  </r>
  <r>
    <x v="35"/>
    <s v="Aaron Barber"/>
    <s v="Jan-2025"/>
    <x v="0"/>
    <x v="2"/>
    <n v="1"/>
    <x v="2"/>
    <s v="Aprroved"/>
  </r>
  <r>
    <x v="36"/>
    <s v="Rebecca Pearson MD"/>
    <s v="Jan-2025"/>
    <x v="0"/>
    <x v="1"/>
    <n v="4"/>
    <x v="1"/>
    <s v=""/>
  </r>
  <r>
    <x v="37"/>
    <s v="Eugene Higgins"/>
    <s v="Jan-2025"/>
    <x v="1"/>
    <x v="0"/>
    <n v="0"/>
    <x v="0"/>
    <s v="Aprroved"/>
  </r>
  <r>
    <x v="38"/>
    <s v="Jason Maldonado"/>
    <s v="Jan-2025"/>
    <x v="4"/>
    <x v="0"/>
    <n v="1"/>
    <x v="0"/>
    <s v="Aprroved"/>
  </r>
  <r>
    <x v="39"/>
    <s v="Joyce Turner"/>
    <s v="Jan-2025"/>
    <x v="4"/>
    <x v="0"/>
    <n v="1"/>
    <x v="0"/>
    <s v="Aprroved"/>
  </r>
  <r>
    <x v="40"/>
    <s v="Michelle Hopkins"/>
    <s v="Jan-2025"/>
    <x v="2"/>
    <x v="4"/>
    <n v="3"/>
    <x v="0"/>
    <s v="Aprroved"/>
  </r>
  <r>
    <x v="41"/>
    <s v="Gina Wilson"/>
    <s v="Jan-2025"/>
    <x v="0"/>
    <x v="5"/>
    <n v="0"/>
    <x v="2"/>
    <s v="Aprroved"/>
  </r>
  <r>
    <x v="42"/>
    <s v="Connie Brown"/>
    <s v="Jan-2025"/>
    <x v="2"/>
    <x v="4"/>
    <n v="3"/>
    <x v="0"/>
    <s v="Aprroved"/>
  </r>
  <r>
    <x v="43"/>
    <s v="Sandra Gilbert"/>
    <s v="Jan-2025"/>
    <x v="0"/>
    <x v="5"/>
    <n v="0"/>
    <x v="2"/>
    <s v="Aprroved"/>
  </r>
  <r>
    <x v="44"/>
    <s v="Gavin Zhang"/>
    <s v="Jan-2025"/>
    <x v="3"/>
    <x v="4"/>
    <n v="1"/>
    <x v="0"/>
    <s v="Aprroved"/>
  </r>
  <r>
    <x v="45"/>
    <s v="Christopher Williams"/>
    <s v="Jan-2025"/>
    <x v="0"/>
    <x v="4"/>
    <n v="2"/>
    <x v="0"/>
    <s v="Aprroved"/>
  </r>
  <r>
    <x v="46"/>
    <s v="Charles Martinez"/>
    <s v="Jan-2025"/>
    <x v="3"/>
    <x v="4"/>
    <n v="1"/>
    <x v="0"/>
    <s v="Aprroved"/>
  </r>
  <r>
    <x v="47"/>
    <s v="David Mckay"/>
    <s v="Jan-2025"/>
    <x v="4"/>
    <x v="1"/>
    <n v="2"/>
    <x v="1"/>
    <s v=""/>
  </r>
  <r>
    <x v="48"/>
    <s v="John Boone"/>
    <s v="Jan-2025"/>
    <x v="4"/>
    <x v="0"/>
    <n v="1"/>
    <x v="0"/>
    <s v="Aprroved"/>
  </r>
  <r>
    <x v="49"/>
    <s v="Patrick Bonilla"/>
    <s v="Jan-2025"/>
    <x v="1"/>
    <x v="1"/>
    <n v="1"/>
    <x v="1"/>
    <s v=""/>
  </r>
  <r>
    <x v="50"/>
    <s v="Paul Wilson"/>
    <s v="Jan-2025"/>
    <x v="4"/>
    <x v="1"/>
    <n v="2"/>
    <x v="1"/>
    <s v=""/>
  </r>
  <r>
    <x v="51"/>
    <s v="Jeffrey Anderson MD"/>
    <s v="Jan-2025"/>
    <x v="0"/>
    <x v="4"/>
    <n v="2"/>
    <x v="0"/>
    <s v="Aprroved"/>
  </r>
  <r>
    <x v="52"/>
    <s v="Travis Stevens"/>
    <s v="Jan-2025"/>
    <x v="2"/>
    <x v="5"/>
    <n v="1"/>
    <x v="2"/>
    <s v="Aprroved"/>
  </r>
  <r>
    <x v="53"/>
    <s v="Tyler Brewer"/>
    <s v="Jan-2025"/>
    <x v="2"/>
    <x v="4"/>
    <n v="3"/>
    <x v="0"/>
    <s v="Aprroved"/>
  </r>
  <r>
    <x v="54"/>
    <s v="Eric Hill"/>
    <s v="Jan-2025"/>
    <x v="1"/>
    <x v="1"/>
    <n v="1"/>
    <x v="1"/>
    <s v=""/>
  </r>
  <r>
    <x v="55"/>
    <s v="Robert Monroe"/>
    <s v="Jan-2025"/>
    <x v="3"/>
    <x v="0"/>
    <n v="2"/>
    <x v="0"/>
    <s v="Aprroved"/>
  </r>
  <r>
    <x v="56"/>
    <s v="Samuel Brandt"/>
    <s v="Jan-2025"/>
    <x v="3"/>
    <x v="0"/>
    <n v="2"/>
    <x v="0"/>
    <s v="Aprroved"/>
  </r>
  <r>
    <x v="57"/>
    <s v="Gloria Miranda"/>
    <s v="Jan-2025"/>
    <x v="3"/>
    <x v="1"/>
    <n v="3"/>
    <x v="1"/>
    <s v=""/>
  </r>
  <r>
    <x v="58"/>
    <s v="Nathan Montes"/>
    <s v="Jan-2025"/>
    <x v="2"/>
    <x v="0"/>
    <n v="4"/>
    <x v="0"/>
    <s v="Aprroved"/>
  </r>
  <r>
    <x v="59"/>
    <s v="Kristen Garcia"/>
    <s v="Jan-2025"/>
    <x v="3"/>
    <x v="1"/>
    <n v="3"/>
    <x v="1"/>
    <s v=""/>
  </r>
  <r>
    <x v="60"/>
    <s v="Jade Johnson DVM"/>
    <s v="Jan-2025"/>
    <x v="1"/>
    <x v="0"/>
    <n v="0"/>
    <x v="0"/>
    <s v="Aprroved"/>
  </r>
  <r>
    <x v="61"/>
    <s v="David Fowler"/>
    <s v="Jan-2025"/>
    <x v="4"/>
    <x v="4"/>
    <n v="0"/>
    <x v="0"/>
    <s v="Aprroved"/>
  </r>
  <r>
    <x v="62"/>
    <s v="Katie Smith"/>
    <s v="Jan-2025"/>
    <x v="0"/>
    <x v="1"/>
    <n v="4"/>
    <x v="1"/>
    <s v=""/>
  </r>
  <r>
    <x v="63"/>
    <s v="Amy Parsons"/>
    <s v="Jan-2025"/>
    <x v="1"/>
    <x v="0"/>
    <n v="0"/>
    <x v="0"/>
    <s v="Aprroved"/>
  </r>
  <r>
    <x v="64"/>
    <s v="Jacob Preston"/>
    <s v="Jan-2025"/>
    <x v="0"/>
    <x v="2"/>
    <n v="1"/>
    <x v="2"/>
    <s v="Aprroved"/>
  </r>
  <r>
    <x v="65"/>
    <s v="Lance Simmons"/>
    <s v="Jan-2025"/>
    <x v="0"/>
    <x v="4"/>
    <n v="2"/>
    <x v="0"/>
    <s v="Aprroved"/>
  </r>
  <r>
    <x v="66"/>
    <s v="Richard Diaz"/>
    <s v="Jan-2025"/>
    <x v="4"/>
    <x v="1"/>
    <n v="2"/>
    <x v="1"/>
    <s v=""/>
  </r>
  <r>
    <x v="67"/>
    <s v="Michele Lewis"/>
    <s v="Jan-2025"/>
    <x v="3"/>
    <x v="2"/>
    <n v="0"/>
    <x v="2"/>
    <s v="Aprroved"/>
  </r>
  <r>
    <x v="68"/>
    <s v="Cynthia Snyder"/>
    <s v="Jan-2025"/>
    <x v="1"/>
    <x v="1"/>
    <n v="1"/>
    <x v="1"/>
    <s v=""/>
  </r>
  <r>
    <x v="69"/>
    <s v="Joseph Anderson"/>
    <s v="Jan-2025"/>
    <x v="0"/>
    <x v="2"/>
    <n v="1"/>
    <x v="2"/>
    <s v="Aprroved"/>
  </r>
  <r>
    <x v="70"/>
    <s v="Lisa Davis"/>
    <s v="Jan-2025"/>
    <x v="1"/>
    <x v="1"/>
    <n v="1"/>
    <x v="1"/>
    <s v=""/>
  </r>
  <r>
    <x v="71"/>
    <s v="Robert Sullivan"/>
    <s v="Jan-2025"/>
    <x v="4"/>
    <x v="1"/>
    <n v="2"/>
    <x v="1"/>
    <s v=""/>
  </r>
  <r>
    <x v="72"/>
    <s v="Brent Roberts"/>
    <s v="Jan-2025"/>
    <x v="2"/>
    <x v="4"/>
    <n v="3"/>
    <x v="0"/>
    <s v="Aprroved"/>
  </r>
  <r>
    <x v="73"/>
    <s v="Johnny Khan"/>
    <s v="Jan-2025"/>
    <x v="1"/>
    <x v="1"/>
    <n v="1"/>
    <x v="1"/>
    <s v=""/>
  </r>
  <r>
    <x v="74"/>
    <s v="Jennifer Norton"/>
    <s v="Jan-2025"/>
    <x v="1"/>
    <x v="0"/>
    <n v="0"/>
    <x v="0"/>
    <s v="Aprroved"/>
  </r>
  <r>
    <x v="75"/>
    <s v="James Jensen"/>
    <s v="Jan-2025"/>
    <x v="2"/>
    <x v="5"/>
    <n v="1"/>
    <x v="2"/>
    <s v="Aprroved"/>
  </r>
  <r>
    <x v="76"/>
    <s v="Mark Harvey"/>
    <s v="Jan-2025"/>
    <x v="2"/>
    <x v="0"/>
    <n v="4"/>
    <x v="0"/>
    <s v="Aprroved"/>
  </r>
  <r>
    <x v="77"/>
    <s v="Emily Thompson"/>
    <s v="Jan-2025"/>
    <x v="2"/>
    <x v="2"/>
    <n v="2"/>
    <x v="2"/>
    <s v="Aprroved"/>
  </r>
  <r>
    <x v="78"/>
    <s v="Jamie Baird"/>
    <s v="Jan-2025"/>
    <x v="0"/>
    <x v="2"/>
    <n v="1"/>
    <x v="2"/>
    <s v="Aprroved"/>
  </r>
  <r>
    <x v="79"/>
    <s v="Michael Schmidt"/>
    <s v="Jan-2025"/>
    <x v="3"/>
    <x v="2"/>
    <n v="0"/>
    <x v="2"/>
    <s v="Aprroved"/>
  </r>
  <r>
    <x v="80"/>
    <s v="Carrie Khan"/>
    <s v="Jan-2025"/>
    <x v="3"/>
    <x v="1"/>
    <n v="3"/>
    <x v="1"/>
    <s v=""/>
  </r>
  <r>
    <x v="81"/>
    <s v="Corey Rodriguez"/>
    <s v="Jan-2025"/>
    <x v="2"/>
    <x v="3"/>
    <n v="0"/>
    <x v="2"/>
    <s v="Aprroved"/>
  </r>
  <r>
    <x v="82"/>
    <s v="Adriana Reyes"/>
    <s v="Jan-2025"/>
    <x v="1"/>
    <x v="1"/>
    <n v="1"/>
    <x v="1"/>
    <s v=""/>
  </r>
  <r>
    <x v="83"/>
    <s v="Tyler Mendoza"/>
    <s v="Jan-2025"/>
    <x v="4"/>
    <x v="0"/>
    <n v="1"/>
    <x v="0"/>
    <s v="Aprroved"/>
  </r>
  <r>
    <x v="84"/>
    <s v="Joshua Martin"/>
    <s v="Jan-2025"/>
    <x v="1"/>
    <x v="1"/>
    <n v="1"/>
    <x v="1"/>
    <s v=""/>
  </r>
  <r>
    <x v="85"/>
    <s v="Michael Weaver"/>
    <s v="Jan-2025"/>
    <x v="4"/>
    <x v="1"/>
    <n v="2"/>
    <x v="1"/>
    <s v=""/>
  </r>
  <r>
    <x v="86"/>
    <s v="Monica Walker"/>
    <s v="Jan-2025"/>
    <x v="2"/>
    <x v="1"/>
    <n v="5"/>
    <x v="1"/>
    <s v=""/>
  </r>
  <r>
    <x v="87"/>
    <s v="Brian Johnson"/>
    <s v="Jan-2025"/>
    <x v="4"/>
    <x v="1"/>
    <n v="2"/>
    <x v="1"/>
    <s v=""/>
  </r>
  <r>
    <x v="88"/>
    <s v="Justin Vargas"/>
    <s v="Jan-2025"/>
    <x v="0"/>
    <x v="2"/>
    <n v="1"/>
    <x v="2"/>
    <s v="Aprroved"/>
  </r>
  <r>
    <x v="89"/>
    <s v="Brianna Ford"/>
    <s v="Jan-2025"/>
    <x v="2"/>
    <x v="2"/>
    <n v="2"/>
    <x v="2"/>
    <s v="Aprroved"/>
  </r>
  <r>
    <x v="90"/>
    <s v="Shelly Lopez"/>
    <s v="Jan-2025"/>
    <x v="3"/>
    <x v="1"/>
    <n v="3"/>
    <x v="1"/>
    <s v=""/>
  </r>
  <r>
    <x v="91"/>
    <s v="Heather Green"/>
    <s v="Jan-2025"/>
    <x v="4"/>
    <x v="0"/>
    <n v="1"/>
    <x v="0"/>
    <s v="Aprroved"/>
  </r>
  <r>
    <x v="92"/>
    <s v="Craig Hall"/>
    <s v="Jan-2025"/>
    <x v="3"/>
    <x v="2"/>
    <n v="0"/>
    <x v="2"/>
    <s v="Aprroved"/>
  </r>
  <r>
    <x v="93"/>
    <s v="Ryan Hall"/>
    <s v="Jan-2025"/>
    <x v="1"/>
    <x v="1"/>
    <n v="1"/>
    <x v="1"/>
    <s v=""/>
  </r>
  <r>
    <x v="94"/>
    <s v="Susan Rodriguez"/>
    <s v="Jan-2025"/>
    <x v="3"/>
    <x v="0"/>
    <n v="2"/>
    <x v="0"/>
    <s v="Aprroved"/>
  </r>
  <r>
    <x v="95"/>
    <s v="Adam Jackson"/>
    <s v="Jan-2025"/>
    <x v="0"/>
    <x v="1"/>
    <n v="4"/>
    <x v="1"/>
    <s v=""/>
  </r>
  <r>
    <x v="96"/>
    <s v="Nicole Marquez"/>
    <s v="Jan-2025"/>
    <x v="2"/>
    <x v="0"/>
    <n v="4"/>
    <x v="0"/>
    <s v="Aprroved"/>
  </r>
  <r>
    <x v="97"/>
    <s v="Jennifer Ayala"/>
    <s v="Jan-2025"/>
    <x v="4"/>
    <x v="0"/>
    <n v="1"/>
    <x v="0"/>
    <s v="Aprroved"/>
  </r>
  <r>
    <x v="98"/>
    <s v="Emily Rodriguez"/>
    <s v="Jan-2025"/>
    <x v="4"/>
    <x v="1"/>
    <n v="2"/>
    <x v="1"/>
    <s v=""/>
  </r>
  <r>
    <x v="99"/>
    <s v="Erika Cruz"/>
    <s v="Jan-2025"/>
    <x v="1"/>
    <x v="1"/>
    <n v="1"/>
    <x v="1"/>
    <s v=""/>
  </r>
  <r>
    <x v="100"/>
    <m/>
    <m/>
    <x v="5"/>
    <x v="6"/>
    <m/>
    <x v="3"/>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M"/>
    <s v="19-08-1979"/>
    <s v="17-08-2021"/>
    <x v="0"/>
    <s v="Coorinator"/>
    <s v="garzaanthony@robinson.org"/>
    <n v="8386379402"/>
    <s v="Resigned"/>
    <x v="0"/>
    <n v="4.5"/>
    <n v="4"/>
    <n v="5"/>
    <x v="0"/>
    <x v="0"/>
    <n v="16"/>
    <n v="30075"/>
    <n v="9711"/>
    <n v="2822"/>
    <x v="0"/>
    <n v="4"/>
    <x v="0"/>
    <n v="3"/>
    <x v="0"/>
    <s v="Aprroved"/>
  </r>
  <r>
    <x v="1"/>
    <x v="1"/>
    <s v="M"/>
    <s v="03-10-1970"/>
    <s v="03-09-2023"/>
    <x v="1"/>
    <s v="Accountant"/>
    <s v="melanie94@blair.com"/>
    <n v="1849593103"/>
    <s v="Active"/>
    <x v="0"/>
    <n v="3.8"/>
    <n v="3"/>
    <n v="4"/>
    <x v="1"/>
    <x v="1"/>
    <n v="52"/>
    <n v="51158"/>
    <n v="9541"/>
    <n v="3864"/>
    <x v="1"/>
    <n v="1"/>
    <x v="1"/>
    <n v="1"/>
    <x v="1"/>
    <s v="-"/>
  </r>
  <r>
    <x v="2"/>
    <x v="2"/>
    <s v="M"/>
    <s v="08-04-1989"/>
    <s v="28-10-2021"/>
    <x v="2"/>
    <s v="Sales Manager"/>
    <s v="jason41@hotmail.com"/>
    <n v="8327648350"/>
    <s v="Active"/>
    <x v="0"/>
    <n v="4.7"/>
    <n v="5"/>
    <n v="4"/>
    <x v="2"/>
    <x v="0"/>
    <n v="12"/>
    <n v="65001"/>
    <n v="5728"/>
    <n v="2826"/>
    <x v="2"/>
    <n v="1"/>
    <x v="0"/>
    <n v="0"/>
    <x v="0"/>
    <s v="Aprroved"/>
  </r>
  <r>
    <x v="3"/>
    <x v="3"/>
    <s v="M"/>
    <s v="15-01-2003"/>
    <s v="12-02-2023"/>
    <x v="0"/>
    <s v="Manager"/>
    <s v="pfoster@thomas-taylor.net"/>
    <n v="9696532871"/>
    <s v="Active"/>
    <x v="0"/>
    <n v="3.2"/>
    <n v="2"/>
    <n v="3"/>
    <x v="3"/>
    <x v="2"/>
    <n v="80"/>
    <n v="28101"/>
    <n v="12813"/>
    <n v="2582"/>
    <x v="3"/>
    <n v="5"/>
    <x v="1"/>
    <n v="5"/>
    <x v="1"/>
    <s v="-"/>
  </r>
  <r>
    <x v="4"/>
    <x v="4"/>
    <s v="M"/>
    <s v="06-10-1968"/>
    <s v="18-09-2023"/>
    <x v="2"/>
    <s v="Sales Executive"/>
    <s v="jrice@gmail.com"/>
    <n v="8451462704"/>
    <s v="Resigned"/>
    <x v="0"/>
    <n v="4"/>
    <n v="4"/>
    <n v="4"/>
    <x v="4"/>
    <x v="0"/>
    <n v="37"/>
    <n v="77227"/>
    <n v="7378"/>
    <n v="3282"/>
    <x v="4"/>
    <n v="5"/>
    <x v="1"/>
    <n v="5"/>
    <x v="1"/>
    <s v="-"/>
  </r>
  <r>
    <x v="5"/>
    <x v="5"/>
    <s v="M"/>
    <s v="28-12-1998"/>
    <s v="17-02-2022"/>
    <x v="3"/>
    <s v="IT Manager"/>
    <s v="kathryn88@george.com"/>
    <n v="5430391171"/>
    <s v="Resigned"/>
    <x v="0"/>
    <n v="3.5"/>
    <n v="3"/>
    <n v="3"/>
    <x v="5"/>
    <x v="1"/>
    <n v="66"/>
    <n v="34099"/>
    <n v="14670"/>
    <n v="3286"/>
    <x v="5"/>
    <n v="3"/>
    <x v="2"/>
    <n v="0"/>
    <x v="2"/>
    <s v="Aprroved"/>
  </r>
  <r>
    <x v="6"/>
    <x v="6"/>
    <s v="M"/>
    <s v="08-05-2000"/>
    <s v="15-01-2024"/>
    <x v="4"/>
    <s v="Admin Executive"/>
    <s v="jenniferross@santos.com"/>
    <n v="3150983930"/>
    <s v="Resigned"/>
    <x v="0"/>
    <n v="4.5999999999999996"/>
    <n v="5"/>
    <n v="4"/>
    <x v="6"/>
    <x v="0"/>
    <n v="12"/>
    <n v="71025"/>
    <n v="12510"/>
    <n v="5173"/>
    <x v="6"/>
    <n v="3"/>
    <x v="1"/>
    <n v="3"/>
    <x v="1"/>
    <s v="-"/>
  </r>
  <r>
    <x v="7"/>
    <x v="7"/>
    <s v="F"/>
    <s v="07-06-1999"/>
    <s v="19-06-2022"/>
    <x v="5"/>
    <s v="SEO Specialist"/>
    <s v="ilewis@hotmail.com"/>
    <n v="3763116566"/>
    <s v="Active"/>
    <x v="0"/>
    <n v="3.9"/>
    <n v="3"/>
    <n v="4"/>
    <x v="7"/>
    <x v="1"/>
    <n v="47"/>
    <n v="77386"/>
    <n v="13133"/>
    <n v="7911"/>
    <x v="7"/>
    <n v="5"/>
    <x v="3"/>
    <n v="0"/>
    <x v="2"/>
    <s v="Aprroved"/>
  </r>
  <r>
    <x v="8"/>
    <x v="8"/>
    <s v="F"/>
    <s v="17-11-1971"/>
    <s v="22-07-2022"/>
    <x v="0"/>
    <s v="Manager"/>
    <s v="amandataylor@ramirez.com"/>
    <n v="8108013267"/>
    <s v="Resigned"/>
    <x v="0"/>
    <n v="2.8"/>
    <n v="2"/>
    <n v="2"/>
    <x v="8"/>
    <x v="2"/>
    <n v="87"/>
    <n v="95282"/>
    <n v="7425"/>
    <n v="1226"/>
    <x v="8"/>
    <n v="3"/>
    <x v="1"/>
    <n v="3"/>
    <x v="1"/>
    <s v="-"/>
  </r>
  <r>
    <x v="9"/>
    <x v="9"/>
    <s v="M"/>
    <s v="04-01-1991"/>
    <s v="11-09-2022"/>
    <x v="5"/>
    <s v="Content Creator"/>
    <s v="rodney87@gmail.com"/>
    <n v="4309805009"/>
    <s v="Resigned"/>
    <x v="0"/>
    <n v="4.2"/>
    <n v="4"/>
    <n v="5"/>
    <x v="9"/>
    <x v="0"/>
    <n v="22"/>
    <n v="40118"/>
    <n v="6279"/>
    <n v="2462"/>
    <x v="9"/>
    <n v="4"/>
    <x v="2"/>
    <n v="1"/>
    <x v="2"/>
    <s v="Aprroved"/>
  </r>
  <r>
    <x v="10"/>
    <x v="10"/>
    <s v="M"/>
    <s v="01-02-1977"/>
    <s v="08-01-2021"/>
    <x v="6"/>
    <s v="Supervisor"/>
    <s v="richarddavid@sanchez.biz"/>
    <n v="4353462475"/>
    <s v="Active"/>
    <x v="0"/>
    <n v="3.6"/>
    <n v="3"/>
    <n v="3"/>
    <x v="10"/>
    <x v="1"/>
    <n v="60"/>
    <n v="59795"/>
    <n v="2626"/>
    <n v="1888"/>
    <x v="10"/>
    <n v="1"/>
    <x v="0"/>
    <n v="0"/>
    <x v="0"/>
    <s v="Aprroved"/>
  </r>
  <r>
    <x v="11"/>
    <x v="11"/>
    <s v="F"/>
    <s v="10-01-2001"/>
    <s v="03-04-2022"/>
    <x v="0"/>
    <s v="Coordinator"/>
    <s v="sarahibarra@gmail.com"/>
    <n v="4278498084"/>
    <s v="Resigned"/>
    <x v="0"/>
    <n v="4.0999999999999996"/>
    <n v="4"/>
    <n v="4"/>
    <x v="11"/>
    <x v="0"/>
    <n v="32"/>
    <n v="81959"/>
    <n v="7663"/>
    <n v="6968"/>
    <x v="11"/>
    <n v="3"/>
    <x v="2"/>
    <n v="0"/>
    <x v="2"/>
    <s v="Aprroved"/>
  </r>
  <r>
    <x v="12"/>
    <x v="12"/>
    <s v="F"/>
    <s v="23-12-1982"/>
    <s v="02-11-2022"/>
    <x v="2"/>
    <s v="Sales Executive"/>
    <s v="james48@king-odonnell.com"/>
    <n v="6400524278"/>
    <s v="Active"/>
    <x v="0"/>
    <n v="3.3"/>
    <n v="3"/>
    <n v="2"/>
    <x v="12"/>
    <x v="2"/>
    <n v="71"/>
    <n v="66114"/>
    <n v="9149"/>
    <n v="5966"/>
    <x v="12"/>
    <n v="2"/>
    <x v="0"/>
    <n v="1"/>
    <x v="0"/>
    <s v="Aprroved"/>
  </r>
  <r>
    <x v="13"/>
    <x v="13"/>
    <s v="M"/>
    <s v="02-08-1974"/>
    <s v="30-01-2025"/>
    <x v="6"/>
    <s v="Operations Executive"/>
    <s v="brandi26@williams.com"/>
    <n v="3315869232"/>
    <s v="Resigned"/>
    <x v="0"/>
    <n v="4.4000000000000004"/>
    <n v="5"/>
    <n v="4"/>
    <x v="13"/>
    <x v="0"/>
    <n v="17"/>
    <n v="92033"/>
    <n v="3894"/>
    <n v="4155"/>
    <x v="13"/>
    <n v="2"/>
    <x v="4"/>
    <n v="0"/>
    <x v="0"/>
    <s v="Aprroved"/>
  </r>
  <r>
    <x v="14"/>
    <x v="14"/>
    <s v="M"/>
    <s v="17-06-1992"/>
    <s v="21-07-2022"/>
    <x v="4"/>
    <s v="Admin Executive"/>
    <s v="kristinrodriguez@gmail.com"/>
    <n v="3375433036"/>
    <s v="Active"/>
    <x v="0"/>
    <n v="3.7"/>
    <n v="4"/>
    <n v="3"/>
    <x v="14"/>
    <x v="1"/>
    <n v="46"/>
    <n v="49914"/>
    <n v="6173"/>
    <n v="1363"/>
    <x v="14"/>
    <n v="5"/>
    <x v="3"/>
    <n v="0"/>
    <x v="2"/>
    <s v="Aprroved"/>
  </r>
  <r>
    <x v="15"/>
    <x v="15"/>
    <s v="F"/>
    <s v="23-08-1991"/>
    <s v="31-12-2024"/>
    <x v="5"/>
    <s v="Content Creator"/>
    <s v="wilsontara@gmail.com"/>
    <n v="196556981"/>
    <s v="Resigned"/>
    <x v="0"/>
    <n v="2.9"/>
    <n v="2"/>
    <n v="3"/>
    <x v="15"/>
    <x v="2"/>
    <n v="75"/>
    <n v="82154"/>
    <n v="2027"/>
    <n v="5259"/>
    <x v="15"/>
    <n v="3"/>
    <x v="2"/>
    <n v="0"/>
    <x v="2"/>
    <s v="Aprroved"/>
  </r>
  <r>
    <x v="16"/>
    <x v="16"/>
    <s v="M"/>
    <s v="31-01-2001"/>
    <s v="12-02-2022"/>
    <x v="5"/>
    <s v="Content Creator"/>
    <s v="qjones@yahoo.com"/>
    <n v="1484656482"/>
    <s v="Active"/>
    <x v="0"/>
    <n v="4.3"/>
    <n v="5"/>
    <n v="5"/>
    <x v="16"/>
    <x v="0"/>
    <n v="7"/>
    <n v="95575"/>
    <n v="13253"/>
    <n v="6893"/>
    <x v="16"/>
    <n v="4"/>
    <x v="2"/>
    <n v="1"/>
    <x v="2"/>
    <s v="Aprroved"/>
  </r>
  <r>
    <x v="17"/>
    <x v="17"/>
    <s v="F"/>
    <s v="03-12-1984"/>
    <s v="23-11-2023"/>
    <x v="6"/>
    <s v="Manager"/>
    <s v="justin69@pena.com"/>
    <n v="2148951343"/>
    <s v="Active"/>
    <x v="0"/>
    <n v="3.4"/>
    <n v="3"/>
    <n v="3"/>
    <x v="17"/>
    <x v="1"/>
    <n v="61"/>
    <n v="50825"/>
    <n v="7967"/>
    <n v="4533"/>
    <x v="17"/>
    <n v="5"/>
    <x v="4"/>
    <n v="3"/>
    <x v="0"/>
    <s v="Aprroved"/>
  </r>
  <r>
    <x v="18"/>
    <x v="18"/>
    <s v="M"/>
    <s v="26-05-1969"/>
    <s v="24-04-2024"/>
    <x v="2"/>
    <s v="Business Development"/>
    <s v="jennifercruz@yahoo.com"/>
    <n v="2016328708"/>
    <s v="Active"/>
    <x v="0"/>
    <n v="4"/>
    <n v="4"/>
    <n v="4"/>
    <x v="4"/>
    <x v="0"/>
    <n v="32"/>
    <n v="34171"/>
    <n v="12882"/>
    <n v="3704"/>
    <x v="18"/>
    <n v="3"/>
    <x v="0"/>
    <n v="2"/>
    <x v="0"/>
    <s v="Aprroved"/>
  </r>
  <r>
    <x v="19"/>
    <x v="19"/>
    <s v="M"/>
    <s v="24-06-2002"/>
    <s v="20-02-2023"/>
    <x v="3"/>
    <s v="System Admin"/>
    <s v="jrivas@yahoo.com"/>
    <n v="7743487347"/>
    <s v="Resigned"/>
    <x v="0"/>
    <n v="3.8"/>
    <n v="3"/>
    <n v="4"/>
    <x v="1"/>
    <x v="1"/>
    <n v="43"/>
    <n v="66145"/>
    <n v="12868"/>
    <n v="7946"/>
    <x v="19"/>
    <n v="1"/>
    <x v="0"/>
    <n v="0"/>
    <x v="0"/>
    <s v="Aprroved"/>
  </r>
  <r>
    <x v="20"/>
    <x v="20"/>
    <s v="M"/>
    <s v="10-11-1973"/>
    <s v="21-09-2021"/>
    <x v="6"/>
    <s v="Supervisor"/>
    <s v="tbenson@brown.com"/>
    <n v="6036690967"/>
    <s v="Active"/>
    <x v="0"/>
    <n v="4.0999999999999996"/>
    <n v="4"/>
    <n v="5"/>
    <x v="18"/>
    <x v="0"/>
    <n v="23"/>
    <n v="41334"/>
    <n v="13792"/>
    <n v="3460"/>
    <x v="20"/>
    <n v="4"/>
    <x v="0"/>
    <n v="3"/>
    <x v="0"/>
    <s v="Aprroved"/>
  </r>
  <r>
    <x v="21"/>
    <x v="21"/>
    <s v="M"/>
    <s v="15-12-1992"/>
    <s v="07-01-2025"/>
    <x v="4"/>
    <s v="Admin Executive"/>
    <s v="brobinson@johnson-rogers.biz"/>
    <n v="7298069901"/>
    <s v="Resigned"/>
    <x v="0"/>
    <n v="3.2"/>
    <n v="3"/>
    <n v="3"/>
    <x v="19"/>
    <x v="1"/>
    <n v="60"/>
    <n v="91469"/>
    <n v="7067"/>
    <n v="6463"/>
    <x v="21"/>
    <n v="4"/>
    <x v="5"/>
    <n v="0"/>
    <x v="2"/>
    <s v="Aprroved"/>
  </r>
  <r>
    <x v="22"/>
    <x v="22"/>
    <s v="F"/>
    <s v="21-05-1995"/>
    <s v="22-03-2023"/>
    <x v="5"/>
    <s v="SEO Specialist"/>
    <s v="aramirez@yahoo.com"/>
    <n v="7080531003"/>
    <s v="Active"/>
    <x v="0"/>
    <n v="4.4000000000000004"/>
    <n v="4"/>
    <n v="4"/>
    <x v="20"/>
    <x v="0"/>
    <n v="25"/>
    <n v="78528"/>
    <n v="7344"/>
    <n v="4296"/>
    <x v="22"/>
    <n v="5"/>
    <x v="3"/>
    <n v="0"/>
    <x v="2"/>
    <s v="Aprroved"/>
  </r>
  <r>
    <x v="23"/>
    <x v="23"/>
    <s v="F"/>
    <s v="27-10-2002"/>
    <s v="18-04-2022"/>
    <x v="1"/>
    <s v="Manager"/>
    <s v="katie29@hotmail.com"/>
    <n v="2419049663"/>
    <s v="Resigned"/>
    <x v="0"/>
    <n v="3.5"/>
    <n v="2"/>
    <n v="4"/>
    <x v="5"/>
    <x v="1"/>
    <n v="54"/>
    <n v="63752"/>
    <n v="11083"/>
    <n v="2042"/>
    <x v="23"/>
    <n v="4"/>
    <x v="4"/>
    <n v="2"/>
    <x v="0"/>
    <s v="Aprroved"/>
  </r>
  <r>
    <x v="24"/>
    <x v="24"/>
    <s v="F"/>
    <s v="05-09-1972"/>
    <s v="03-04-2025"/>
    <x v="6"/>
    <s v="Supervisor"/>
    <s v="amanda51@holland.info"/>
    <n v="6572628498"/>
    <s v="Active"/>
    <x v="0"/>
    <n v="4.5999999999999996"/>
    <n v="5"/>
    <n v="5"/>
    <x v="21"/>
    <x v="0"/>
    <n v="1"/>
    <n v="50144"/>
    <n v="8888"/>
    <n v="6447"/>
    <x v="24"/>
    <n v="1"/>
    <x v="0"/>
    <n v="0"/>
    <x v="0"/>
    <s v="Aprroved"/>
  </r>
  <r>
    <x v="25"/>
    <x v="25"/>
    <s v="F"/>
    <s v="23-02-1981"/>
    <s v="06-03-2021"/>
    <x v="1"/>
    <s v="Accountant"/>
    <s v="dsanchez@hotmail.com"/>
    <n v="5075273545"/>
    <s v="Resigned"/>
    <x v="0"/>
    <n v="2.7"/>
    <n v="2"/>
    <n v="3"/>
    <x v="22"/>
    <x v="2"/>
    <n v="68"/>
    <n v="74695"/>
    <n v="13097"/>
    <n v="7128"/>
    <x v="25"/>
    <n v="3"/>
    <x v="0"/>
    <n v="2"/>
    <x v="0"/>
    <s v="Aprroved"/>
  </r>
  <r>
    <x v="26"/>
    <x v="26"/>
    <s v="F"/>
    <s v="12-11-1980"/>
    <s v="24-11-2023"/>
    <x v="2"/>
    <s v="Sales Manager"/>
    <s v="hannahbrewer@yahoo.com"/>
    <n v="143634957"/>
    <s v="Resigned"/>
    <x v="0"/>
    <n v="3.9"/>
    <n v="4"/>
    <n v="4"/>
    <x v="23"/>
    <x v="1"/>
    <n v="35"/>
    <n v="47810"/>
    <n v="12084"/>
    <n v="5662"/>
    <x v="26"/>
    <n v="4"/>
    <x v="0"/>
    <n v="3"/>
    <x v="0"/>
    <s v="Aprroved"/>
  </r>
  <r>
    <x v="27"/>
    <x v="27"/>
    <s v="M"/>
    <s v="27-04-1995"/>
    <s v="29-09-2022"/>
    <x v="1"/>
    <s v="Manager"/>
    <s v="jerry35@gmail.com"/>
    <n v="3374989413"/>
    <s v="Resigned"/>
    <x v="0"/>
    <n v="4.2"/>
    <n v="5"/>
    <n v="5"/>
    <x v="24"/>
    <x v="0"/>
    <n v="8"/>
    <n v="64446"/>
    <n v="8653"/>
    <n v="5488"/>
    <x v="27"/>
    <n v="3"/>
    <x v="4"/>
    <n v="1"/>
    <x v="0"/>
    <s v="Aprroved"/>
  </r>
  <r>
    <x v="28"/>
    <x v="28"/>
    <s v="M"/>
    <s v="10-02-1983"/>
    <s v="29-10-2020"/>
    <x v="4"/>
    <s v="Admin Executive"/>
    <s v="heidi27@salas.com"/>
    <n v="7752047116"/>
    <s v="Active"/>
    <x v="0"/>
    <n v="3.6"/>
    <n v="3"/>
    <n v="4"/>
    <x v="25"/>
    <x v="1"/>
    <n v="41"/>
    <n v="25053"/>
    <n v="6978"/>
    <n v="3350"/>
    <x v="28"/>
    <n v="3"/>
    <x v="4"/>
    <n v="1"/>
    <x v="0"/>
    <s v="Aprroved"/>
  </r>
  <r>
    <x v="29"/>
    <x v="29"/>
    <s v="M"/>
    <s v="29-09-2002"/>
    <s v="09-01-2023"/>
    <x v="6"/>
    <s v="Operations Executive"/>
    <s v="davidduran@carlson.biz"/>
    <n v="7496499091"/>
    <s v="Resigned"/>
    <x v="0"/>
    <n v="4.3"/>
    <n v="4"/>
    <n v="4"/>
    <x v="26"/>
    <x v="0"/>
    <n v="23"/>
    <n v="52549"/>
    <n v="9043"/>
    <n v="7436"/>
    <x v="29"/>
    <n v="5"/>
    <x v="3"/>
    <n v="0"/>
    <x v="2"/>
    <s v="Aprroved"/>
  </r>
  <r>
    <x v="30"/>
    <x v="30"/>
    <s v="M"/>
    <s v="20-07-1969"/>
    <s v="09-10-2021"/>
    <x v="3"/>
    <s v="System Admin"/>
    <s v="mhayes@carter-hall.com"/>
    <s v="1349361832"/>
    <s v="Resigned"/>
    <x v="0"/>
    <n v="3.8"/>
    <n v="3"/>
    <n v="3"/>
    <x v="27"/>
    <x v="1"/>
    <n v="45"/>
    <n v="67237"/>
    <n v="9618"/>
    <n v="4619"/>
    <x v="30"/>
    <n v="3"/>
    <x v="1"/>
    <n v="3"/>
    <x v="1"/>
    <s v="-"/>
  </r>
  <r>
    <x v="31"/>
    <x v="31"/>
    <s v="F"/>
    <s v="06-03-2003"/>
    <s v="23-11-2022"/>
    <x v="2"/>
    <s v="Sales Executive"/>
    <s v="harrisonkevin@yahoo.com"/>
    <s v="8877190659"/>
    <s v="Active"/>
    <x v="0"/>
    <n v="4"/>
    <n v="4"/>
    <n v="4"/>
    <x v="4"/>
    <x v="0"/>
    <n v="27"/>
    <n v="82954"/>
    <n v="13069"/>
    <n v="2750"/>
    <x v="31"/>
    <n v="5"/>
    <x v="0"/>
    <n v="4"/>
    <x v="0"/>
    <s v="Aprroved"/>
  </r>
  <r>
    <x v="32"/>
    <x v="32"/>
    <s v="F"/>
    <s v="08-11-1965"/>
    <s v="25-09-2022"/>
    <x v="4"/>
    <s v="Admin Manager"/>
    <s v="thomaspearson@white-richards.info"/>
    <s v="7565512567"/>
    <s v="Resigned"/>
    <x v="0"/>
    <n v="2.9"/>
    <n v="2"/>
    <n v="2"/>
    <x v="28"/>
    <x v="2"/>
    <n v="63"/>
    <n v="92000"/>
    <n v="9752"/>
    <n v="7502"/>
    <x v="32"/>
    <n v="1"/>
    <x v="1"/>
    <n v="1"/>
    <x v="1"/>
    <s v="-"/>
  </r>
  <r>
    <x v="33"/>
    <x v="33"/>
    <s v="M"/>
    <s v="01-05-1972"/>
    <s v="17-11-2023"/>
    <x v="5"/>
    <s v="Content Creator"/>
    <s v="mgutierrez@cox.com"/>
    <s v="4824771093"/>
    <s v="Active"/>
    <x v="0"/>
    <n v="3.7"/>
    <n v="3"/>
    <n v="4"/>
    <x v="14"/>
    <x v="1"/>
    <n v="36"/>
    <n v="47241"/>
    <n v="12794"/>
    <n v="1694"/>
    <x v="33"/>
    <n v="4"/>
    <x v="2"/>
    <n v="1"/>
    <x v="2"/>
    <s v="Aprroved"/>
  </r>
  <r>
    <x v="34"/>
    <x v="34"/>
    <s v="F"/>
    <s v="01-03-1972"/>
    <s v="13-05-2024"/>
    <x v="0"/>
    <s v="Coordinator"/>
    <s v="tyronemoran@thornton.info"/>
    <s v="7826398214"/>
    <s v="Resigned"/>
    <x v="0"/>
    <n v="4.5"/>
    <n v="5"/>
    <n v="4"/>
    <x v="0"/>
    <x v="0"/>
    <n v="11"/>
    <n v="62196"/>
    <n v="10445"/>
    <n v="6438"/>
    <x v="34"/>
    <n v="5"/>
    <x v="0"/>
    <n v="4"/>
    <x v="0"/>
    <s v="Aprroved"/>
  </r>
  <r>
    <x v="35"/>
    <x v="35"/>
    <s v="M"/>
    <s v="06-10-1997"/>
    <s v="14-09-2021"/>
    <x v="2"/>
    <s v="Sales Executive"/>
    <s v="jreed@hotmail.com"/>
    <s v="7533963605"/>
    <s v="Resigned"/>
    <x v="0"/>
    <n v="3"/>
    <n v="2"/>
    <n v="3"/>
    <x v="29"/>
    <x v="2"/>
    <n v="56"/>
    <n v="68933"/>
    <n v="3530"/>
    <n v="7704"/>
    <x v="35"/>
    <n v="4"/>
    <x v="2"/>
    <n v="1"/>
    <x v="2"/>
    <s v="Aprroved"/>
  </r>
  <r>
    <x v="36"/>
    <x v="36"/>
    <s v="M"/>
    <s v="18-12-1966"/>
    <s v="07-07-2021"/>
    <x v="1"/>
    <s v="Analyst"/>
    <s v="sawyerscott@hotmail.com"/>
    <s v="0262174596"/>
    <s v="Active"/>
    <x v="0"/>
    <n v="4.4000000000000004"/>
    <n v="5"/>
    <n v="5"/>
    <x v="30"/>
    <x v="0"/>
    <n v="4"/>
    <n v="55784"/>
    <n v="13023"/>
    <n v="3542"/>
    <x v="36"/>
    <n v="4"/>
    <x v="1"/>
    <n v="4"/>
    <x v="1"/>
    <s v="-"/>
  </r>
  <r>
    <x v="37"/>
    <x v="37"/>
    <s v="M"/>
    <s v="25-08-1997"/>
    <s v="15-01-2025"/>
    <x v="2"/>
    <s v="Sales Manager"/>
    <s v="younggabrielle@bright-francis.biz"/>
    <s v="1724005045"/>
    <s v="Resigned"/>
    <x v="0"/>
    <n v="3.3"/>
    <n v="3"/>
    <n v="4"/>
    <x v="31"/>
    <x v="1"/>
    <n v="40"/>
    <n v="54444"/>
    <n v="5262"/>
    <n v="2207"/>
    <x v="37"/>
    <n v="1"/>
    <x v="0"/>
    <n v="0"/>
    <x v="0"/>
    <s v="Aprroved"/>
  </r>
  <r>
    <x v="38"/>
    <x v="38"/>
    <s v="M"/>
    <s v="11-09-1976"/>
    <s v="20-11-2021"/>
    <x v="0"/>
    <s v="Executive"/>
    <s v="lynchpatrick@allen.info"/>
    <s v="7407482175"/>
    <s v="Resigned"/>
    <x v="0"/>
    <n v="4.5999999999999996"/>
    <n v="4"/>
    <n v="5"/>
    <x v="6"/>
    <x v="0"/>
    <n v="8"/>
    <n v="28201"/>
    <n v="2757"/>
    <n v="3005"/>
    <x v="38"/>
    <n v="2"/>
    <x v="0"/>
    <n v="1"/>
    <x v="0"/>
    <s v="Aprroved"/>
  </r>
  <r>
    <x v="39"/>
    <x v="39"/>
    <s v="M"/>
    <s v="15-08-1990"/>
    <s v="20-07-2024"/>
    <x v="0"/>
    <s v="Manager"/>
    <s v="patrickhoward@haney-phillips.biz"/>
    <s v="0909743953"/>
    <s v="Active"/>
    <x v="0"/>
    <n v="3.1"/>
    <n v="2"/>
    <n v="3"/>
    <x v="32"/>
    <x v="2"/>
    <n v="51"/>
    <n v="87277"/>
    <n v="12015"/>
    <n v="7961"/>
    <x v="39"/>
    <n v="2"/>
    <x v="0"/>
    <n v="1"/>
    <x v="0"/>
    <s v="Aprroved"/>
  </r>
  <r>
    <x v="40"/>
    <x v="40"/>
    <s v="M"/>
    <s v="01-10-1973"/>
    <s v="07-04-2021"/>
    <x v="6"/>
    <s v="Supervisor"/>
    <s v="kristina09@oconnor-davis.com"/>
    <s v="6232858842"/>
    <s v="Active"/>
    <x v="0"/>
    <n v="4"/>
    <n v="4"/>
    <n v="4"/>
    <x v="4"/>
    <x v="0"/>
    <n v="24"/>
    <n v="34545"/>
    <n v="9461"/>
    <n v="4395"/>
    <x v="40"/>
    <n v="5"/>
    <x v="4"/>
    <n v="3"/>
    <x v="0"/>
    <s v="Aprroved"/>
  </r>
  <r>
    <x v="41"/>
    <x v="41"/>
    <s v="M"/>
    <s v="26-07-1969"/>
    <s v="21-08-2021"/>
    <x v="1"/>
    <s v="Manager"/>
    <s v="zcoffey@diaz.net"/>
    <s v="7549651370"/>
    <s v="Resigned"/>
    <x v="0"/>
    <n v="2.8"/>
    <n v="2"/>
    <n v="2"/>
    <x v="8"/>
    <x v="2"/>
    <n v="55"/>
    <n v="50485"/>
    <n v="13769"/>
    <n v="6704"/>
    <x v="41"/>
    <n v="4"/>
    <x v="5"/>
    <n v="0"/>
    <x v="2"/>
    <s v="Aprroved"/>
  </r>
  <r>
    <x v="42"/>
    <x v="42"/>
    <s v="M"/>
    <s v="14-01-1996"/>
    <s v="04-01-2023"/>
    <x v="5"/>
    <s v="Marketing Manager"/>
    <s v="taylorsophia@yahoo.com"/>
    <s v="1138267586"/>
    <s v="Resigned"/>
    <x v="0"/>
    <n v="3.9"/>
    <n v="4"/>
    <n v="3"/>
    <x v="7"/>
    <x v="1"/>
    <n v="31"/>
    <n v="75328"/>
    <n v="10099"/>
    <n v="4273"/>
    <x v="42"/>
    <n v="5"/>
    <x v="4"/>
    <n v="3"/>
    <x v="0"/>
    <s v="Aprroved"/>
  </r>
  <r>
    <x v="43"/>
    <x v="43"/>
    <s v="M"/>
    <s v="24-06-1983"/>
    <s v="19-09-2020"/>
    <x v="2"/>
    <s v="Business Development"/>
    <s v="scottsampson@yahoo.com"/>
    <s v="5850643171"/>
    <s v="Active"/>
    <x v="0"/>
    <n v="4.2"/>
    <n v="4"/>
    <n v="4"/>
    <x v="33"/>
    <x v="0"/>
    <n v="20"/>
    <n v="56979"/>
    <n v="4417"/>
    <n v="6374"/>
    <x v="43"/>
    <n v="4"/>
    <x v="5"/>
    <n v="0"/>
    <x v="2"/>
    <s v="Aprroved"/>
  </r>
  <r>
    <x v="44"/>
    <x v="44"/>
    <s v="F"/>
    <s v="11-11-2002"/>
    <s v="09-03-2022"/>
    <x v="3"/>
    <s v="IT Manager"/>
    <s v="brendali@murphy.org"/>
    <s v="4228421020"/>
    <s v="Resigned"/>
    <x v="0"/>
    <n v="3.5"/>
    <n v="3"/>
    <n v="3"/>
    <x v="5"/>
    <x v="1"/>
    <n v="39"/>
    <n v="25726"/>
    <n v="14303"/>
    <n v="7308"/>
    <x v="44"/>
    <n v="3"/>
    <x v="4"/>
    <n v="1"/>
    <x v="0"/>
    <s v="Aprroved"/>
  </r>
  <r>
    <x v="45"/>
    <x v="45"/>
    <s v="F"/>
    <s v="02-02-1993"/>
    <s v="30-11-2024"/>
    <x v="2"/>
    <s v="Sales Manager"/>
    <s v="alvarezkimberly@wheeler.org"/>
    <s v="8470076617"/>
    <s v="Active"/>
    <x v="0"/>
    <n v="4.0999999999999996"/>
    <n v="5"/>
    <n v="4"/>
    <x v="18"/>
    <x v="0"/>
    <n v="18"/>
    <n v="38970"/>
    <n v="14753"/>
    <n v="4482"/>
    <x v="45"/>
    <n v="4"/>
    <x v="4"/>
    <n v="2"/>
    <x v="0"/>
    <s v="Aprroved"/>
  </r>
  <r>
    <x v="46"/>
    <x v="46"/>
    <s v="M"/>
    <s v="04-10-2001"/>
    <s v="17-03-2023"/>
    <x v="1"/>
    <s v="Accountant"/>
    <s v="shawn96@gmail.com"/>
    <s v="8367365766"/>
    <s v="Resigned"/>
    <x v="0"/>
    <n v="2.6"/>
    <n v="2"/>
    <n v="3"/>
    <x v="34"/>
    <x v="2"/>
    <n v="50"/>
    <n v="53683"/>
    <n v="4881"/>
    <n v="7587"/>
    <x v="46"/>
    <n v="3"/>
    <x v="4"/>
    <n v="1"/>
    <x v="0"/>
    <s v="Aprroved"/>
  </r>
  <r>
    <x v="47"/>
    <x v="47"/>
    <s v="M"/>
    <s v="18-09-1996"/>
    <s v="04-01-2021"/>
    <x v="2"/>
    <s v="Business Development"/>
    <s v="daviscolin@watson.net"/>
    <s v="1656049451"/>
    <s v="Active"/>
    <x v="0"/>
    <n v="4.5"/>
    <n v="4"/>
    <n v="5"/>
    <x v="0"/>
    <x v="0"/>
    <n v="9"/>
    <n v="92889"/>
    <n v="9611"/>
    <n v="1411"/>
    <x v="47"/>
    <n v="2"/>
    <x v="1"/>
    <n v="2"/>
    <x v="1"/>
    <s v="-"/>
  </r>
  <r>
    <x v="48"/>
    <x v="48"/>
    <s v="M"/>
    <s v="08-04-1988"/>
    <s v="04-03-2025"/>
    <x v="0"/>
    <s v="Manager"/>
    <s v="farmeraudrey@yahoo.com"/>
    <s v="9402445502"/>
    <s v="Active"/>
    <x v="0"/>
    <n v="3.4"/>
    <n v="3"/>
    <n v="3"/>
    <x v="17"/>
    <x v="1"/>
    <n v="38"/>
    <n v="98060"/>
    <n v="6082"/>
    <n v="7949"/>
    <x v="48"/>
    <n v="2"/>
    <x v="0"/>
    <n v="1"/>
    <x v="0"/>
    <s v="Aprroved"/>
  </r>
  <r>
    <x v="49"/>
    <x v="49"/>
    <s v="M"/>
    <s v="08-09-1970"/>
    <s v="14-12-2024"/>
    <x v="0"/>
    <s v="Manager"/>
    <s v="vbarnes@wood.com"/>
    <s v="0229014767"/>
    <s v="Resigned"/>
    <x v="0"/>
    <n v="4.3"/>
    <n v="5"/>
    <n v="5"/>
    <x v="16"/>
    <x v="0"/>
    <n v="5"/>
    <n v="40906"/>
    <n v="9478"/>
    <n v="2092"/>
    <x v="49"/>
    <n v="1"/>
    <x v="1"/>
    <n v="1"/>
    <x v="1"/>
    <s v="-"/>
  </r>
  <r>
    <x v="50"/>
    <x v="50"/>
    <s v="M"/>
    <s v="12-09-1993"/>
    <s v="20-05-2021"/>
    <x v="2"/>
    <s v="Sales Executive"/>
    <s v="trose@gmail.com"/>
    <s v="6900343244"/>
    <s v="Resigned"/>
    <x v="0"/>
    <n v="3.8"/>
    <n v="4"/>
    <n v="4"/>
    <x v="35"/>
    <x v="1"/>
    <n v="26"/>
    <n v="85901"/>
    <n v="12937"/>
    <n v="5351"/>
    <x v="50"/>
    <n v="2"/>
    <x v="1"/>
    <n v="2"/>
    <x v="1"/>
    <s v="-"/>
  </r>
  <r>
    <x v="51"/>
    <x v="51"/>
    <s v="F"/>
    <s v="07-02-1980"/>
    <s v="11-09-2024"/>
    <x v="1"/>
    <s v="Manager"/>
    <s v="sandersjudy@yahoo.com"/>
    <s v="7159696641"/>
    <s v="Active"/>
    <x v="0"/>
    <n v="2.9"/>
    <n v="3"/>
    <n v="2"/>
    <x v="15"/>
    <x v="2"/>
    <n v="44"/>
    <n v="98259"/>
    <n v="11755"/>
    <n v="3599"/>
    <x v="51"/>
    <n v="4"/>
    <x v="4"/>
    <n v="2"/>
    <x v="0"/>
    <s v="Aprroved"/>
  </r>
  <r>
    <x v="52"/>
    <x v="52"/>
    <s v="F"/>
    <s v="24-01-1989"/>
    <s v="10-03-2021"/>
    <x v="1"/>
    <s v="Analyst"/>
    <s v="sanchezbrianna@hotmail.com"/>
    <s v="6453521818"/>
    <s v="Resigned"/>
    <x v="0"/>
    <n v="4.4000000000000004"/>
    <n v="5"/>
    <n v="5"/>
    <x v="30"/>
    <x v="0"/>
    <n v="4"/>
    <n v="83008"/>
    <n v="12037"/>
    <n v="7676"/>
    <x v="52"/>
    <n v="5"/>
    <x v="5"/>
    <n v="1"/>
    <x v="2"/>
    <s v="Aprroved"/>
  </r>
  <r>
    <x v="53"/>
    <x v="53"/>
    <s v="M"/>
    <s v="29-06-1974"/>
    <s v="14-06-2022"/>
    <x v="0"/>
    <s v="Manager"/>
    <s v="jonathanthompson@wolf.com"/>
    <s v="7799799552"/>
    <s v="Resigned"/>
    <x v="0"/>
    <n v="3.2"/>
    <n v="3"/>
    <n v="3"/>
    <x v="19"/>
    <x v="1"/>
    <n v="36"/>
    <n v="91162"/>
    <n v="8991"/>
    <n v="7804"/>
    <x v="53"/>
    <n v="5"/>
    <x v="4"/>
    <n v="3"/>
    <x v="0"/>
    <s v="Aprroved"/>
  </r>
  <r>
    <x v="54"/>
    <x v="54"/>
    <s v="F"/>
    <s v="07-04-1968"/>
    <s v="08-06-2023"/>
    <x v="3"/>
    <s v="System Admin"/>
    <s v="steven00@decker-jones.com"/>
    <s v="7980793597"/>
    <s v="Resigned"/>
    <x v="0"/>
    <n v="4.0999999999999996"/>
    <n v="4"/>
    <n v="4"/>
    <x v="11"/>
    <x v="0"/>
    <n v="17"/>
    <n v="96810"/>
    <n v="9305"/>
    <n v="2303"/>
    <x v="54"/>
    <n v="1"/>
    <x v="1"/>
    <n v="1"/>
    <x v="1"/>
    <s v="-"/>
  </r>
  <r>
    <x v="55"/>
    <x v="55"/>
    <s v="M"/>
    <s v="08-03-1970"/>
    <s v="24-09-2024"/>
    <x v="6"/>
    <s v="Manager"/>
    <s v="wrightsamuel@warren-bishop.com"/>
    <s v="4665905151"/>
    <s v="Active"/>
    <x v="0"/>
    <n v="3.6"/>
    <n v="3"/>
    <n v="3"/>
    <x v="10"/>
    <x v="1"/>
    <n v="31"/>
    <n v="87216"/>
    <n v="9373"/>
    <n v="3123"/>
    <x v="55"/>
    <n v="3"/>
    <x v="0"/>
    <n v="2"/>
    <x v="0"/>
    <s v="Aprroved"/>
  </r>
  <r>
    <x v="56"/>
    <x v="56"/>
    <s v="M"/>
    <s v="04-09-1974"/>
    <s v="11-04-2023"/>
    <x v="3"/>
    <s v="IT Manager"/>
    <s v="sabrinacollins@hale.com"/>
    <s v="8652816850"/>
    <s v="Resigned"/>
    <x v="0"/>
    <n v="4.2"/>
    <n v="4"/>
    <n v="4"/>
    <x v="33"/>
    <x v="0"/>
    <n v="16"/>
    <n v="57406"/>
    <n v="12447"/>
    <n v="3271"/>
    <x v="56"/>
    <n v="3"/>
    <x v="0"/>
    <n v="2"/>
    <x v="0"/>
    <s v="Aprroved"/>
  </r>
  <r>
    <x v="57"/>
    <x v="57"/>
    <s v="M"/>
    <s v="05-07-1977"/>
    <s v="14-05-2022"/>
    <x v="1"/>
    <s v="Accountant"/>
    <s v="chrisrichard@romero.net"/>
    <s v="5929622292"/>
    <s v="Active"/>
    <x v="0"/>
    <n v="2.7"/>
    <n v="2"/>
    <n v="2"/>
    <x v="36"/>
    <x v="2"/>
    <n v="41"/>
    <n v="93327"/>
    <n v="9939"/>
    <n v="6134"/>
    <x v="57"/>
    <n v="3"/>
    <x v="1"/>
    <n v="3"/>
    <x v="1"/>
    <s v="-"/>
  </r>
  <r>
    <x v="58"/>
    <x v="58"/>
    <s v="F"/>
    <s v="31-10-1983"/>
    <s v="04-04-2024"/>
    <x v="1"/>
    <s v="Analyst"/>
    <s v="kylestokes@mckee-lee.org"/>
    <n v="7468862392"/>
    <s v="Active"/>
    <x v="0"/>
    <n v="4"/>
    <n v="4"/>
    <n v="4"/>
    <x v="4"/>
    <x v="0"/>
    <n v="17"/>
    <n v="56358"/>
    <n v="6499"/>
    <n v="4603"/>
    <x v="58"/>
    <n v="5"/>
    <x v="0"/>
    <n v="4"/>
    <x v="0"/>
    <s v="Aprroved"/>
  </r>
  <r>
    <x v="59"/>
    <x v="59"/>
    <s v="F"/>
    <s v="20-07-1999"/>
    <s v="02-07-2021"/>
    <x v="3"/>
    <s v="Developer"/>
    <s v="hinesjoshua@hotmail.com"/>
    <n v="6137506068"/>
    <s v="Active"/>
    <x v="0"/>
    <n v="3.5"/>
    <n v="3"/>
    <n v="4"/>
    <x v="37"/>
    <x v="1"/>
    <n v="25"/>
    <n v="35155"/>
    <n v="13690"/>
    <n v="3340"/>
    <x v="59"/>
    <n v="3"/>
    <x v="1"/>
    <n v="3"/>
    <x v="1"/>
    <s v="-"/>
  </r>
  <r>
    <x v="60"/>
    <x v="60"/>
    <s v="F"/>
    <s v="05-04-1987"/>
    <s v="06-09-2021"/>
    <x v="4"/>
    <s v="Admin Manager"/>
    <s v="mitchellmaria@guerra.org"/>
    <n v="1043289861"/>
    <s v="Active"/>
    <x v="0"/>
    <n v="4.5999999999999996"/>
    <n v="5"/>
    <n v="4"/>
    <x v="6"/>
    <x v="0"/>
    <n v="6"/>
    <n v="55735"/>
    <n v="6451"/>
    <n v="3751"/>
    <x v="60"/>
    <n v="1"/>
    <x v="0"/>
    <n v="0"/>
    <x v="0"/>
    <s v="Aprroved"/>
  </r>
  <r>
    <x v="61"/>
    <x v="61"/>
    <s v="M"/>
    <s v="20-07-1995"/>
    <s v="22-12-2020"/>
    <x v="6"/>
    <s v="Manager"/>
    <s v="bcarlson@robertson.biz"/>
    <n v="9539621851"/>
    <s v="Active"/>
    <x v="0"/>
    <n v="3.3"/>
    <n v="3"/>
    <n v="2"/>
    <x v="12"/>
    <x v="2"/>
    <n v="32"/>
    <n v="66904"/>
    <n v="10849"/>
    <n v="1660"/>
    <x v="61"/>
    <n v="2"/>
    <x v="4"/>
    <n v="0"/>
    <x v="0"/>
    <s v="Aprroved"/>
  </r>
  <r>
    <x v="62"/>
    <x v="62"/>
    <s v="M"/>
    <s v="08-06-1996"/>
    <s v="23-10-2020"/>
    <x v="4"/>
    <s v="Admin Executive"/>
    <s v="jon05@gmail.com"/>
    <n v="3195205852"/>
    <s v="Active"/>
    <x v="0"/>
    <n v="4.5"/>
    <n v="5"/>
    <n v="5"/>
    <x v="38"/>
    <x v="0"/>
    <n v="2"/>
    <n v="43136"/>
    <n v="4471"/>
    <n v="2894"/>
    <x v="62"/>
    <n v="4"/>
    <x v="1"/>
    <n v="4"/>
    <x v="1"/>
    <s v="-"/>
  </r>
  <r>
    <x v="63"/>
    <x v="63"/>
    <s v="F"/>
    <s v="03-08-1995"/>
    <s v="02-10-2020"/>
    <x v="3"/>
    <s v="System Admin"/>
    <s v="bradleygonzalez@gmail.com"/>
    <n v="4868740345"/>
    <s v="Active"/>
    <x v="0"/>
    <n v="3"/>
    <n v="3"/>
    <n v="3"/>
    <x v="39"/>
    <x v="1"/>
    <n v="30"/>
    <n v="75205"/>
    <n v="13369"/>
    <n v="2251"/>
    <x v="63"/>
    <n v="1"/>
    <x v="0"/>
    <n v="0"/>
    <x v="0"/>
    <s v="Aprroved"/>
  </r>
  <r>
    <x v="64"/>
    <x v="64"/>
    <s v="F"/>
    <s v="14-05-1994"/>
    <s v="24-09-2023"/>
    <x v="0"/>
    <s v="Manager"/>
    <s v="tylerjimenez@hotmail.com"/>
    <n v="1616928451"/>
    <s v="Resigned"/>
    <x v="0"/>
    <n v="4.3"/>
    <n v="4"/>
    <n v="5"/>
    <x v="40"/>
    <x v="0"/>
    <n v="8"/>
    <n v="53043"/>
    <n v="3052"/>
    <n v="4398"/>
    <x v="64"/>
    <n v="4"/>
    <x v="2"/>
    <n v="1"/>
    <x v="2"/>
    <s v="Aprroved"/>
  </r>
  <r>
    <x v="65"/>
    <x v="65"/>
    <s v="M"/>
    <s v="26-08-1994"/>
    <s v="07-06-2023"/>
    <x v="3"/>
    <s v="System Admin"/>
    <s v="acostarhonda@hotmail.com"/>
    <n v="4016582029"/>
    <s v="Resigned"/>
    <x v="0"/>
    <n v="2.8"/>
    <n v="2"/>
    <n v="2"/>
    <x v="8"/>
    <x v="2"/>
    <n v="33"/>
    <n v="78424"/>
    <n v="7421"/>
    <n v="5445"/>
    <x v="65"/>
    <n v="4"/>
    <x v="4"/>
    <n v="2"/>
    <x v="0"/>
    <s v="Aprroved"/>
  </r>
  <r>
    <x v="66"/>
    <x v="66"/>
    <s v="F"/>
    <s v="30-06-1990"/>
    <s v="07-04-2025"/>
    <x v="3"/>
    <s v="IT Manager"/>
    <s v="erikarush@wallace-jones.com"/>
    <n v="6543102786"/>
    <s v="Resigned"/>
    <x v="0"/>
    <n v="3.9"/>
    <n v="4"/>
    <n v="4"/>
    <x v="23"/>
    <x v="1"/>
    <n v="17"/>
    <n v="86069"/>
    <n v="8812"/>
    <n v="1510"/>
    <x v="66"/>
    <n v="2"/>
    <x v="1"/>
    <n v="2"/>
    <x v="1"/>
    <s v="-"/>
  </r>
  <r>
    <x v="67"/>
    <x v="67"/>
    <s v="M"/>
    <s v="17-11-1983"/>
    <s v="14-08-2024"/>
    <x v="1"/>
    <s v="Analyst"/>
    <s v="taylorcharles@roach.com"/>
    <n v="5188442258"/>
    <s v="Active"/>
    <x v="0"/>
    <n v="4.4000000000000004"/>
    <n v="4"/>
    <n v="5"/>
    <x v="13"/>
    <x v="0"/>
    <n v="6"/>
    <n v="52110"/>
    <n v="8883"/>
    <n v="4190"/>
    <x v="67"/>
    <n v="3"/>
    <x v="2"/>
    <n v="0"/>
    <x v="2"/>
    <s v="Aprroved"/>
  </r>
  <r>
    <x v="68"/>
    <x v="68"/>
    <s v="M"/>
    <s v="01-01-1989"/>
    <s v="25-02-2025"/>
    <x v="2"/>
    <s v="Business Development"/>
    <s v="jlara@gmail.com"/>
    <n v="1467866912"/>
    <s v="Active"/>
    <x v="0"/>
    <n v="3.1"/>
    <n v="3"/>
    <n v="3"/>
    <x v="41"/>
    <x v="1"/>
    <n v="26"/>
    <n v="27560"/>
    <n v="14543"/>
    <n v="5716"/>
    <x v="68"/>
    <n v="1"/>
    <x v="1"/>
    <n v="1"/>
    <x v="1"/>
    <s v="-"/>
  </r>
  <r>
    <x v="69"/>
    <x v="69"/>
    <s v="F"/>
    <s v="16-12-2001"/>
    <s v="10-06-2025"/>
    <x v="0"/>
    <s v="Manager"/>
    <s v="ryanbartlett@guerra.com"/>
    <n v="2253584143"/>
    <s v="Resigned"/>
    <x v="0"/>
    <n v="4.0999999999999996"/>
    <n v="5"/>
    <n v="5"/>
    <x v="42"/>
    <x v="0"/>
    <n v="4"/>
    <n v="74857"/>
    <n v="9814"/>
    <n v="1048"/>
    <x v="69"/>
    <n v="4"/>
    <x v="2"/>
    <n v="1"/>
    <x v="2"/>
    <s v="Aprroved"/>
  </r>
  <r>
    <x v="70"/>
    <x v="70"/>
    <s v="M"/>
    <s v="02-12-1975"/>
    <s v="19-05-2025"/>
    <x v="0"/>
    <s v="Coordinator"/>
    <s v="donnale@morgan.com"/>
    <n v="943969078"/>
    <s v="Active"/>
    <x v="0"/>
    <n v="3.4"/>
    <n v="3"/>
    <n v="4"/>
    <x v="43"/>
    <x v="1"/>
    <n v="19"/>
    <n v="71105"/>
    <n v="6892"/>
    <n v="7172"/>
    <x v="70"/>
    <n v="1"/>
    <x v="1"/>
    <n v="1"/>
    <x v="1"/>
    <s v="-"/>
  </r>
  <r>
    <x v="71"/>
    <x v="71"/>
    <s v="M"/>
    <s v="22-04-1995"/>
    <s v="22-01-2021"/>
    <x v="0"/>
    <s v="Coordinator"/>
    <s v="scottwashington@peterson.com"/>
    <n v="5625881537"/>
    <s v="Active"/>
    <x v="0"/>
    <n v="4"/>
    <n v="4"/>
    <n v="4"/>
    <x v="4"/>
    <x v="0"/>
    <n v="12"/>
    <n v="76116"/>
    <n v="8865"/>
    <n v="5409"/>
    <x v="71"/>
    <n v="2"/>
    <x v="1"/>
    <n v="2"/>
    <x v="1"/>
    <s v="-"/>
  </r>
  <r>
    <x v="72"/>
    <x v="72"/>
    <s v="M"/>
    <s v="02-08-1990"/>
    <s v="31-12-2023"/>
    <x v="3"/>
    <s v="Developer"/>
    <s v="lisapeck@edwards.net"/>
    <n v="7470168733"/>
    <s v="Active"/>
    <x v="0"/>
    <n v="2.9"/>
    <n v="2"/>
    <n v="3"/>
    <x v="15"/>
    <x v="2"/>
    <n v="26"/>
    <n v="96582"/>
    <n v="11883"/>
    <n v="2806"/>
    <x v="72"/>
    <n v="5"/>
    <x v="4"/>
    <n v="3"/>
    <x v="0"/>
    <s v="Aprroved"/>
  </r>
  <r>
    <x v="73"/>
    <x v="73"/>
    <s v="M"/>
    <s v="19-06-1996"/>
    <s v="14-11-2022"/>
    <x v="2"/>
    <s v="Sales Executive"/>
    <s v="jordannicole@diaz.com"/>
    <n v="5841687849"/>
    <s v="Resigned"/>
    <x v="0"/>
    <n v="4.2"/>
    <n v="5"/>
    <n v="4"/>
    <x v="9"/>
    <x v="0"/>
    <n v="7"/>
    <n v="88993"/>
    <n v="5595"/>
    <n v="3235"/>
    <x v="73"/>
    <n v="1"/>
    <x v="1"/>
    <n v="1"/>
    <x v="1"/>
    <s v="-"/>
  </r>
  <r>
    <x v="74"/>
    <x v="74"/>
    <s v="F"/>
    <s v="09-07-1987"/>
    <s v="09-03-2025"/>
    <x v="5"/>
    <s v="SEO Specialist"/>
    <s v="jameshicks@hotmail.com"/>
    <n v="25787298"/>
    <s v="Resigned"/>
    <x v="0"/>
    <n v="3.6"/>
    <n v="3"/>
    <n v="3"/>
    <x v="10"/>
    <x v="1"/>
    <n v="19"/>
    <n v="82125"/>
    <n v="9956"/>
    <n v="1237"/>
    <x v="74"/>
    <n v="1"/>
    <x v="0"/>
    <n v="0"/>
    <x v="0"/>
    <s v="Aprroved"/>
  </r>
  <r>
    <x v="75"/>
    <x v="75"/>
    <s v="M"/>
    <s v="21-10-1984"/>
    <s v="21-04-2023"/>
    <x v="5"/>
    <s v="Content Creator"/>
    <s v="thomas05@yahoo.com"/>
    <n v="6940974993"/>
    <s v="Active"/>
    <x v="0"/>
    <n v="4.5"/>
    <n v="4"/>
    <n v="5"/>
    <x v="0"/>
    <x v="0"/>
    <n v="4"/>
    <n v="75968"/>
    <n v="7507"/>
    <n v="6479"/>
    <x v="75"/>
    <n v="5"/>
    <x v="5"/>
    <n v="1"/>
    <x v="2"/>
    <s v="Aprroved"/>
  </r>
  <r>
    <x v="76"/>
    <x v="76"/>
    <s v="F"/>
    <s v="25-04-1990"/>
    <s v="12-09-2021"/>
    <x v="3"/>
    <s v="System Admin"/>
    <s v="armstrongjackie@smith.biz"/>
    <n v="6368970283"/>
    <s v="Active"/>
    <x v="0"/>
    <n v="3.2"/>
    <n v="3"/>
    <n v="2"/>
    <x v="3"/>
    <x v="2"/>
    <n v="20"/>
    <n v="77994"/>
    <n v="13864"/>
    <n v="2352"/>
    <x v="76"/>
    <n v="5"/>
    <x v="0"/>
    <n v="4"/>
    <x v="0"/>
    <s v="Aprroved"/>
  </r>
  <r>
    <x v="77"/>
    <x v="77"/>
    <s v="M"/>
    <s v="20-09-2000"/>
    <s v="09-05-2023"/>
    <x v="3"/>
    <s v="IT Manager"/>
    <s v="chelsea33@yahoo.com"/>
    <n v="3443757584"/>
    <s v="Active"/>
    <x v="0"/>
    <n v="4.3"/>
    <n v="5"/>
    <n v="4"/>
    <x v="40"/>
    <x v="0"/>
    <n v="5"/>
    <n v="86261"/>
    <n v="4091"/>
    <n v="6097"/>
    <x v="77"/>
    <n v="5"/>
    <x v="2"/>
    <n v="2"/>
    <x v="2"/>
    <s v="Aprroved"/>
  </r>
  <r>
    <x v="78"/>
    <x v="78"/>
    <s v="M"/>
    <s v="06-12-1987"/>
    <s v="08-09-2021"/>
    <x v="2"/>
    <s v="Sales Executive"/>
    <s v="robertsjennifer@yahoo.com"/>
    <n v="4733848421"/>
    <s v="Resigned"/>
    <x v="0"/>
    <n v="3.7"/>
    <n v="3"/>
    <n v="4"/>
    <x v="14"/>
    <x v="1"/>
    <n v="12"/>
    <n v="95008"/>
    <n v="2441"/>
    <n v="4227"/>
    <x v="78"/>
    <n v="4"/>
    <x v="2"/>
    <n v="1"/>
    <x v="2"/>
    <s v="Aprroved"/>
  </r>
  <r>
    <x v="79"/>
    <x v="79"/>
    <s v="M"/>
    <s v="15-04-1980"/>
    <s v="20-11-2020"/>
    <x v="5"/>
    <s v="SEO Specialist"/>
    <s v="erivera@maldonado.com"/>
    <n v="6773454019"/>
    <s v="Active"/>
    <x v="0"/>
    <n v="4.0999999999999996"/>
    <n v="4"/>
    <n v="5"/>
    <x v="18"/>
    <x v="0"/>
    <n v="7"/>
    <n v="98975"/>
    <n v="12862"/>
    <n v="1222"/>
    <x v="79"/>
    <n v="3"/>
    <x v="2"/>
    <n v="0"/>
    <x v="2"/>
    <s v="Aprroved"/>
  </r>
  <r>
    <x v="80"/>
    <x v="80"/>
    <s v="F"/>
    <s v="28-05-1976"/>
    <s v="30-09-2020"/>
    <x v="5"/>
    <s v="SEO Specialist"/>
    <s v="vlopez@yahoo.com"/>
    <n v="499154788"/>
    <s v="Resigned"/>
    <x v="0"/>
    <n v="2.7"/>
    <n v="2"/>
    <n v="2"/>
    <x v="36"/>
    <x v="2"/>
    <n v="19"/>
    <n v="36003"/>
    <n v="12530"/>
    <n v="4511"/>
    <x v="80"/>
    <n v="3"/>
    <x v="1"/>
    <n v="3"/>
    <x v="1"/>
    <s v="-"/>
  </r>
  <r>
    <x v="81"/>
    <x v="81"/>
    <s v="F"/>
    <s v="02-07-1975"/>
    <s v="05-05-2024"/>
    <x v="2"/>
    <s v="Business Development"/>
    <s v="alexisrogers@yahoo.com"/>
    <n v="2966851612"/>
    <s v="Active"/>
    <x v="0"/>
    <n v="4"/>
    <n v="4"/>
    <n v="4"/>
    <x v="4"/>
    <x v="0"/>
    <n v="8"/>
    <n v="42786"/>
    <n v="9564"/>
    <n v="2488"/>
    <x v="81"/>
    <n v="5"/>
    <x v="3"/>
    <n v="0"/>
    <x v="2"/>
    <s v="Aprroved"/>
  </r>
  <r>
    <x v="82"/>
    <x v="82"/>
    <s v="F"/>
    <s v="04-11-1994"/>
    <s v="17-09-2022"/>
    <x v="6"/>
    <s v="Operations Executive"/>
    <s v="brandi90@yahoo.com"/>
    <n v="3017426841"/>
    <s v="Active"/>
    <x v="0"/>
    <n v="3.5"/>
    <n v="3"/>
    <n v="3"/>
    <x v="5"/>
    <x v="1"/>
    <n v="14"/>
    <n v="31590"/>
    <n v="6262"/>
    <n v="4105"/>
    <x v="82"/>
    <n v="1"/>
    <x v="1"/>
    <n v="1"/>
    <x v="1"/>
    <s v="-"/>
  </r>
  <r>
    <x v="83"/>
    <x v="83"/>
    <s v="F"/>
    <s v="28-05-1995"/>
    <s v="14-08-2023"/>
    <x v="0"/>
    <s v="Manager"/>
    <s v="ztodd@hotmail.com"/>
    <n v="3918785191"/>
    <s v="Active"/>
    <x v="0"/>
    <n v="4.5999999999999996"/>
    <n v="5"/>
    <n v="5"/>
    <x v="21"/>
    <x v="0"/>
    <n v="1"/>
    <n v="67906"/>
    <n v="5467"/>
    <n v="4724"/>
    <x v="83"/>
    <n v="2"/>
    <x v="0"/>
    <n v="1"/>
    <x v="0"/>
    <s v="Aprroved"/>
  </r>
  <r>
    <x v="84"/>
    <x v="84"/>
    <s v="F"/>
    <s v="08-11-1999"/>
    <s v="13-03-2024"/>
    <x v="5"/>
    <s v="Marketing Manager"/>
    <s v="jenniferburns@griffin.biz"/>
    <n v="9087406403"/>
    <s v="Active"/>
    <x v="0"/>
    <n v="3"/>
    <n v="3"/>
    <n v="2"/>
    <x v="29"/>
    <x v="2"/>
    <n v="15"/>
    <n v="67840"/>
    <n v="7529"/>
    <n v="7235"/>
    <x v="84"/>
    <n v="1"/>
    <x v="1"/>
    <n v="1"/>
    <x v="1"/>
    <s v="-"/>
  </r>
  <r>
    <x v="85"/>
    <x v="85"/>
    <s v="F"/>
    <s v="17-07-1968"/>
    <s v="10-01-2021"/>
    <x v="1"/>
    <s v="Manager"/>
    <s v="mitchellhector@gmail.com"/>
    <n v="5676618251"/>
    <s v="Resigned"/>
    <x v="0"/>
    <n v="4.4000000000000004"/>
    <n v="5"/>
    <n v="4"/>
    <x v="13"/>
    <x v="0"/>
    <n v="3"/>
    <n v="74692"/>
    <n v="6558"/>
    <n v="7160"/>
    <x v="85"/>
    <n v="2"/>
    <x v="1"/>
    <n v="2"/>
    <x v="1"/>
    <s v="-"/>
  </r>
  <r>
    <x v="86"/>
    <x v="86"/>
    <s v="F"/>
    <s v="05-09-1964"/>
    <s v="19-08-2020"/>
    <x v="5"/>
    <s v="SEO Specialist"/>
    <s v="inunez@yahoo.com"/>
    <n v="3375243106"/>
    <s v="Active"/>
    <x v="0"/>
    <n v="3.3"/>
    <n v="3"/>
    <n v="3"/>
    <x v="44"/>
    <x v="1"/>
    <n v="12"/>
    <n v="80255"/>
    <n v="6133"/>
    <n v="7839"/>
    <x v="86"/>
    <n v="5"/>
    <x v="1"/>
    <n v="5"/>
    <x v="1"/>
    <s v="-"/>
  </r>
  <r>
    <x v="87"/>
    <x v="87"/>
    <s v="F"/>
    <s v="03-10-1967"/>
    <s v="10-07-2022"/>
    <x v="4"/>
    <s v="Office Assistant"/>
    <s v="igonzales@webster.com"/>
    <n v="3959953428"/>
    <s v="Active"/>
    <x v="0"/>
    <n v="4.0999999999999996"/>
    <n v="4"/>
    <n v="4"/>
    <x v="11"/>
    <x v="0"/>
    <n v="5"/>
    <n v="35735"/>
    <n v="9705"/>
    <n v="1158"/>
    <x v="87"/>
    <n v="2"/>
    <x v="1"/>
    <n v="2"/>
    <x v="1"/>
    <s v="-"/>
  </r>
  <r>
    <x v="88"/>
    <x v="88"/>
    <s v="M"/>
    <s v="11-05-1976"/>
    <s v="28-01-2024"/>
    <x v="5"/>
    <s v="SEO Specialist"/>
    <s v="comptonshelly@hotmail.com"/>
    <n v="8566246287"/>
    <s v="Resigned"/>
    <x v="0"/>
    <n v="2.6"/>
    <n v="2"/>
    <n v="2"/>
    <x v="45"/>
    <x v="2"/>
    <n v="12"/>
    <n v="95702"/>
    <n v="2853"/>
    <n v="3866"/>
    <x v="88"/>
    <n v="4"/>
    <x v="2"/>
    <n v="1"/>
    <x v="2"/>
    <s v="Aprroved"/>
  </r>
  <r>
    <x v="89"/>
    <x v="89"/>
    <s v="M"/>
    <s v="13-05-1968"/>
    <s v="23-03-2025"/>
    <x v="6"/>
    <s v="Supervisor"/>
    <s v="igrant@yahoo.com"/>
    <n v="4351751830"/>
    <s v="Resigned"/>
    <x v="0"/>
    <n v="3.9"/>
    <n v="4"/>
    <n v="4"/>
    <x v="23"/>
    <x v="1"/>
    <n v="6"/>
    <n v="54389"/>
    <n v="12651"/>
    <n v="1562"/>
    <x v="89"/>
    <n v="5"/>
    <x v="2"/>
    <n v="2"/>
    <x v="2"/>
    <s v="Aprroved"/>
  </r>
  <r>
    <x v="90"/>
    <x v="90"/>
    <s v="M"/>
    <s v="22-06-2002"/>
    <s v="15-04-2022"/>
    <x v="0"/>
    <s v="Manager"/>
    <s v="mollycook@gmail.com"/>
    <n v="3173936385"/>
    <s v="Active"/>
    <x v="0"/>
    <n v="4.2"/>
    <n v="4"/>
    <n v="5"/>
    <x v="9"/>
    <x v="0"/>
    <n v="3"/>
    <n v="30276"/>
    <n v="14357"/>
    <n v="1254"/>
    <x v="90"/>
    <n v="3"/>
    <x v="1"/>
    <n v="3"/>
    <x v="1"/>
    <s v="-"/>
  </r>
  <r>
    <x v="91"/>
    <x v="91"/>
    <s v="M"/>
    <s v="05-05-1999"/>
    <s v="01-09-2024"/>
    <x v="4"/>
    <s v="Office Assistant"/>
    <s v="langjennifer@yahoo.com"/>
    <n v="5560932048"/>
    <s v="Active"/>
    <x v="0"/>
    <n v="3.6"/>
    <n v="3"/>
    <n v="4"/>
    <x v="25"/>
    <x v="1"/>
    <n v="6"/>
    <n v="57411"/>
    <n v="5266"/>
    <n v="7874"/>
    <x v="91"/>
    <n v="2"/>
    <x v="0"/>
    <n v="1"/>
    <x v="0"/>
    <s v="Aprroved"/>
  </r>
  <r>
    <x v="92"/>
    <x v="92"/>
    <s v="F"/>
    <s v="21-03-2003"/>
    <s v="13-07-2022"/>
    <x v="1"/>
    <s v="Accountant"/>
    <s v="jonathan77@yahoo.com"/>
    <n v="5228728080"/>
    <s v="Resigned"/>
    <x v="0"/>
    <n v="4.3"/>
    <n v="5"/>
    <n v="5"/>
    <x v="16"/>
    <x v="0"/>
    <n v="2"/>
    <n v="27671"/>
    <n v="12179"/>
    <n v="2248"/>
    <x v="92"/>
    <n v="3"/>
    <x v="2"/>
    <n v="0"/>
    <x v="2"/>
    <s v="Aprroved"/>
  </r>
  <r>
    <x v="93"/>
    <x v="93"/>
    <s v="F"/>
    <s v="20-09-1974"/>
    <s v="08-07-2020"/>
    <x v="4"/>
    <s v="Admin Executive"/>
    <s v="nbrooks@estrada.info"/>
    <n v="886008484"/>
    <s v="Resigned"/>
    <x v="0"/>
    <n v="3.8"/>
    <n v="3"/>
    <n v="3"/>
    <x v="27"/>
    <x v="1"/>
    <n v="6"/>
    <n v="56266"/>
    <n v="4068"/>
    <n v="4879"/>
    <x v="93"/>
    <n v="1"/>
    <x v="1"/>
    <n v="1"/>
    <x v="1"/>
    <s v="-"/>
  </r>
  <r>
    <x v="94"/>
    <x v="94"/>
    <s v="M"/>
    <s v="30-12-1970"/>
    <s v="25-11-2024"/>
    <x v="6"/>
    <s v="Operations Executive"/>
    <s v="jamesfox@adams-sanders.com"/>
    <n v="7933410166"/>
    <s v="Active"/>
    <x v="0"/>
    <n v="4"/>
    <n v="4"/>
    <n v="4"/>
    <x v="4"/>
    <x v="0"/>
    <n v="3"/>
    <n v="39993"/>
    <n v="11240"/>
    <n v="2785"/>
    <x v="94"/>
    <n v="3"/>
    <x v="0"/>
    <n v="2"/>
    <x v="0"/>
    <s v="Aprroved"/>
  </r>
  <r>
    <x v="95"/>
    <x v="95"/>
    <s v="F"/>
    <s v="17-06-1998"/>
    <s v="18-02-2024"/>
    <x v="4"/>
    <s v="Admin Manager"/>
    <s v="jacobsonsamantha@gmail.com"/>
    <n v="9740148902"/>
    <s v="Resigned"/>
    <x v="0"/>
    <n v="3.1"/>
    <n v="2"/>
    <n v="3"/>
    <x v="32"/>
    <x v="2"/>
    <n v="5"/>
    <n v="85952"/>
    <n v="13460"/>
    <n v="3099"/>
    <x v="95"/>
    <n v="4"/>
    <x v="1"/>
    <n v="4"/>
    <x v="1"/>
    <s v="-"/>
  </r>
  <r>
    <x v="96"/>
    <x v="96"/>
    <s v="M"/>
    <s v="19-07-1991"/>
    <s v="04-02-2021"/>
    <x v="1"/>
    <s v="Accountant"/>
    <s v="anneknight@yahoo.com"/>
    <n v="6218501631"/>
    <s v="Active"/>
    <x v="0"/>
    <n v="4.5"/>
    <n v="5"/>
    <n v="5"/>
    <x v="38"/>
    <x v="0"/>
    <n v="1"/>
    <n v="73351"/>
    <n v="4749"/>
    <n v="5963"/>
    <x v="96"/>
    <n v="5"/>
    <x v="0"/>
    <n v="4"/>
    <x v="0"/>
    <s v="Aprroved"/>
  </r>
  <r>
    <x v="97"/>
    <x v="97"/>
    <s v="F"/>
    <s v="17-06-1966"/>
    <s v="07-10-2022"/>
    <x v="0"/>
    <s v="Manager"/>
    <s v="jperez@yahoo.com"/>
    <n v="2961943114"/>
    <s v="Resigned"/>
    <x v="0"/>
    <n v="3.4"/>
    <n v="3"/>
    <n v="4"/>
    <x v="43"/>
    <x v="1"/>
    <n v="3"/>
    <n v="40012"/>
    <n v="14743"/>
    <n v="7711"/>
    <x v="97"/>
    <n v="2"/>
    <x v="0"/>
    <n v="1"/>
    <x v="0"/>
    <s v="Aprroved"/>
  </r>
  <r>
    <x v="98"/>
    <x v="98"/>
    <s v="F"/>
    <s v="18-10-1964"/>
    <s v="23-01-2023"/>
    <x v="4"/>
    <s v="Admin Manager"/>
    <s v="kathleen12@gmail.com"/>
    <n v="6788861015"/>
    <s v="Active"/>
    <x v="0"/>
    <n v="4.2"/>
    <n v="4"/>
    <n v="5"/>
    <x v="9"/>
    <x v="0"/>
    <n v="1"/>
    <n v="46465"/>
    <n v="7096"/>
    <n v="1885"/>
    <x v="98"/>
    <n v="2"/>
    <x v="1"/>
    <n v="2"/>
    <x v="1"/>
    <s v="-"/>
  </r>
  <r>
    <x v="99"/>
    <x v="99"/>
    <s v="F"/>
    <s v="20-04-1984"/>
    <s v="17-12-2023"/>
    <x v="1"/>
    <s v="Manager"/>
    <s v="hardyanita@gmail.com"/>
    <n v="6224447212"/>
    <s v="Active"/>
    <x v="0"/>
    <n v="3.7"/>
    <n v="3"/>
    <n v="4"/>
    <x v="14"/>
    <x v="1"/>
    <n v="1"/>
    <n v="28365"/>
    <n v="7111"/>
    <n v="5716"/>
    <x v="99"/>
    <n v="1"/>
    <x v="1"/>
    <n v="1"/>
    <x v="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BF7A8-C857-4EF2-A4E8-93F18BC8863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3:M12" firstHeaderRow="1" firstDataRow="1" firstDataCol="1"/>
  <pivotFields count="10">
    <pivotField axis="axisRow" dataField="1" showAll="0">
      <items count="10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t="default" sd="0"/>
      </items>
    </pivotField>
    <pivotField showAll="0">
      <items count="102">
        <item x="35"/>
        <item x="95"/>
        <item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x="100"/>
        <item t="default"/>
      </items>
    </pivotField>
    <pivotField axis="axisRow" showAll="0">
      <items count="4">
        <item x="1"/>
        <item x="0"/>
        <item x="2"/>
        <item t="default"/>
      </items>
    </pivotField>
    <pivotField showAll="0"/>
    <pivotField showAll="0">
      <items count="102">
        <item x="91"/>
        <item x="59"/>
        <item x="63"/>
        <item x="12"/>
        <item x="11"/>
        <item x="24"/>
        <item x="1"/>
        <item x="47"/>
        <item x="42"/>
        <item x="96"/>
        <item x="48"/>
        <item x="58"/>
        <item x="81"/>
        <item x="25"/>
        <item x="60"/>
        <item x="21"/>
        <item x="40"/>
        <item x="66"/>
        <item x="65"/>
        <item x="36"/>
        <item x="97"/>
        <item x="10"/>
        <item x="54"/>
        <item x="93"/>
        <item x="78"/>
        <item x="29"/>
        <item x="44"/>
        <item x="74"/>
        <item x="77"/>
        <item x="30"/>
        <item x="85"/>
        <item x="52"/>
        <item x="69"/>
        <item x="87"/>
        <item x="56"/>
        <item x="9"/>
        <item x="51"/>
        <item x="16"/>
        <item x="3"/>
        <item x="76"/>
        <item x="84"/>
        <item x="34"/>
        <item x="92"/>
        <item x="57"/>
        <item x="53"/>
        <item x="83"/>
        <item x="67"/>
        <item x="35"/>
        <item x="73"/>
        <item x="49"/>
        <item x="6"/>
        <item x="37"/>
        <item x="90"/>
        <item x="5"/>
        <item x="46"/>
        <item x="0"/>
        <item x="82"/>
        <item x="33"/>
        <item x="99"/>
        <item x="95"/>
        <item x="23"/>
        <item x="4"/>
        <item x="70"/>
        <item x="7"/>
        <item x="86"/>
        <item x="43"/>
        <item x="19"/>
        <item x="50"/>
        <item x="39"/>
        <item x="79"/>
        <item x="38"/>
        <item x="75"/>
        <item x="14"/>
        <item x="41"/>
        <item x="20"/>
        <item x="71"/>
        <item x="22"/>
        <item x="8"/>
        <item x="61"/>
        <item x="98"/>
        <item x="89"/>
        <item x="62"/>
        <item x="31"/>
        <item x="17"/>
        <item x="18"/>
        <item x="64"/>
        <item x="55"/>
        <item x="26"/>
        <item x="68"/>
        <item x="32"/>
        <item x="94"/>
        <item x="88"/>
        <item x="2"/>
        <item x="27"/>
        <item x="28"/>
        <item x="13"/>
        <item x="80"/>
        <item x="45"/>
        <item x="72"/>
        <item x="15"/>
        <item x="100"/>
        <item t="default"/>
      </items>
    </pivotField>
    <pivotField axis="axisRow" showAll="0">
      <items count="9">
        <item sd="0" x="4"/>
        <item sd="0" x="1"/>
        <item sd="0" x="0"/>
        <item sd="0" x="3"/>
        <item sd="0" x="5"/>
        <item sd="0" x="6"/>
        <item sd="0" x="2"/>
        <item sd="0" x="7"/>
        <item t="default" sd="0"/>
      </items>
    </pivotField>
    <pivotField showAll="0">
      <items count="21">
        <item x="1"/>
        <item x="6"/>
        <item x="13"/>
        <item x="14"/>
        <item x="11"/>
        <item x="8"/>
        <item x="0"/>
        <item x="17"/>
        <item x="15"/>
        <item x="5"/>
        <item x="3"/>
        <item x="16"/>
        <item x="18"/>
        <item x="10"/>
        <item x="4"/>
        <item x="2"/>
        <item x="7"/>
        <item x="9"/>
        <item x="12"/>
        <item x="19"/>
        <item t="default"/>
      </items>
    </pivotField>
    <pivotField showAll="0">
      <items count="102">
        <item x="65"/>
        <item x="81"/>
        <item x="45"/>
        <item x="24"/>
        <item x="8"/>
        <item x="96"/>
        <item x="22"/>
        <item x="76"/>
        <item x="61"/>
        <item x="63"/>
        <item x="13"/>
        <item x="82"/>
        <item x="44"/>
        <item x="21"/>
        <item x="77"/>
        <item x="57"/>
        <item x="88"/>
        <item x="29"/>
        <item x="47"/>
        <item x="70"/>
        <item x="25"/>
        <item x="66"/>
        <item x="79"/>
        <item x="48"/>
        <item x="0"/>
        <item x="26"/>
        <item x="99"/>
        <item x="31"/>
        <item x="28"/>
        <item x="59"/>
        <item x="87"/>
        <item x="89"/>
        <item x="7"/>
        <item x="86"/>
        <item x="95"/>
        <item x="12"/>
        <item x="94"/>
        <item x="74"/>
        <item x="2"/>
        <item x="84"/>
        <item x="18"/>
        <item x="6"/>
        <item x="27"/>
        <item x="68"/>
        <item x="62"/>
        <item x="92"/>
        <item x="53"/>
        <item x="73"/>
        <item x="97"/>
        <item x="35"/>
        <item x="4"/>
        <item x="19"/>
        <item x="17"/>
        <item x="98"/>
        <item x="5"/>
        <item x="23"/>
        <item x="40"/>
        <item x="14"/>
        <item x="58"/>
        <item x="91"/>
        <item x="72"/>
        <item x="38"/>
        <item x="1"/>
        <item x="33"/>
        <item x="30"/>
        <item x="85"/>
        <item x="60"/>
        <item x="90"/>
        <item x="93"/>
        <item x="39"/>
        <item x="3"/>
        <item x="16"/>
        <item x="10"/>
        <item x="78"/>
        <item x="9"/>
        <item x="69"/>
        <item x="56"/>
        <item x="52"/>
        <item x="51"/>
        <item x="11"/>
        <item x="36"/>
        <item x="43"/>
        <item x="71"/>
        <item x="46"/>
        <item x="54"/>
        <item x="67"/>
        <item x="42"/>
        <item x="20"/>
        <item x="75"/>
        <item x="32"/>
        <item x="50"/>
        <item x="64"/>
        <item x="34"/>
        <item x="49"/>
        <item x="80"/>
        <item x="15"/>
        <item x="55"/>
        <item x="37"/>
        <item x="41"/>
        <item x="83"/>
        <item x="100"/>
        <item t="default"/>
      </items>
    </pivotField>
    <pivotField showAll="0"/>
    <pivotField axis="axisRow" showAll="0">
      <items count="4">
        <item sd="0" x="1"/>
        <item sd="0" x="0"/>
        <item sd="0" x="2"/>
        <item t="default" sd="0"/>
      </items>
    </pivotField>
  </pivotFields>
  <rowFields count="4">
    <field x="5"/>
    <field x="9"/>
    <field x="0"/>
    <field x="2"/>
  </rowFields>
  <rowItems count="9">
    <i>
      <x/>
    </i>
    <i>
      <x v="1"/>
    </i>
    <i>
      <x v="2"/>
    </i>
    <i>
      <x v="3"/>
    </i>
    <i>
      <x v="4"/>
    </i>
    <i>
      <x v="5"/>
    </i>
    <i>
      <x v="6"/>
    </i>
    <i>
      <x v="7"/>
    </i>
    <i t="grand">
      <x/>
    </i>
  </rowItems>
  <colItems count="1">
    <i/>
  </colItems>
  <dataFields count="1">
    <dataField name="Count of Emp ID" fld="0"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E30550-444F-468E-8E68-CF3DE378C1D5}"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J12" firstHeaderRow="1" firstDataRow="1" firstDataCol="1" rowPageCount="2" colPageCount="1"/>
  <pivotFields count="26">
    <pivotField axis="axisPage"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01">
        <item x="35"/>
        <item x="95"/>
        <item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t="default"/>
      </items>
    </pivotField>
    <pivotField showAll="0"/>
    <pivotField showAll="0"/>
    <pivotField showAll="0"/>
    <pivotField axis="axisRow" showAll="0">
      <items count="8">
        <item sd="0" x="4"/>
        <item sd="0" x="1"/>
        <item sd="0" x="0"/>
        <item sd="0" x="3"/>
        <item sd="0" x="5"/>
        <item sd="0" x="6"/>
        <item sd="0" x="2"/>
        <item t="default"/>
      </items>
    </pivotField>
    <pivotField showAll="0"/>
    <pivotField showAll="0"/>
    <pivotField showAll="0"/>
    <pivotField showAll="0"/>
    <pivotField numFmtId="17" showAll="0"/>
    <pivotField showAll="0"/>
    <pivotField showAll="0"/>
    <pivotField showAll="0"/>
    <pivotField showAll="0">
      <items count="47">
        <item x="45"/>
        <item x="36"/>
        <item x="8"/>
        <item x="28"/>
        <item x="34"/>
        <item x="22"/>
        <item x="15"/>
        <item x="29"/>
        <item x="32"/>
        <item x="3"/>
        <item x="12"/>
        <item x="39"/>
        <item x="41"/>
        <item x="19"/>
        <item x="44"/>
        <item x="17"/>
        <item x="5"/>
        <item x="10"/>
        <item x="27"/>
        <item x="31"/>
        <item x="43"/>
        <item x="37"/>
        <item x="25"/>
        <item x="14"/>
        <item x="1"/>
        <item x="7"/>
        <item x="35"/>
        <item x="23"/>
        <item x="4"/>
        <item x="11"/>
        <item x="33"/>
        <item x="26"/>
        <item x="20"/>
        <item x="18"/>
        <item x="9"/>
        <item x="40"/>
        <item x="13"/>
        <item x="0"/>
        <item x="6"/>
        <item x="2"/>
        <item x="42"/>
        <item x="24"/>
        <item x="16"/>
        <item x="30"/>
        <item x="38"/>
        <item x="21"/>
        <item t="default"/>
      </items>
    </pivotField>
    <pivotField showAll="0"/>
    <pivotField showAll="0"/>
    <pivotField showAll="0"/>
    <pivotField showAll="0"/>
    <pivotField showAll="0"/>
    <pivotField axis="axisPage" dataField="1" showAll="0">
      <items count="101">
        <item x="38"/>
        <item x="28"/>
        <item x="99"/>
        <item x="44"/>
        <item x="82"/>
        <item x="68"/>
        <item x="0"/>
        <item x="92"/>
        <item x="3"/>
        <item x="40"/>
        <item x="18"/>
        <item x="90"/>
        <item x="9"/>
        <item x="80"/>
        <item x="87"/>
        <item x="62"/>
        <item x="5"/>
        <item x="59"/>
        <item x="97"/>
        <item x="49"/>
        <item x="94"/>
        <item x="45"/>
        <item x="81"/>
        <item x="46"/>
        <item x="20"/>
        <item x="98"/>
        <item x="64"/>
        <item x="24"/>
        <item x="29"/>
        <item x="26"/>
        <item x="17"/>
        <item x="14"/>
        <item x="91"/>
        <item x="43"/>
        <item x="93"/>
        <item x="67"/>
        <item x="1"/>
        <item x="37"/>
        <item x="41"/>
        <item x="58"/>
        <item x="33"/>
        <item x="60"/>
        <item x="10"/>
        <item x="35"/>
        <item x="36"/>
        <item x="89"/>
        <item x="34"/>
        <item x="56"/>
        <item x="27"/>
        <item x="2"/>
        <item x="84"/>
        <item x="83"/>
        <item x="12"/>
        <item x="70"/>
        <item x="19"/>
        <item x="96"/>
        <item x="30"/>
        <item x="23"/>
        <item x="85"/>
        <item x="61"/>
        <item x="75"/>
        <item x="6"/>
        <item x="86"/>
        <item x="15"/>
        <item x="71"/>
        <item x="65"/>
        <item x="25"/>
        <item x="42"/>
        <item x="4"/>
        <item x="22"/>
        <item x="7"/>
        <item x="11"/>
        <item x="69"/>
        <item x="77"/>
        <item x="63"/>
        <item x="52"/>
        <item x="76"/>
        <item x="74"/>
        <item x="39"/>
        <item x="73"/>
        <item x="13"/>
        <item x="21"/>
        <item x="53"/>
        <item x="78"/>
        <item x="31"/>
        <item x="66"/>
        <item x="55"/>
        <item x="50"/>
        <item x="32"/>
        <item x="88"/>
        <item x="48"/>
        <item x="95"/>
        <item x="57"/>
        <item x="47"/>
        <item x="8"/>
        <item x="16"/>
        <item x="54"/>
        <item x="72"/>
        <item x="51"/>
        <item x="79"/>
        <item t="default"/>
      </items>
    </pivotField>
    <pivotField showAll="0"/>
    <pivotField showAll="0">
      <items count="7">
        <item x="1"/>
        <item x="0"/>
        <item x="4"/>
        <item x="2"/>
        <item x="5"/>
        <item x="3"/>
        <item t="default"/>
      </items>
    </pivotField>
    <pivotField showAll="0"/>
    <pivotField showAll="0">
      <items count="4">
        <item x="1"/>
        <item x="0"/>
        <item x="2"/>
        <item t="default"/>
      </items>
    </pivotField>
    <pivotField showAll="0"/>
  </pivotFields>
  <rowFields count="2">
    <field x="5"/>
    <field x="1"/>
  </rowFields>
  <rowItems count="8">
    <i>
      <x/>
    </i>
    <i>
      <x v="1"/>
    </i>
    <i>
      <x v="2"/>
    </i>
    <i>
      <x v="3"/>
    </i>
    <i>
      <x v="4"/>
    </i>
    <i>
      <x v="5"/>
    </i>
    <i>
      <x v="6"/>
    </i>
    <i t="grand">
      <x/>
    </i>
  </rowItems>
  <colItems count="1">
    <i/>
  </colItems>
  <pageFields count="2">
    <pageField fld="0" hier="-1"/>
    <pageField fld="20" hier="-1"/>
  </pageFields>
  <dataFields count="1">
    <dataField name="Sum of Net Salary" fld="20"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7F966-394D-4469-9AEC-BF2BF98DEA9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4:G12" firstHeaderRow="0" firstDataRow="1" firstDataCol="1" rowPageCount="1" colPageCount="1"/>
  <pivotFields count="26">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01">
        <item x="35"/>
        <item x="95"/>
        <item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t="default"/>
      </items>
    </pivotField>
    <pivotField showAll="0"/>
    <pivotField showAll="0"/>
    <pivotField showAll="0"/>
    <pivotField axis="axisRow" showAll="0">
      <items count="8">
        <item sd="0" x="4"/>
        <item sd="0" x="1"/>
        <item sd="0" x="0"/>
        <item sd="0" x="3"/>
        <item sd="0" x="5"/>
        <item sd="0" x="6"/>
        <item sd="0" x="2"/>
        <item t="default"/>
      </items>
    </pivotField>
    <pivotField showAll="0"/>
    <pivotField showAll="0"/>
    <pivotField showAll="0"/>
    <pivotField showAll="0"/>
    <pivotField axis="axisRow" numFmtId="17" showAll="0">
      <items count="2">
        <item x="0"/>
        <item t="default"/>
      </items>
    </pivotField>
    <pivotField dataField="1" showAll="0"/>
    <pivotField showAll="0"/>
    <pivotField showAll="0"/>
    <pivotField axis="axisPage" dataField="1" multipleItemSelectionAllowed="1" showAll="0">
      <items count="47">
        <item x="45"/>
        <item x="36"/>
        <item x="8"/>
        <item x="28"/>
        <item x="34"/>
        <item x="22"/>
        <item x="15"/>
        <item x="29"/>
        <item x="32"/>
        <item x="3"/>
        <item x="12"/>
        <item x="39"/>
        <item x="41"/>
        <item x="19"/>
        <item x="44"/>
        <item x="17"/>
        <item x="5"/>
        <item x="10"/>
        <item x="27"/>
        <item x="31"/>
        <item x="43"/>
        <item x="37"/>
        <item x="25"/>
        <item x="14"/>
        <item x="1"/>
        <item x="7"/>
        <item x="35"/>
        <item x="23"/>
        <item x="4"/>
        <item x="11"/>
        <item x="33"/>
        <item x="26"/>
        <item x="20"/>
        <item x="18"/>
        <item x="9"/>
        <item x="40"/>
        <item x="13"/>
        <item x="0"/>
        <item x="6"/>
        <item x="2"/>
        <item x="42"/>
        <item x="24"/>
        <item x="16"/>
        <item x="30"/>
        <item x="38"/>
        <item x="21"/>
        <item t="default"/>
      </items>
    </pivotField>
    <pivotField axis="axisRow" showAll="0">
      <items count="4">
        <item x="0"/>
        <item x="1"/>
        <item x="2"/>
        <item t="default"/>
      </items>
    </pivotField>
    <pivotField dataField="1" showAll="0"/>
    <pivotField showAll="0"/>
    <pivotField showAll="0"/>
    <pivotField showAll="0"/>
    <pivotField showAll="0">
      <items count="101">
        <item x="38"/>
        <item x="28"/>
        <item x="99"/>
        <item x="44"/>
        <item x="82"/>
        <item x="68"/>
        <item x="0"/>
        <item x="92"/>
        <item x="3"/>
        <item x="40"/>
        <item x="18"/>
        <item x="90"/>
        <item x="9"/>
        <item x="80"/>
        <item x="87"/>
        <item x="62"/>
        <item x="5"/>
        <item x="59"/>
        <item x="97"/>
        <item x="49"/>
        <item x="94"/>
        <item x="45"/>
        <item x="81"/>
        <item x="46"/>
        <item x="20"/>
        <item x="98"/>
        <item x="64"/>
        <item x="24"/>
        <item x="29"/>
        <item x="26"/>
        <item x="17"/>
        <item x="14"/>
        <item x="91"/>
        <item x="43"/>
        <item x="93"/>
        <item x="67"/>
        <item x="1"/>
        <item x="37"/>
        <item x="41"/>
        <item x="58"/>
        <item x="33"/>
        <item x="60"/>
        <item x="10"/>
        <item x="35"/>
        <item x="36"/>
        <item x="89"/>
        <item x="34"/>
        <item x="56"/>
        <item x="27"/>
        <item x="2"/>
        <item x="84"/>
        <item x="83"/>
        <item x="12"/>
        <item x="70"/>
        <item x="19"/>
        <item x="96"/>
        <item x="30"/>
        <item x="23"/>
        <item x="85"/>
        <item x="61"/>
        <item x="75"/>
        <item x="6"/>
        <item x="86"/>
        <item x="15"/>
        <item x="71"/>
        <item x="65"/>
        <item x="25"/>
        <item x="42"/>
        <item x="4"/>
        <item x="22"/>
        <item x="7"/>
        <item x="11"/>
        <item x="69"/>
        <item x="77"/>
        <item x="63"/>
        <item x="52"/>
        <item x="76"/>
        <item x="74"/>
        <item x="39"/>
        <item x="73"/>
        <item x="13"/>
        <item x="21"/>
        <item x="53"/>
        <item x="78"/>
        <item x="31"/>
        <item x="66"/>
        <item x="55"/>
        <item x="50"/>
        <item x="32"/>
        <item x="88"/>
        <item x="48"/>
        <item x="95"/>
        <item x="57"/>
        <item x="47"/>
        <item x="8"/>
        <item x="16"/>
        <item x="54"/>
        <item x="72"/>
        <item x="51"/>
        <item x="79"/>
        <item t="default"/>
      </items>
    </pivotField>
    <pivotField showAll="0"/>
    <pivotField showAll="0">
      <items count="7">
        <item x="1"/>
        <item x="0"/>
        <item x="4"/>
        <item x="2"/>
        <item x="5"/>
        <item x="3"/>
        <item t="default"/>
      </items>
    </pivotField>
    <pivotField showAll="0"/>
    <pivotField showAll="0">
      <items count="4">
        <item x="1"/>
        <item x="0"/>
        <item x="2"/>
        <item t="default"/>
      </items>
    </pivotField>
    <pivotField showAll="0"/>
  </pivotFields>
  <rowFields count="5">
    <field x="5"/>
    <field x="0"/>
    <field x="1"/>
    <field x="10"/>
    <field x="15"/>
  </rowFields>
  <rowItems count="8">
    <i>
      <x/>
    </i>
    <i>
      <x v="1"/>
    </i>
    <i>
      <x v="2"/>
    </i>
    <i>
      <x v="3"/>
    </i>
    <i>
      <x v="4"/>
    </i>
    <i>
      <x v="5"/>
    </i>
    <i>
      <x v="6"/>
    </i>
    <i t="grand">
      <x/>
    </i>
  </rowItems>
  <colFields count="1">
    <field x="-2"/>
  </colFields>
  <colItems count="3">
    <i>
      <x/>
    </i>
    <i i="1">
      <x v="1"/>
    </i>
    <i i="2">
      <x v="2"/>
    </i>
  </colItems>
  <pageFields count="1">
    <pageField fld="14" hier="-1"/>
  </pageFields>
  <dataFields count="3">
    <dataField name="Sum of Avg Rating" fld="14" baseField="0" baseItem="0"/>
    <dataField name="Sum of KPI Score" fld="11" baseField="0" baseItem="0"/>
    <dataField name="Sum of Rank" fld="16"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5" count="1" selected="0">
            <x v="0"/>
          </reference>
        </references>
      </pivotArea>
    </chartFormat>
    <chartFormat chart="4" format="26">
      <pivotArea type="data" outline="0" fieldPosition="0">
        <references count="2">
          <reference field="4294967294" count="1" selected="0">
            <x v="0"/>
          </reference>
          <reference field="5" count="1" selected="0">
            <x v="1"/>
          </reference>
        </references>
      </pivotArea>
    </chartFormat>
    <chartFormat chart="4" format="27">
      <pivotArea type="data" outline="0" fieldPosition="0">
        <references count="2">
          <reference field="4294967294" count="1" selected="0">
            <x v="0"/>
          </reference>
          <reference field="5" count="1" selected="0">
            <x v="2"/>
          </reference>
        </references>
      </pivotArea>
    </chartFormat>
    <chartFormat chart="4" format="28">
      <pivotArea type="data" outline="0" fieldPosition="0">
        <references count="2">
          <reference field="4294967294" count="1" selected="0">
            <x v="0"/>
          </reference>
          <reference field="5" count="1" selected="0">
            <x v="4"/>
          </reference>
        </references>
      </pivotArea>
    </chartFormat>
    <chartFormat chart="4" format="29">
      <pivotArea type="data" outline="0" fieldPosition="0">
        <references count="2">
          <reference field="4294967294" count="1" selected="0">
            <x v="0"/>
          </reference>
          <reference field="5" count="1" selected="0">
            <x v="5"/>
          </reference>
        </references>
      </pivotArea>
    </chartFormat>
    <chartFormat chart="4" format="30">
      <pivotArea type="data" outline="0" fieldPosition="0">
        <references count="2">
          <reference field="4294967294" count="1" selected="0">
            <x v="0"/>
          </reference>
          <reference field="5" count="1" selected="0">
            <x v="6"/>
          </reference>
        </references>
      </pivotArea>
    </chartFormat>
    <chartFormat chart="4" format="31" series="1">
      <pivotArea type="data" outline="0" fieldPosition="0">
        <references count="1">
          <reference field="4294967294" count="1" selected="0">
            <x v="1"/>
          </reference>
        </references>
      </pivotArea>
    </chartFormat>
    <chartFormat chart="4" format="32">
      <pivotArea type="data" outline="0" fieldPosition="0">
        <references count="2">
          <reference field="4294967294" count="1" selected="0">
            <x v="1"/>
          </reference>
          <reference field="5" count="1" selected="0">
            <x v="0"/>
          </reference>
        </references>
      </pivotArea>
    </chartFormat>
    <chartFormat chart="4" format="33">
      <pivotArea type="data" outline="0" fieldPosition="0">
        <references count="2">
          <reference field="4294967294" count="1" selected="0">
            <x v="1"/>
          </reference>
          <reference field="5" count="1" selected="0">
            <x v="1"/>
          </reference>
        </references>
      </pivotArea>
    </chartFormat>
    <chartFormat chart="4" format="34">
      <pivotArea type="data" outline="0" fieldPosition="0">
        <references count="2">
          <reference field="4294967294" count="1" selected="0">
            <x v="1"/>
          </reference>
          <reference field="5" count="1" selected="0">
            <x v="2"/>
          </reference>
        </references>
      </pivotArea>
    </chartFormat>
    <chartFormat chart="4" format="35">
      <pivotArea type="data" outline="0" fieldPosition="0">
        <references count="2">
          <reference field="4294967294" count="1" selected="0">
            <x v="1"/>
          </reference>
          <reference field="5" count="1" selected="0">
            <x v="4"/>
          </reference>
        </references>
      </pivotArea>
    </chartFormat>
    <chartFormat chart="4" format="36">
      <pivotArea type="data" outline="0" fieldPosition="0">
        <references count="2">
          <reference field="4294967294" count="1" selected="0">
            <x v="1"/>
          </reference>
          <reference field="5" count="1" selected="0">
            <x v="5"/>
          </reference>
        </references>
      </pivotArea>
    </chartFormat>
    <chartFormat chart="4" format="37">
      <pivotArea type="data" outline="0" fieldPosition="0">
        <references count="2">
          <reference field="4294967294" count="1" selected="0">
            <x v="1"/>
          </reference>
          <reference field="5" count="1" selected="0">
            <x v="6"/>
          </reference>
        </references>
      </pivotArea>
    </chartFormat>
    <chartFormat chart="4" format="38" series="1">
      <pivotArea type="data" outline="0" fieldPosition="0">
        <references count="1">
          <reference field="4294967294" count="1" selected="0">
            <x v="2"/>
          </reference>
        </references>
      </pivotArea>
    </chartFormat>
    <chartFormat chart="4" format="39">
      <pivotArea type="data" outline="0" fieldPosition="0">
        <references count="2">
          <reference field="4294967294" count="1" selected="0">
            <x v="2"/>
          </reference>
          <reference field="5" count="1" selected="0">
            <x v="0"/>
          </reference>
        </references>
      </pivotArea>
    </chartFormat>
    <chartFormat chart="4" format="40">
      <pivotArea type="data" outline="0" fieldPosition="0">
        <references count="2">
          <reference field="4294967294" count="1" selected="0">
            <x v="2"/>
          </reference>
          <reference field="5" count="1" selected="0">
            <x v="1"/>
          </reference>
        </references>
      </pivotArea>
    </chartFormat>
    <chartFormat chart="4" format="41">
      <pivotArea type="data" outline="0" fieldPosition="0">
        <references count="2">
          <reference field="4294967294" count="1" selected="0">
            <x v="2"/>
          </reference>
          <reference field="5" count="1" selected="0">
            <x v="2"/>
          </reference>
        </references>
      </pivotArea>
    </chartFormat>
    <chartFormat chart="4" format="42">
      <pivotArea type="data" outline="0" fieldPosition="0">
        <references count="2">
          <reference field="4294967294" count="1" selected="0">
            <x v="2"/>
          </reference>
          <reference field="5" count="1" selected="0">
            <x v="4"/>
          </reference>
        </references>
      </pivotArea>
    </chartFormat>
    <chartFormat chart="4" format="43">
      <pivotArea type="data" outline="0" fieldPosition="0">
        <references count="2">
          <reference field="4294967294" count="1" selected="0">
            <x v="2"/>
          </reference>
          <reference field="5" count="1" selected="0">
            <x v="5"/>
          </reference>
        </references>
      </pivotArea>
    </chartFormat>
    <chartFormat chart="4" format="44">
      <pivotArea type="data" outline="0" fieldPosition="0">
        <references count="2">
          <reference field="4294967294" count="1" selected="0">
            <x v="2"/>
          </reference>
          <reference field="5" count="1" selected="0">
            <x v="6"/>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6"/>
          </reference>
        </references>
      </pivotArea>
    </chartFormat>
    <chartFormat chart="1" format="9">
      <pivotArea type="data" outline="0" fieldPosition="0">
        <references count="2">
          <reference field="4294967294" count="1" selected="0">
            <x v="1"/>
          </reference>
          <reference field="5" count="1" selected="0">
            <x v="0"/>
          </reference>
        </references>
      </pivotArea>
    </chartFormat>
    <chartFormat chart="1" format="10">
      <pivotArea type="data" outline="0" fieldPosition="0">
        <references count="2">
          <reference field="4294967294" count="1" selected="0">
            <x v="1"/>
          </reference>
          <reference field="5" count="1" selected="0">
            <x v="1"/>
          </reference>
        </references>
      </pivotArea>
    </chartFormat>
    <chartFormat chart="1" format="11">
      <pivotArea type="data" outline="0" fieldPosition="0">
        <references count="2">
          <reference field="4294967294" count="1" selected="0">
            <x v="1"/>
          </reference>
          <reference field="5" count="1" selected="0">
            <x v="2"/>
          </reference>
        </references>
      </pivotArea>
    </chartFormat>
    <chartFormat chart="1" format="12">
      <pivotArea type="data" outline="0" fieldPosition="0">
        <references count="2">
          <reference field="4294967294" count="1" selected="0">
            <x v="1"/>
          </reference>
          <reference field="5" count="1" selected="0">
            <x v="4"/>
          </reference>
        </references>
      </pivotArea>
    </chartFormat>
    <chartFormat chart="1" format="13">
      <pivotArea type="data" outline="0" fieldPosition="0">
        <references count="2">
          <reference field="4294967294" count="1" selected="0">
            <x v="1"/>
          </reference>
          <reference field="5" count="1" selected="0">
            <x v="5"/>
          </reference>
        </references>
      </pivotArea>
    </chartFormat>
    <chartFormat chart="1" format="14">
      <pivotArea type="data" outline="0" fieldPosition="0">
        <references count="2">
          <reference field="4294967294" count="1" selected="0">
            <x v="1"/>
          </reference>
          <reference field="5" count="1" selected="0">
            <x v="6"/>
          </reference>
        </references>
      </pivotArea>
    </chartFormat>
    <chartFormat chart="1" format="15">
      <pivotArea type="data" outline="0" fieldPosition="0">
        <references count="2">
          <reference field="4294967294" count="1" selected="0">
            <x v="2"/>
          </reference>
          <reference field="5" count="1" selected="0">
            <x v="0"/>
          </reference>
        </references>
      </pivotArea>
    </chartFormat>
    <chartFormat chart="1" format="16">
      <pivotArea type="data" outline="0" fieldPosition="0">
        <references count="2">
          <reference field="4294967294" count="1" selected="0">
            <x v="2"/>
          </reference>
          <reference field="5" count="1" selected="0">
            <x v="1"/>
          </reference>
        </references>
      </pivotArea>
    </chartFormat>
    <chartFormat chart="1" format="17">
      <pivotArea type="data" outline="0" fieldPosition="0">
        <references count="2">
          <reference field="4294967294" count="1" selected="0">
            <x v="2"/>
          </reference>
          <reference field="5" count="1" selected="0">
            <x v="2"/>
          </reference>
        </references>
      </pivotArea>
    </chartFormat>
    <chartFormat chart="1" format="18">
      <pivotArea type="data" outline="0" fieldPosition="0">
        <references count="2">
          <reference field="4294967294" count="1" selected="0">
            <x v="2"/>
          </reference>
          <reference field="5" count="1" selected="0">
            <x v="4"/>
          </reference>
        </references>
      </pivotArea>
    </chartFormat>
    <chartFormat chart="1" format="19">
      <pivotArea type="data" outline="0" fieldPosition="0">
        <references count="2">
          <reference field="4294967294" count="1" selected="0">
            <x v="2"/>
          </reference>
          <reference field="5" count="1" selected="0">
            <x v="5"/>
          </reference>
        </references>
      </pivotArea>
    </chartFormat>
    <chartFormat chart="1" format="20">
      <pivotArea type="data" outline="0" fieldPosition="0">
        <references count="2">
          <reference field="4294967294" count="1" selected="0">
            <x v="2"/>
          </reference>
          <reference field="5" count="1" selected="0">
            <x v="6"/>
          </reference>
        </references>
      </pivotArea>
    </chartFormat>
    <chartFormat chart="4" format="45">
      <pivotArea type="data" outline="0" fieldPosition="0">
        <references count="2">
          <reference field="4294967294" count="1" selected="0">
            <x v="0"/>
          </reference>
          <reference field="5" count="1" selected="0">
            <x v="3"/>
          </reference>
        </references>
      </pivotArea>
    </chartFormat>
    <chartFormat chart="4" format="46">
      <pivotArea type="data" outline="0" fieldPosition="0">
        <references count="2">
          <reference field="4294967294" count="1" selected="0">
            <x v="1"/>
          </reference>
          <reference field="5" count="1" selected="0">
            <x v="3"/>
          </reference>
        </references>
      </pivotArea>
    </chartFormat>
    <chartFormat chart="4" format="47">
      <pivotArea type="data" outline="0" fieldPosition="0">
        <references count="2">
          <reference field="4294967294" count="1" selected="0">
            <x v="2"/>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44F88-C34E-494B-9974-FF7A55A0784A}"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2" firstHeaderRow="1" firstDataRow="1" firstDataCol="1" rowPageCount="1" colPageCount="1"/>
  <pivotFields count="26">
    <pivotField axis="axisPage"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01">
        <item sd="0" x="35"/>
        <item sd="0" x="95"/>
        <item sd="0"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t="default"/>
      </items>
    </pivotField>
    <pivotField showAll="0"/>
    <pivotField showAll="0"/>
    <pivotField showAll="0"/>
    <pivotField axis="axisRow" showAll="0">
      <items count="8">
        <item sd="0" x="4"/>
        <item sd="0" x="1"/>
        <item sd="0" x="0"/>
        <item sd="0" x="3"/>
        <item sd="0" x="5"/>
        <item sd="0" x="6"/>
        <item sd="0" x="2"/>
        <item t="default"/>
      </items>
    </pivotField>
    <pivotField showAll="0"/>
    <pivotField showAll="0"/>
    <pivotField showAll="0"/>
    <pivotField showAll="0"/>
    <pivotField numFmtId="17" showAll="0"/>
    <pivotField showAll="0"/>
    <pivotField showAll="0"/>
    <pivotField showAll="0"/>
    <pivotField showAll="0">
      <items count="47">
        <item x="45"/>
        <item x="36"/>
        <item x="8"/>
        <item x="28"/>
        <item x="34"/>
        <item x="22"/>
        <item x="15"/>
        <item x="29"/>
        <item x="32"/>
        <item x="3"/>
        <item x="12"/>
        <item x="39"/>
        <item x="41"/>
        <item x="19"/>
        <item x="44"/>
        <item x="17"/>
        <item x="5"/>
        <item x="10"/>
        <item x="27"/>
        <item x="31"/>
        <item x="43"/>
        <item x="37"/>
        <item x="25"/>
        <item x="14"/>
        <item x="1"/>
        <item x="7"/>
        <item x="35"/>
        <item x="23"/>
        <item x="4"/>
        <item x="11"/>
        <item x="33"/>
        <item x="26"/>
        <item x="20"/>
        <item x="18"/>
        <item x="9"/>
        <item x="40"/>
        <item x="13"/>
        <item x="0"/>
        <item x="6"/>
        <item x="2"/>
        <item x="42"/>
        <item x="24"/>
        <item x="16"/>
        <item x="30"/>
        <item x="38"/>
        <item x="21"/>
        <item t="default"/>
      </items>
    </pivotField>
    <pivotField showAll="0"/>
    <pivotField showAll="0"/>
    <pivotField showAll="0"/>
    <pivotField showAll="0"/>
    <pivotField showAll="0"/>
    <pivotField showAll="0">
      <items count="101">
        <item x="38"/>
        <item x="28"/>
        <item x="99"/>
        <item x="44"/>
        <item x="82"/>
        <item x="68"/>
        <item x="0"/>
        <item x="92"/>
        <item x="3"/>
        <item x="40"/>
        <item x="18"/>
        <item x="90"/>
        <item x="9"/>
        <item x="80"/>
        <item x="87"/>
        <item x="62"/>
        <item x="5"/>
        <item x="59"/>
        <item x="97"/>
        <item x="49"/>
        <item x="94"/>
        <item x="45"/>
        <item x="81"/>
        <item x="46"/>
        <item x="20"/>
        <item x="98"/>
        <item x="64"/>
        <item x="24"/>
        <item x="29"/>
        <item x="26"/>
        <item x="17"/>
        <item x="14"/>
        <item x="91"/>
        <item x="43"/>
        <item x="93"/>
        <item x="67"/>
        <item x="1"/>
        <item x="37"/>
        <item x="41"/>
        <item x="58"/>
        <item x="33"/>
        <item x="60"/>
        <item x="10"/>
        <item x="35"/>
        <item x="36"/>
        <item x="89"/>
        <item x="34"/>
        <item x="56"/>
        <item x="27"/>
        <item x="2"/>
        <item x="84"/>
        <item x="83"/>
        <item x="12"/>
        <item x="70"/>
        <item x="19"/>
        <item x="96"/>
        <item x="30"/>
        <item x="23"/>
        <item x="85"/>
        <item x="61"/>
        <item x="75"/>
        <item x="6"/>
        <item x="86"/>
        <item x="15"/>
        <item x="71"/>
        <item x="65"/>
        <item x="25"/>
        <item x="42"/>
        <item x="4"/>
        <item x="22"/>
        <item x="7"/>
        <item x="11"/>
        <item x="69"/>
        <item x="77"/>
        <item x="63"/>
        <item x="52"/>
        <item x="76"/>
        <item x="74"/>
        <item x="39"/>
        <item x="73"/>
        <item x="13"/>
        <item x="21"/>
        <item x="53"/>
        <item x="78"/>
        <item x="31"/>
        <item x="66"/>
        <item x="55"/>
        <item x="50"/>
        <item x="32"/>
        <item x="88"/>
        <item x="48"/>
        <item x="95"/>
        <item x="57"/>
        <item x="47"/>
        <item x="8"/>
        <item x="16"/>
        <item x="54"/>
        <item x="72"/>
        <item x="51"/>
        <item x="79"/>
        <item t="default"/>
      </items>
    </pivotField>
    <pivotField showAll="0"/>
    <pivotField showAll="0">
      <items count="7">
        <item x="1"/>
        <item x="0"/>
        <item x="4"/>
        <item x="2"/>
        <item x="5"/>
        <item x="3"/>
        <item t="default"/>
      </items>
    </pivotField>
    <pivotField showAll="0"/>
    <pivotField showAll="0">
      <items count="4">
        <item x="1"/>
        <item x="0"/>
        <item x="2"/>
        <item t="default"/>
      </items>
    </pivotField>
    <pivotField showAll="0"/>
  </pivotFields>
  <rowFields count="2">
    <field x="5"/>
    <field x="1"/>
  </rowFields>
  <rowItems count="8">
    <i>
      <x/>
    </i>
    <i>
      <x v="1"/>
    </i>
    <i>
      <x v="2"/>
    </i>
    <i>
      <x v="3"/>
    </i>
    <i>
      <x v="4"/>
    </i>
    <i>
      <x v="5"/>
    </i>
    <i>
      <x v="6"/>
    </i>
    <i t="grand">
      <x/>
    </i>
  </rowItems>
  <colItems count="1">
    <i/>
  </colItems>
  <pageFields count="1">
    <pageField fld="0" hier="-1"/>
  </pageFields>
  <dataFields count="1">
    <dataField name="Count of Emp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36914C-51D2-40FE-9FB3-ACF9D0B0ECF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N12" firstHeaderRow="0" firstDataRow="1" firstDataCol="1" rowPageCount="2" colPageCount="1"/>
  <pivotFields count="26">
    <pivotField axis="axisPage" showAll="0">
      <items count="101">
        <item x="0"/>
        <item x="1"/>
        <item x="2"/>
        <item x="3"/>
        <item x="4"/>
        <item x="5"/>
        <item x="6"/>
        <item x="7"/>
        <item x="8"/>
        <item x="9"/>
        <item x="10"/>
        <item x="11"/>
        <item x="12"/>
        <item x="13"/>
        <item sd="0" x="14"/>
        <item x="15"/>
        <item x="16"/>
        <item x="17"/>
        <item x="18"/>
        <item x="19"/>
        <item x="20"/>
        <item sd="0"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01">
        <item x="35"/>
        <item x="95"/>
        <item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t="default"/>
      </items>
    </pivotField>
    <pivotField showAll="0"/>
    <pivotField showAll="0"/>
    <pivotField showAll="0"/>
    <pivotField axis="axisRow" showAll="0">
      <items count="8">
        <item sd="0" x="4"/>
        <item sd="0" x="1"/>
        <item sd="0" x="0"/>
        <item sd="0" x="3"/>
        <item sd="0" x="5"/>
        <item sd="0" x="6"/>
        <item sd="0" x="2"/>
        <item t="default"/>
      </items>
    </pivotField>
    <pivotField showAll="0"/>
    <pivotField showAll="0"/>
    <pivotField showAll="0"/>
    <pivotField showAll="0"/>
    <pivotField numFmtId="17" showAll="0"/>
    <pivotField showAll="0"/>
    <pivotField showAll="0"/>
    <pivotField showAll="0"/>
    <pivotField showAll="0">
      <items count="47">
        <item x="45"/>
        <item x="36"/>
        <item x="8"/>
        <item x="28"/>
        <item x="34"/>
        <item x="22"/>
        <item x="15"/>
        <item x="29"/>
        <item x="32"/>
        <item x="3"/>
        <item x="12"/>
        <item x="39"/>
        <item x="41"/>
        <item x="19"/>
        <item x="44"/>
        <item x="17"/>
        <item x="5"/>
        <item x="10"/>
        <item x="27"/>
        <item x="31"/>
        <item x="43"/>
        <item x="37"/>
        <item x="25"/>
        <item x="14"/>
        <item x="1"/>
        <item x="7"/>
        <item x="35"/>
        <item x="23"/>
        <item x="4"/>
        <item x="11"/>
        <item x="33"/>
        <item x="26"/>
        <item x="20"/>
        <item x="18"/>
        <item x="9"/>
        <item x="40"/>
        <item x="13"/>
        <item x="0"/>
        <item x="6"/>
        <item x="2"/>
        <item x="42"/>
        <item x="24"/>
        <item x="16"/>
        <item x="30"/>
        <item x="38"/>
        <item x="21"/>
        <item t="default"/>
      </items>
    </pivotField>
    <pivotField showAll="0"/>
    <pivotField showAll="0"/>
    <pivotField showAll="0"/>
    <pivotField showAll="0"/>
    <pivotField showAll="0"/>
    <pivotField showAll="0">
      <items count="101">
        <item x="38"/>
        <item x="28"/>
        <item x="99"/>
        <item x="44"/>
        <item x="82"/>
        <item x="68"/>
        <item x="0"/>
        <item x="92"/>
        <item x="3"/>
        <item x="40"/>
        <item x="18"/>
        <item x="90"/>
        <item x="9"/>
        <item x="80"/>
        <item x="87"/>
        <item x="62"/>
        <item x="5"/>
        <item x="59"/>
        <item x="97"/>
        <item x="49"/>
        <item x="94"/>
        <item x="45"/>
        <item x="81"/>
        <item x="46"/>
        <item x="20"/>
        <item x="98"/>
        <item x="64"/>
        <item x="24"/>
        <item x="29"/>
        <item x="26"/>
        <item x="17"/>
        <item x="14"/>
        <item x="91"/>
        <item x="43"/>
        <item x="93"/>
        <item x="67"/>
        <item x="1"/>
        <item x="37"/>
        <item x="41"/>
        <item x="58"/>
        <item x="33"/>
        <item x="60"/>
        <item x="10"/>
        <item x="35"/>
        <item x="36"/>
        <item x="89"/>
        <item x="34"/>
        <item x="56"/>
        <item x="27"/>
        <item x="2"/>
        <item x="84"/>
        <item x="83"/>
        <item x="12"/>
        <item x="70"/>
        <item x="19"/>
        <item x="96"/>
        <item x="30"/>
        <item x="23"/>
        <item x="85"/>
        <item x="61"/>
        <item x="75"/>
        <item x="6"/>
        <item x="86"/>
        <item x="15"/>
        <item x="71"/>
        <item x="65"/>
        <item x="25"/>
        <item x="42"/>
        <item x="4"/>
        <item x="22"/>
        <item x="7"/>
        <item x="11"/>
        <item x="69"/>
        <item x="77"/>
        <item x="63"/>
        <item x="52"/>
        <item x="76"/>
        <item x="74"/>
        <item x="39"/>
        <item x="73"/>
        <item x="13"/>
        <item x="21"/>
        <item x="53"/>
        <item x="78"/>
        <item x="31"/>
        <item x="66"/>
        <item x="55"/>
        <item x="50"/>
        <item x="32"/>
        <item x="88"/>
        <item x="48"/>
        <item x="95"/>
        <item x="57"/>
        <item x="47"/>
        <item x="8"/>
        <item x="16"/>
        <item x="54"/>
        <item x="72"/>
        <item x="51"/>
        <item x="79"/>
        <item t="default"/>
      </items>
    </pivotField>
    <pivotField dataField="1" showAll="0"/>
    <pivotField axis="axisPage" dataField="1" showAll="0">
      <items count="7">
        <item x="1"/>
        <item x="0"/>
        <item x="4"/>
        <item x="2"/>
        <item x="5"/>
        <item x="3"/>
        <item t="default"/>
      </items>
    </pivotField>
    <pivotField showAll="0"/>
    <pivotField axis="axisRow" showAll="0">
      <items count="4">
        <item x="1"/>
        <item x="0"/>
        <item x="2"/>
        <item t="default"/>
      </items>
    </pivotField>
    <pivotField showAll="0"/>
  </pivotFields>
  <rowFields count="3">
    <field x="5"/>
    <field x="1"/>
    <field x="24"/>
  </rowFields>
  <rowItems count="8">
    <i>
      <x/>
    </i>
    <i>
      <x v="1"/>
    </i>
    <i>
      <x v="2"/>
    </i>
    <i>
      <x v="3"/>
    </i>
    <i>
      <x v="4"/>
    </i>
    <i>
      <x v="5"/>
    </i>
    <i>
      <x v="6"/>
    </i>
    <i t="grand">
      <x/>
    </i>
  </rowItems>
  <colFields count="1">
    <field x="-2"/>
  </colFields>
  <colItems count="2">
    <i>
      <x/>
    </i>
    <i i="1">
      <x v="1"/>
    </i>
  </colItems>
  <pageFields count="2">
    <pageField fld="0" hier="-1"/>
    <pageField fld="22" hier="-1"/>
  </pageFields>
  <dataFields count="2">
    <dataField name="Sum of Taken" fld="22" baseField="0" baseItem="0"/>
    <dataField name="Sum of Total Leaves" fld="2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653ED-446F-43D5-8BE5-AFD4E8C9DD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N17" firstHeaderRow="0" firstDataRow="1" firstDataCol="1" rowPageCount="1" colPageCount="1"/>
  <pivotFields count="9">
    <pivotField axis="axisRow" showAll="0">
      <items count="102">
        <item sd="0" x="0"/>
        <item sd="0" x="1"/>
        <item sd="0" x="2"/>
        <item x="3"/>
        <item x="4"/>
        <item x="5"/>
        <item x="6"/>
        <item x="7"/>
        <item x="8"/>
        <item x="9"/>
        <item x="10"/>
        <item x="11"/>
        <item x="12"/>
        <item x="13"/>
        <item x="14"/>
        <item x="15"/>
        <item sd="0" x="16"/>
        <item x="17"/>
        <item x="18"/>
        <item x="19"/>
        <item x="20"/>
        <item x="21"/>
        <item x="22"/>
        <item x="23"/>
        <item sd="0" x="24"/>
        <item x="25"/>
        <item x="26"/>
        <item sd="0" x="27"/>
        <item x="28"/>
        <item x="29"/>
        <item x="30"/>
        <item x="31"/>
        <item x="32"/>
        <item x="33"/>
        <item x="34"/>
        <item x="35"/>
        <item sd="0" x="36"/>
        <item x="37"/>
        <item x="38"/>
        <item x="39"/>
        <item x="40"/>
        <item x="41"/>
        <item x="42"/>
        <item x="43"/>
        <item x="44"/>
        <item x="45"/>
        <item x="46"/>
        <item x="47"/>
        <item x="48"/>
        <item sd="0" x="49"/>
        <item x="50"/>
        <item x="51"/>
        <item sd="0" x="52"/>
        <item x="53"/>
        <item x="54"/>
        <item x="55"/>
        <item x="56"/>
        <item x="57"/>
        <item x="58"/>
        <item x="59"/>
        <item x="60"/>
        <item x="61"/>
        <item sd="0" x="62"/>
        <item x="63"/>
        <item x="64"/>
        <item x="65"/>
        <item x="66"/>
        <item x="67"/>
        <item x="68"/>
        <item x="69"/>
        <item x="70"/>
        <item x="71"/>
        <item x="72"/>
        <item x="73"/>
        <item x="74"/>
        <item x="75"/>
        <item x="76"/>
        <item x="77"/>
        <item x="78"/>
        <item x="79"/>
        <item x="80"/>
        <item x="81"/>
        <item x="82"/>
        <item sd="0" x="83"/>
        <item x="84"/>
        <item x="85"/>
        <item x="86"/>
        <item x="87"/>
        <item x="88"/>
        <item x="89"/>
        <item x="90"/>
        <item x="91"/>
        <item sd="0" x="92"/>
        <item x="93"/>
        <item x="94"/>
        <item x="95"/>
        <item sd="0" x="96"/>
        <item x="97"/>
        <item x="98"/>
        <item x="99"/>
        <item x="100"/>
        <item t="default"/>
      </items>
    </pivotField>
    <pivotField showAll="0">
      <items count="102">
        <item x="35"/>
        <item x="95"/>
        <item x="28"/>
        <item x="82"/>
        <item x="0"/>
        <item x="29"/>
        <item x="63"/>
        <item x="7"/>
        <item x="3"/>
        <item x="33"/>
        <item x="72"/>
        <item x="87"/>
        <item x="12"/>
        <item x="89"/>
        <item x="30"/>
        <item x="23"/>
        <item x="9"/>
        <item x="80"/>
        <item x="46"/>
        <item x="45"/>
        <item x="42"/>
        <item x="81"/>
        <item x="92"/>
        <item x="68"/>
        <item x="61"/>
        <item x="47"/>
        <item x="22"/>
        <item x="15"/>
        <item x="98"/>
        <item x="77"/>
        <item x="54"/>
        <item x="99"/>
        <item x="37"/>
        <item x="20"/>
        <item x="44"/>
        <item x="41"/>
        <item x="57"/>
        <item x="91"/>
        <item x="64"/>
        <item x="60"/>
        <item x="75"/>
        <item x="78"/>
        <item x="2"/>
        <item x="38"/>
        <item x="34"/>
        <item x="51"/>
        <item x="97"/>
        <item x="74"/>
        <item x="48"/>
        <item x="19"/>
        <item x="73"/>
        <item x="69"/>
        <item x="84"/>
        <item x="39"/>
        <item x="88"/>
        <item x="62"/>
        <item x="26"/>
        <item x="59"/>
        <item x="11"/>
        <item x="65"/>
        <item x="25"/>
        <item x="70"/>
        <item x="76"/>
        <item x="79"/>
        <item x="16"/>
        <item x="32"/>
        <item x="85"/>
        <item x="67"/>
        <item x="40"/>
        <item x="86"/>
        <item x="58"/>
        <item x="8"/>
        <item x="96"/>
        <item x="49"/>
        <item x="27"/>
        <item x="50"/>
        <item x="24"/>
        <item x="4"/>
        <item x="36"/>
        <item x="66"/>
        <item x="31"/>
        <item x="55"/>
        <item x="71"/>
        <item x="93"/>
        <item x="56"/>
        <item x="43"/>
        <item x="21"/>
        <item x="5"/>
        <item x="90"/>
        <item x="17"/>
        <item x="94"/>
        <item x="6"/>
        <item x="14"/>
        <item x="13"/>
        <item x="52"/>
        <item x="53"/>
        <item x="83"/>
        <item x="10"/>
        <item x="1"/>
        <item x="18"/>
        <item x="100"/>
        <item t="default"/>
      </items>
    </pivotField>
    <pivotField axis="axisRow" showAll="0">
      <items count="3">
        <item x="0"/>
        <item x="1"/>
        <item t="default"/>
      </items>
    </pivotField>
    <pivotField dataField="1" showAll="0">
      <items count="24">
        <item x="21"/>
        <item x="18"/>
        <item x="8"/>
        <item x="15"/>
        <item x="19"/>
        <item x="20"/>
        <item x="3"/>
        <item x="12"/>
        <item x="17"/>
        <item x="5"/>
        <item x="10"/>
        <item x="14"/>
        <item x="1"/>
        <item x="7"/>
        <item x="4"/>
        <item x="11"/>
        <item x="9"/>
        <item x="16"/>
        <item x="13"/>
        <item x="0"/>
        <item x="6"/>
        <item x="2"/>
        <item x="22"/>
        <item t="default"/>
      </items>
    </pivotField>
    <pivotField showAll="0"/>
    <pivotField showAll="0"/>
    <pivotField axis="axisPage" dataField="1" multipleItemSelectionAllowed="1" showAll="0">
      <items count="48">
        <item h="1" x="45"/>
        <item h="1" x="36"/>
        <item h="1" x="8"/>
        <item h="1" x="28"/>
        <item h="1" x="34"/>
        <item h="1" x="22"/>
        <item h="1" x="15"/>
        <item h="1" x="29"/>
        <item h="1" x="32"/>
        <item h="1" x="3"/>
        <item h="1" x="12"/>
        <item h="1" x="39"/>
        <item h="1" x="41"/>
        <item h="1" x="19"/>
        <item h="1" x="44"/>
        <item h="1" x="17"/>
        <item h="1" x="5"/>
        <item h="1" x="10"/>
        <item h="1" x="27"/>
        <item h="1" x="31"/>
        <item h="1" x="43"/>
        <item h="1" x="37"/>
        <item h="1" x="25"/>
        <item h="1" x="14"/>
        <item h="1" x="1"/>
        <item h="1" x="7"/>
        <item h="1" x="35"/>
        <item h="1" x="23"/>
        <item h="1" x="4"/>
        <item h="1" x="11"/>
        <item h="1" x="33"/>
        <item h="1" x="26"/>
        <item h="1" x="20"/>
        <item h="1" x="18"/>
        <item h="1" x="9"/>
        <item h="1" x="40"/>
        <item h="1" x="13"/>
        <item h="1" x="0"/>
        <item h="1" x="6"/>
        <item x="2"/>
        <item x="42"/>
        <item x="24"/>
        <item x="16"/>
        <item x="30"/>
        <item x="38"/>
        <item x="21"/>
        <item h="1" x="46"/>
        <item t="default"/>
      </items>
    </pivotField>
    <pivotField showAll="0">
      <items count="5">
        <item x="0"/>
        <item x="1"/>
        <item x="2"/>
        <item x="3"/>
        <item t="default"/>
      </items>
    </pivotField>
    <pivotField showAll="0">
      <items count="57">
        <item x="21"/>
        <item x="48"/>
        <item x="54"/>
        <item x="32"/>
        <item x="44"/>
        <item x="47"/>
        <item x="15"/>
        <item x="24"/>
        <item x="42"/>
        <item x="30"/>
        <item x="2"/>
        <item x="52"/>
        <item x="53"/>
        <item x="0"/>
        <item x="12"/>
        <item x="40"/>
        <item x="51"/>
        <item x="38"/>
        <item x="8"/>
        <item x="18"/>
        <item x="35"/>
        <item x="19"/>
        <item x="45"/>
        <item x="27"/>
        <item x="49"/>
        <item x="37"/>
        <item x="10"/>
        <item x="50"/>
        <item x="23"/>
        <item x="29"/>
        <item x="4"/>
        <item x="43"/>
        <item x="39"/>
        <item x="33"/>
        <item x="25"/>
        <item x="17"/>
        <item x="46"/>
        <item x="26"/>
        <item x="13"/>
        <item x="6"/>
        <item x="41"/>
        <item x="34"/>
        <item x="1"/>
        <item x="20"/>
        <item x="36"/>
        <item x="31"/>
        <item x="9"/>
        <item x="16"/>
        <item x="28"/>
        <item x="5"/>
        <item x="22"/>
        <item x="11"/>
        <item x="14"/>
        <item x="3"/>
        <item x="7"/>
        <item x="55"/>
        <item t="default"/>
      </items>
    </pivotField>
  </pivotFields>
  <rowFields count="2">
    <field x="0"/>
    <field x="2"/>
  </rowFields>
  <rowItems count="14">
    <i>
      <x v="2"/>
    </i>
    <i>
      <x v="16"/>
    </i>
    <i>
      <x v="24"/>
    </i>
    <i>
      <x v="27"/>
    </i>
    <i>
      <x v="36"/>
    </i>
    <i>
      <x v="49"/>
    </i>
    <i>
      <x v="52"/>
    </i>
    <i>
      <x v="62"/>
    </i>
    <i>
      <x v="69"/>
    </i>
    <i r="1">
      <x/>
    </i>
    <i>
      <x v="83"/>
    </i>
    <i>
      <x v="92"/>
    </i>
    <i>
      <x v="96"/>
    </i>
    <i t="grand">
      <x/>
    </i>
  </rowItems>
  <colFields count="1">
    <field x="-2"/>
  </colFields>
  <colItems count="2">
    <i>
      <x/>
    </i>
    <i i="1">
      <x v="1"/>
    </i>
  </colItems>
  <pageFields count="1">
    <pageField fld="6" hier="-1"/>
  </pageFields>
  <dataFields count="2">
    <dataField name="Sum of KPI Score" fld="3" baseField="0" baseItem="0"/>
    <dataField name="Sum of Avg Rating" fld="6" baseField="0" baseItem="0"/>
  </dataFields>
  <chartFormats count="2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6"/>
          </reference>
        </references>
      </pivotArea>
    </chartFormat>
    <chartFormat chart="1" format="3">
      <pivotArea type="data" outline="0" fieldPosition="0">
        <references count="2">
          <reference field="4294967294" count="1" selected="0">
            <x v="0"/>
          </reference>
          <reference field="0" count="1" selected="0">
            <x v="24"/>
          </reference>
        </references>
      </pivotArea>
    </chartFormat>
    <chartFormat chart="1" format="4">
      <pivotArea type="data" outline="0" fieldPosition="0">
        <references count="2">
          <reference field="4294967294" count="1" selected="0">
            <x v="0"/>
          </reference>
          <reference field="0" count="1" selected="0">
            <x v="27"/>
          </reference>
        </references>
      </pivotArea>
    </chartFormat>
    <chartFormat chart="1" format="5">
      <pivotArea type="data" outline="0" fieldPosition="0">
        <references count="2">
          <reference field="4294967294" count="1" selected="0">
            <x v="0"/>
          </reference>
          <reference field="0" count="1" selected="0">
            <x v="36"/>
          </reference>
        </references>
      </pivotArea>
    </chartFormat>
    <chartFormat chart="1" format="6">
      <pivotArea type="data" outline="0" fieldPosition="0">
        <references count="2">
          <reference field="4294967294" count="1" selected="0">
            <x v="0"/>
          </reference>
          <reference field="0" count="1" selected="0">
            <x v="49"/>
          </reference>
        </references>
      </pivotArea>
    </chartFormat>
    <chartFormat chart="1" format="7">
      <pivotArea type="data" outline="0" fieldPosition="0">
        <references count="2">
          <reference field="4294967294" count="1" selected="0">
            <x v="0"/>
          </reference>
          <reference field="0" count="1" selected="0">
            <x v="52"/>
          </reference>
        </references>
      </pivotArea>
    </chartFormat>
    <chartFormat chart="1" format="8">
      <pivotArea type="data" outline="0" fieldPosition="0">
        <references count="2">
          <reference field="4294967294" count="1" selected="0">
            <x v="0"/>
          </reference>
          <reference field="0" count="1" selected="0">
            <x v="62"/>
          </reference>
        </references>
      </pivotArea>
    </chartFormat>
    <chartFormat chart="1" format="9">
      <pivotArea type="data" outline="0" fieldPosition="0">
        <references count="2">
          <reference field="4294967294" count="1" selected="0">
            <x v="0"/>
          </reference>
          <reference field="0" count="1" selected="0">
            <x v="83"/>
          </reference>
        </references>
      </pivotArea>
    </chartFormat>
    <chartFormat chart="1" format="10">
      <pivotArea type="data" outline="0" fieldPosition="0">
        <references count="2">
          <reference field="4294967294" count="1" selected="0">
            <x v="0"/>
          </reference>
          <reference field="0" count="1" selected="0">
            <x v="92"/>
          </reference>
        </references>
      </pivotArea>
    </chartFormat>
    <chartFormat chart="1" format="11">
      <pivotArea type="data" outline="0" fieldPosition="0">
        <references count="2">
          <reference field="4294967294" count="1" selected="0">
            <x v="0"/>
          </reference>
          <reference field="0" count="1" selected="0">
            <x v="96"/>
          </reference>
        </references>
      </pivotArea>
    </chartFormat>
    <chartFormat chart="1" format="12">
      <pivotArea type="data" outline="0" fieldPosition="0">
        <references count="2">
          <reference field="4294967294" count="1" selected="0">
            <x v="1"/>
          </reference>
          <reference field="0" count="1" selected="0">
            <x v="16"/>
          </reference>
        </references>
      </pivotArea>
    </chartFormat>
    <chartFormat chart="1" format="13">
      <pivotArea type="data" outline="0" fieldPosition="0">
        <references count="2">
          <reference field="4294967294" count="1" selected="0">
            <x v="1"/>
          </reference>
          <reference field="0" count="1" selected="0">
            <x v="24"/>
          </reference>
        </references>
      </pivotArea>
    </chartFormat>
    <chartFormat chart="1" format="14">
      <pivotArea type="data" outline="0" fieldPosition="0">
        <references count="2">
          <reference field="4294967294" count="1" selected="0">
            <x v="1"/>
          </reference>
          <reference field="0" count="1" selected="0">
            <x v="27"/>
          </reference>
        </references>
      </pivotArea>
    </chartFormat>
    <chartFormat chart="1" format="15">
      <pivotArea type="data" outline="0" fieldPosition="0">
        <references count="2">
          <reference field="4294967294" count="1" selected="0">
            <x v="1"/>
          </reference>
          <reference field="0" count="1" selected="0">
            <x v="36"/>
          </reference>
        </references>
      </pivotArea>
    </chartFormat>
    <chartFormat chart="1" format="16">
      <pivotArea type="data" outline="0" fieldPosition="0">
        <references count="2">
          <reference field="4294967294" count="1" selected="0">
            <x v="1"/>
          </reference>
          <reference field="0" count="1" selected="0">
            <x v="49"/>
          </reference>
        </references>
      </pivotArea>
    </chartFormat>
    <chartFormat chart="1" format="17">
      <pivotArea type="data" outline="0" fieldPosition="0">
        <references count="2">
          <reference field="4294967294" count="1" selected="0">
            <x v="1"/>
          </reference>
          <reference field="0" count="1" selected="0">
            <x v="52"/>
          </reference>
        </references>
      </pivotArea>
    </chartFormat>
    <chartFormat chart="1" format="18">
      <pivotArea type="data" outline="0" fieldPosition="0">
        <references count="2">
          <reference field="4294967294" count="1" selected="0">
            <x v="1"/>
          </reference>
          <reference field="0" count="1" selected="0">
            <x v="62"/>
          </reference>
        </references>
      </pivotArea>
    </chartFormat>
    <chartFormat chart="1" format="19">
      <pivotArea type="data" outline="0" fieldPosition="0">
        <references count="2">
          <reference field="4294967294" count="1" selected="0">
            <x v="1"/>
          </reference>
          <reference field="0" count="1" selected="0">
            <x v="83"/>
          </reference>
        </references>
      </pivotArea>
    </chartFormat>
    <chartFormat chart="1" format="20">
      <pivotArea type="data" outline="0" fieldPosition="0">
        <references count="2">
          <reference field="4294967294" count="1" selected="0">
            <x v="1"/>
          </reference>
          <reference field="0" count="1" selected="0">
            <x v="92"/>
          </reference>
        </references>
      </pivotArea>
    </chartFormat>
    <chartFormat chart="1" format="21">
      <pivotArea type="data" outline="0" fieldPosition="0">
        <references count="2">
          <reference field="4294967294" count="1" selected="0">
            <x v="1"/>
          </reference>
          <reference field="0" count="1" selected="0">
            <x v="96"/>
          </reference>
        </references>
      </pivotArea>
    </chartFormat>
    <chartFormat chart="1" format="22">
      <pivotArea type="data" outline="0" fieldPosition="0">
        <references count="3">
          <reference field="4294967294" count="1" selected="0">
            <x v="0"/>
          </reference>
          <reference field="0" count="1" selected="0">
            <x v="2"/>
          </reference>
          <reference field="2" count="1" selected="0">
            <x v="0"/>
          </reference>
        </references>
      </pivotArea>
    </chartFormat>
    <chartFormat chart="1" format="23">
      <pivotArea type="data" outline="0" fieldPosition="0">
        <references count="3">
          <reference field="4294967294" count="1" selected="0">
            <x v="0"/>
          </reference>
          <reference field="0" count="1" selected="0">
            <x v="69"/>
          </reference>
          <reference field="2" count="1" selected="0">
            <x v="0"/>
          </reference>
        </references>
      </pivotArea>
    </chartFormat>
    <chartFormat chart="1" format="24">
      <pivotArea type="data" outline="0" fieldPosition="0">
        <references count="3">
          <reference field="4294967294" count="1" selected="0">
            <x v="1"/>
          </reference>
          <reference field="0" count="1" selected="0">
            <x v="2"/>
          </reference>
          <reference field="2" count="1" selected="0">
            <x v="0"/>
          </reference>
        </references>
      </pivotArea>
    </chartFormat>
    <chartFormat chart="1" format="25">
      <pivotArea type="data" outline="0" fieldPosition="0">
        <references count="3">
          <reference field="4294967294" count="1" selected="0">
            <x v="1"/>
          </reference>
          <reference field="0" count="1" selected="0">
            <x v="69"/>
          </reference>
          <reference field="2" count="1" selected="0">
            <x v="0"/>
          </reference>
        </references>
      </pivotArea>
    </chartFormat>
    <chartFormat chart="1" format="26">
      <pivotArea type="data" outline="0" fieldPosition="0">
        <references count="2">
          <reference field="4294967294" count="1" selected="0">
            <x v="0"/>
          </reference>
          <reference field="0" count="1" selected="0">
            <x v="2"/>
          </reference>
        </references>
      </pivotArea>
    </chartFormat>
    <chartFormat chart="1" format="2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5D1166-411A-4E58-9D9D-084A2EA5B65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10" firstHeaderRow="1" firstDataRow="1" firstDataCol="1"/>
  <pivotFields count="7">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axis="axisRow" showAll="0">
      <items count="9">
        <item sd="0" x="4"/>
        <item sd="0" x="1"/>
        <item sd="0" x="0"/>
        <item sd="0" x="3"/>
        <item sd="0" x="5"/>
        <item sd="0" x="6"/>
        <item sd="0" x="2"/>
        <item sd="0" x="7"/>
        <item t="default"/>
      </items>
    </pivotField>
    <pivotField showAll="0"/>
    <pivotField showAll="0"/>
    <pivotField showAll="0"/>
    <pivotField dataField="1" showAll="0">
      <items count="102">
        <item x="38"/>
        <item x="28"/>
        <item x="99"/>
        <item x="44"/>
        <item x="82"/>
        <item x="68"/>
        <item x="0"/>
        <item x="92"/>
        <item x="3"/>
        <item x="40"/>
        <item x="18"/>
        <item x="90"/>
        <item x="9"/>
        <item x="80"/>
        <item x="87"/>
        <item x="62"/>
        <item x="5"/>
        <item x="59"/>
        <item x="97"/>
        <item x="49"/>
        <item x="94"/>
        <item x="45"/>
        <item x="81"/>
        <item x="46"/>
        <item x="20"/>
        <item x="98"/>
        <item x="64"/>
        <item x="24"/>
        <item x="29"/>
        <item x="26"/>
        <item x="17"/>
        <item x="14"/>
        <item x="91"/>
        <item x="43"/>
        <item x="93"/>
        <item x="67"/>
        <item x="1"/>
        <item x="37"/>
        <item x="41"/>
        <item x="58"/>
        <item x="33"/>
        <item x="60"/>
        <item x="10"/>
        <item x="35"/>
        <item x="36"/>
        <item x="89"/>
        <item x="34"/>
        <item x="56"/>
        <item x="27"/>
        <item x="2"/>
        <item x="84"/>
        <item x="83"/>
        <item x="12"/>
        <item x="70"/>
        <item x="19"/>
        <item x="96"/>
        <item x="30"/>
        <item x="23"/>
        <item x="85"/>
        <item x="61"/>
        <item x="75"/>
        <item x="6"/>
        <item x="86"/>
        <item x="15"/>
        <item x="71"/>
        <item x="65"/>
        <item x="25"/>
        <item x="42"/>
        <item x="4"/>
        <item x="22"/>
        <item x="7"/>
        <item x="11"/>
        <item x="69"/>
        <item x="77"/>
        <item x="63"/>
        <item x="52"/>
        <item x="76"/>
        <item x="74"/>
        <item x="39"/>
        <item x="73"/>
        <item x="13"/>
        <item x="21"/>
        <item x="53"/>
        <item x="78"/>
        <item x="31"/>
        <item x="66"/>
        <item x="55"/>
        <item x="50"/>
        <item x="32"/>
        <item x="88"/>
        <item x="48"/>
        <item x="95"/>
        <item x="57"/>
        <item x="47"/>
        <item x="8"/>
        <item x="16"/>
        <item x="54"/>
        <item x="72"/>
        <item x="51"/>
        <item x="79"/>
        <item x="100"/>
        <item t="default"/>
      </items>
    </pivotField>
  </pivotFields>
  <rowFields count="2">
    <field x="2"/>
    <field x="0"/>
  </rowFields>
  <rowItems count="9">
    <i>
      <x/>
    </i>
    <i>
      <x v="1"/>
    </i>
    <i>
      <x v="2"/>
    </i>
    <i>
      <x v="3"/>
    </i>
    <i>
      <x v="4"/>
    </i>
    <i>
      <x v="5"/>
    </i>
    <i>
      <x v="6"/>
    </i>
    <i>
      <x v="7"/>
    </i>
    <i t="grand">
      <x/>
    </i>
  </rowItems>
  <colItems count="1">
    <i/>
  </colItems>
  <dataFields count="1">
    <dataField name="Sum of Net Salary" fld="6" baseField="0" baseItem="0" numFmtId="164"/>
  </dataFields>
  <formats count="1">
    <format dxfId="2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D26FEE-19F3-4A1F-AE58-31D199A0FAA0}"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L4:N9" firstHeaderRow="0" firstDataRow="1" firstDataCol="1" rowPageCount="2" colPageCount="1"/>
  <pivotFields count="8">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axis="axisPage" dataField="1" multipleItemSelectionAllowed="1" showAll="0">
      <items count="7">
        <item x="1"/>
        <item x="4"/>
        <item x="3"/>
        <item x="0"/>
        <item x="2"/>
        <item x="5"/>
        <item t="default"/>
      </items>
    </pivotField>
    <pivotField axis="axisPage" dataField="1" multipleItemSelectionAllowed="1" showAll="0">
      <items count="8">
        <item x="1"/>
        <item x="0"/>
        <item x="4"/>
        <item x="2"/>
        <item x="5"/>
        <item x="3"/>
        <item x="6"/>
        <item t="default"/>
      </items>
    </pivotField>
    <pivotField showAll="0"/>
    <pivotField axis="axisRow" showAll="0">
      <items count="5">
        <item n="good" sd="0" x="1"/>
        <item sd="0" x="0"/>
        <item sd="0" x="2"/>
        <item sd="0" x="3"/>
        <item t="default"/>
      </items>
    </pivotField>
    <pivotField showAll="0"/>
  </pivotFields>
  <rowFields count="2">
    <field x="6"/>
    <field x="0"/>
  </rowFields>
  <rowItems count="5">
    <i>
      <x/>
    </i>
    <i>
      <x v="1"/>
    </i>
    <i>
      <x v="2"/>
    </i>
    <i>
      <x v="3"/>
    </i>
    <i t="grand">
      <x/>
    </i>
  </rowItems>
  <colFields count="1">
    <field x="-2"/>
  </colFields>
  <colItems count="2">
    <i>
      <x/>
    </i>
    <i i="1">
      <x v="1"/>
    </i>
  </colItems>
  <pageFields count="2">
    <pageField fld="3" hier="-1"/>
    <pageField fld="4" hier="-1"/>
  </pageFields>
  <dataFields count="2">
    <dataField name="Sum of Total Leaves" fld="3" baseField="0" baseItem="0"/>
    <dataField name="Sum of Taken"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B9B275D2-86E9-4B23-B9B9-D9177BC4C2B7}" sourceName="Emp ID">
  <pivotTables>
    <pivotTable tabId="1" name="PivotTable3"/>
  </pivotTables>
  <data>
    <tabular pivotCacheId="1734234599">
      <items count="10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7E57BF49-2132-4AAB-8F3A-FB00F7C64C53}" sourceName="Emp Name">
  <pivotTables>
    <pivotTable tabId="2" name="PivotTable4"/>
  </pivotTables>
  <data>
    <tabular pivotCacheId="192551617">
      <items count="101">
        <i x="92" s="1"/>
        <i x="2" s="1"/>
        <i x="69" s="1"/>
        <i x="62" s="1"/>
        <i x="16" s="1"/>
        <i x="96" s="1"/>
        <i x="49" s="1"/>
        <i x="27" s="1"/>
        <i x="24" s="1"/>
        <i x="36" s="1"/>
        <i x="52" s="1"/>
        <i x="83" s="1"/>
        <i x="35" s="1" nd="1"/>
        <i x="95" s="1" nd="1"/>
        <i x="28" s="1" nd="1"/>
        <i x="82" s="1" nd="1"/>
        <i x="0" s="1" nd="1"/>
        <i x="29" s="1" nd="1"/>
        <i x="63" s="1" nd="1"/>
        <i x="7" s="1" nd="1"/>
        <i x="3" s="1" nd="1"/>
        <i x="33" s="1" nd="1"/>
        <i x="72" s="1" nd="1"/>
        <i x="87" s="1" nd="1"/>
        <i x="12" s="1" nd="1"/>
        <i x="89" s="1" nd="1"/>
        <i x="30" s="1" nd="1"/>
        <i x="23" s="1" nd="1"/>
        <i x="9" s="1" nd="1"/>
        <i x="80" s="1" nd="1"/>
        <i x="46" s="1" nd="1"/>
        <i x="45" s="1" nd="1"/>
        <i x="42" s="1" nd="1"/>
        <i x="81" s="1" nd="1"/>
        <i x="68" s="1" nd="1"/>
        <i x="61" s="1" nd="1"/>
        <i x="47" s="1" nd="1"/>
        <i x="22" s="1" nd="1"/>
        <i x="15" s="1" nd="1"/>
        <i x="98" s="1" nd="1"/>
        <i x="77" s="1" nd="1"/>
        <i x="54" s="1" nd="1"/>
        <i x="99" s="1" nd="1"/>
        <i x="37" s="1" nd="1"/>
        <i x="20" s="1" nd="1"/>
        <i x="44" s="1" nd="1"/>
        <i x="41" s="1" nd="1"/>
        <i x="57" s="1" nd="1"/>
        <i x="91" s="1" nd="1"/>
        <i x="64" s="1" nd="1"/>
        <i x="60" s="1" nd="1"/>
        <i x="75" s="1" nd="1"/>
        <i x="78" s="1" nd="1"/>
        <i x="38" s="1" nd="1"/>
        <i x="34" s="1" nd="1"/>
        <i x="51" s="1" nd="1"/>
        <i x="97" s="1" nd="1"/>
        <i x="74" s="1" nd="1"/>
        <i x="48" s="1" nd="1"/>
        <i x="19" s="1" nd="1"/>
        <i x="73" s="1" nd="1"/>
        <i x="84" s="1" nd="1"/>
        <i x="39" s="1" nd="1"/>
        <i x="88" s="1" nd="1"/>
        <i x="26" s="1" nd="1"/>
        <i x="59" s="1" nd="1"/>
        <i x="11" s="1" nd="1"/>
        <i x="65" s="1" nd="1"/>
        <i x="25" s="1" nd="1"/>
        <i x="70" s="1" nd="1"/>
        <i x="76" s="1" nd="1"/>
        <i x="79" s="1" nd="1"/>
        <i x="32" s="1" nd="1"/>
        <i x="85" s="1" nd="1"/>
        <i x="67" s="1" nd="1"/>
        <i x="40" s="1" nd="1"/>
        <i x="86" s="1" nd="1"/>
        <i x="58" s="1" nd="1"/>
        <i x="8" s="1" nd="1"/>
        <i x="50" s="1" nd="1"/>
        <i x="4" s="1" nd="1"/>
        <i x="66" s="1" nd="1"/>
        <i x="31" s="1" nd="1"/>
        <i x="55" s="1" nd="1"/>
        <i x="71" s="1" nd="1"/>
        <i x="93" s="1" nd="1"/>
        <i x="56" s="1" nd="1"/>
        <i x="43" s="1" nd="1"/>
        <i x="21" s="1" nd="1"/>
        <i x="5" s="1" nd="1"/>
        <i x="90" s="1" nd="1"/>
        <i x="17" s="1" nd="1"/>
        <i x="94" s="1" nd="1"/>
        <i x="6" s="1" nd="1"/>
        <i x="14" s="1" nd="1"/>
        <i x="13" s="1" nd="1"/>
        <i x="53" s="1" nd="1"/>
        <i x="10" s="1" nd="1"/>
        <i x="1" s="1" nd="1"/>
        <i x="18" s="1" nd="1"/>
        <i x="10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_Score" xr10:uid="{40B23416-39CB-4D2F-A9F2-4A449CBD08D2}" sourceName="KPI Score">
  <pivotTables>
    <pivotTable tabId="2" name="PivotTable4"/>
  </pivotTables>
  <data>
    <tabular pivotCacheId="192551617">
      <items count="23">
        <i x="11" s="1"/>
        <i x="9" s="1"/>
        <i x="16" s="1"/>
        <i x="13" s="1"/>
        <i x="0" s="1"/>
        <i x="6" s="1"/>
        <i x="2" s="1"/>
        <i x="21" s="1" nd="1"/>
        <i x="18" s="1" nd="1"/>
        <i x="8" s="1" nd="1"/>
        <i x="15" s="1" nd="1"/>
        <i x="19" s="1" nd="1"/>
        <i x="20" s="1" nd="1"/>
        <i x="3" s="1" nd="1"/>
        <i x="12" s="1" nd="1"/>
        <i x="17" s="1" nd="1"/>
        <i x="5" s="1" nd="1"/>
        <i x="10" s="1" nd="1"/>
        <i x="14" s="1" nd="1"/>
        <i x="1" s="1" nd="1"/>
        <i x="7" s="1" nd="1"/>
        <i x="4" s="1" nd="1"/>
        <i x="22"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Rating" xr10:uid="{1EE57570-4635-477E-A75B-BFB380C34796}" sourceName="Avg Rating">
  <pivotTables>
    <pivotTable tabId="2" name="PivotTable4"/>
  </pivotTables>
  <data>
    <tabular pivotCacheId="192551617">
      <items count="47">
        <i x="45"/>
        <i x="36"/>
        <i x="8"/>
        <i x="28"/>
        <i x="34"/>
        <i x="22"/>
        <i x="15"/>
        <i x="29"/>
        <i x="32"/>
        <i x="3"/>
        <i x="12"/>
        <i x="39"/>
        <i x="41"/>
        <i x="19"/>
        <i x="44"/>
        <i x="17"/>
        <i x="5"/>
        <i x="10"/>
        <i x="27"/>
        <i x="31"/>
        <i x="43"/>
        <i x="37"/>
        <i x="25"/>
        <i x="14"/>
        <i x="1"/>
        <i x="7"/>
        <i x="35"/>
        <i x="23"/>
        <i x="4"/>
        <i x="11"/>
        <i x="33"/>
        <i x="26"/>
        <i x="20"/>
        <i x="18"/>
        <i x="9"/>
        <i x="40"/>
        <i x="13"/>
        <i x="0"/>
        <i x="6"/>
        <i x="2" s="1"/>
        <i x="42" s="1"/>
        <i x="24" s="1"/>
        <i x="16" s="1"/>
        <i x="30" s="1"/>
        <i x="38" s="1"/>
        <i x="21" s="1"/>
        <i x="46"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CEC5D814-0E3C-45BF-B1B3-981F9ADC77A8}" sourceName="Status">
  <pivotTables>
    <pivotTable tabId="2" name="PivotTable4"/>
  </pivotTables>
  <data>
    <tabular pivotCacheId="192551617">
      <items count="4">
        <i x="0" s="1"/>
        <i x="1" s="1" nd="1"/>
        <i x="2" s="1" nd="1"/>
        <i x="3"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68F7CA25-B953-4536-B2DF-47E877C7FCF1}" sourceName="Rank">
  <pivotTables>
    <pivotTable tabId="2" name="PivotTable4"/>
  </pivotTables>
  <data>
    <tabular pivotCacheId="192551617">
      <items count="56">
        <i x="21" s="1"/>
        <i x="48" s="1"/>
        <i x="32" s="1"/>
        <i x="44" s="1"/>
        <i x="15" s="1"/>
        <i x="24" s="1"/>
        <i x="2" s="1"/>
        <i x="54" s="1" nd="1"/>
        <i x="47" s="1" nd="1"/>
        <i x="42" s="1" nd="1"/>
        <i x="30" s="1" nd="1"/>
        <i x="52" s="1" nd="1"/>
        <i x="53" s="1" nd="1"/>
        <i x="0" s="1" nd="1"/>
        <i x="12" s="1" nd="1"/>
        <i x="40" s="1" nd="1"/>
        <i x="51" s="1" nd="1"/>
        <i x="38" s="1" nd="1"/>
        <i x="8" s="1" nd="1"/>
        <i x="18" s="1" nd="1"/>
        <i x="35" s="1" nd="1"/>
        <i x="19" s="1" nd="1"/>
        <i x="45" s="1" nd="1"/>
        <i x="27" s="1" nd="1"/>
        <i x="49" s="1" nd="1"/>
        <i x="37" s="1" nd="1"/>
        <i x="10" s="1" nd="1"/>
        <i x="50" s="1" nd="1"/>
        <i x="23" s="1" nd="1"/>
        <i x="29" s="1" nd="1"/>
        <i x="4" s="1" nd="1"/>
        <i x="43" s="1" nd="1"/>
        <i x="39" s="1" nd="1"/>
        <i x="33" s="1" nd="1"/>
        <i x="25" s="1" nd="1"/>
        <i x="17" s="1" nd="1"/>
        <i x="46" s="1" nd="1"/>
        <i x="26" s="1" nd="1"/>
        <i x="13" s="1" nd="1"/>
        <i x="6" s="1" nd="1"/>
        <i x="41" s="1" nd="1"/>
        <i x="34" s="1" nd="1"/>
        <i x="1" s="1" nd="1"/>
        <i x="20" s="1" nd="1"/>
        <i x="36" s="1" nd="1"/>
        <i x="31" s="1" nd="1"/>
        <i x="9" s="1" nd="1"/>
        <i x="16" s="1" nd="1"/>
        <i x="28" s="1" nd="1"/>
        <i x="5" s="1" nd="1"/>
        <i x="22" s="1" nd="1"/>
        <i x="11" s="1" nd="1"/>
        <i x="14" s="1" nd="1"/>
        <i x="3" s="1" nd="1"/>
        <i x="7" s="1" nd="1"/>
        <i x="55"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2" xr10:uid="{0CE03E5B-8BA1-4AED-AB70-9D6D4884FB91}" sourceName="Emp ID">
  <pivotTables>
    <pivotTable tabId="4" name="PivotTable6"/>
  </pivotTables>
  <data>
    <tabular pivotCacheId="708774641">
      <items count="10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8C4B1A2-1BB1-4587-AAD6-8D149DCE6E78}" sourceName="Department">
  <pivotTables>
    <pivotTable tabId="4" name="PivotTable6"/>
  </pivotTables>
  <data>
    <tabular pivotCacheId="708774641">
      <items count="8">
        <i x="4" s="1"/>
        <i x="1" s="1"/>
        <i x="0" s="1"/>
        <i x="3" s="1"/>
        <i x="5" s="1"/>
        <i x="6" s="1"/>
        <i x="2" s="1"/>
        <i x="7"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ary" xr10:uid="{FD9F6A2D-F596-4B15-919E-F380902B2F70}" sourceName="Net Salary">
  <pivotTables>
    <pivotTable tabId="4" name="PivotTable6"/>
  </pivotTables>
  <data>
    <tabular pivotCacheId="708774641">
      <items count="101">
        <i x="38" s="1"/>
        <i x="28" s="1"/>
        <i x="99" s="1"/>
        <i x="44" s="1"/>
        <i x="82" s="1"/>
        <i x="68" s="1"/>
        <i x="0" s="1"/>
        <i x="92" s="1"/>
        <i x="3" s="1"/>
        <i x="40" s="1"/>
        <i x="18" s="1"/>
        <i x="90" s="1"/>
        <i x="9" s="1"/>
        <i x="80" s="1"/>
        <i x="87" s="1"/>
        <i x="62" s="1"/>
        <i x="5" s="1"/>
        <i x="59" s="1"/>
        <i x="97" s="1"/>
        <i x="49" s="1"/>
        <i x="94" s="1"/>
        <i x="45" s="1"/>
        <i x="81" s="1"/>
        <i x="46" s="1"/>
        <i x="20" s="1"/>
        <i x="98" s="1"/>
        <i x="64" s="1"/>
        <i x="24" s="1"/>
        <i x="29" s="1"/>
        <i x="26" s="1"/>
        <i x="17" s="1"/>
        <i x="14" s="1"/>
        <i x="91" s="1"/>
        <i x="43" s="1"/>
        <i x="93" s="1"/>
        <i x="67" s="1"/>
        <i x="1" s="1"/>
        <i x="37" s="1"/>
        <i x="41" s="1"/>
        <i x="58" s="1"/>
        <i x="33" s="1"/>
        <i x="60" s="1"/>
        <i x="10" s="1"/>
        <i x="35" s="1"/>
        <i x="36" s="1"/>
        <i x="89" s="1"/>
        <i x="34" s="1"/>
        <i x="56" s="1"/>
        <i x="27" s="1"/>
        <i x="2" s="1"/>
        <i x="84" s="1"/>
        <i x="83" s="1"/>
        <i x="12" s="1"/>
        <i x="70" s="1"/>
        <i x="19" s="1"/>
        <i x="96" s="1"/>
        <i x="30" s="1"/>
        <i x="23" s="1"/>
        <i x="85" s="1"/>
        <i x="61" s="1"/>
        <i x="75" s="1"/>
        <i x="6" s="1"/>
        <i x="86" s="1"/>
        <i x="15" s="1"/>
        <i x="71" s="1"/>
        <i x="65" s="1"/>
        <i x="25" s="1"/>
        <i x="42" s="1"/>
        <i x="4" s="1"/>
        <i x="22" s="1"/>
        <i x="7" s="1"/>
        <i x="11" s="1"/>
        <i x="69" s="1"/>
        <i x="77" s="1"/>
        <i x="63" s="1"/>
        <i x="52" s="1"/>
        <i x="76" s="1"/>
        <i x="74" s="1"/>
        <i x="39" s="1"/>
        <i x="73" s="1"/>
        <i x="13" s="1"/>
        <i x="21" s="1"/>
        <i x="53" s="1"/>
        <i x="78" s="1"/>
        <i x="31" s="1"/>
        <i x="66" s="1"/>
        <i x="55" s="1"/>
        <i x="50" s="1"/>
        <i x="32" s="1"/>
        <i x="88" s="1"/>
        <i x="48" s="1"/>
        <i x="95" s="1"/>
        <i x="57" s="1"/>
        <i x="47" s="1"/>
        <i x="8" s="1"/>
        <i x="16" s="1"/>
        <i x="54" s="1"/>
        <i x="72" s="1"/>
        <i x="51" s="1"/>
        <i x="79" s="1"/>
        <i x="100"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3" xr10:uid="{1AA33399-BF98-442B-ABAD-F380A480D241}" sourceName="Emp ID">
  <pivotTables>
    <pivotTable tabId="5" name="PivotTable8"/>
  </pivotTables>
  <data>
    <tabular pivotCacheId="292669158">
      <items count="10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Leaves" xr10:uid="{55CA6C38-C804-465B-A005-3A55D9F33973}" sourceName="Total Leaves">
  <pivotTables>
    <pivotTable tabId="5" name="PivotTable8"/>
  </pivotTables>
  <data>
    <tabular pivotCacheId="292669158">
      <items count="6">
        <i x="1" s="1"/>
        <i x="4" s="1"/>
        <i x="3" s="1"/>
        <i x="0"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5C5F66D-7CD8-480E-8AB6-EA347E6C4E4D}" sourceName="Name">
  <pivotTables>
    <pivotTable tabId="1" name="PivotTable3"/>
  </pivotTables>
  <data>
    <tabular pivotCacheId="1734234599">
      <items count="101">
        <i x="35" s="1"/>
        <i x="95" s="1"/>
        <i x="28" s="1"/>
        <i x="82" s="1"/>
        <i x="0" s="1"/>
        <i x="29" s="1"/>
        <i x="63" s="1"/>
        <i x="7" s="1"/>
        <i x="3" s="1"/>
        <i x="33" s="1"/>
        <i x="72" s="1"/>
        <i x="87" s="1"/>
        <i x="12" s="1"/>
        <i x="89" s="1"/>
        <i x="30" s="1"/>
        <i x="23" s="1"/>
        <i x="9" s="1"/>
        <i x="80" s="1"/>
        <i x="46" s="1"/>
        <i x="45" s="1"/>
        <i x="42" s="1"/>
        <i x="81" s="1"/>
        <i x="92" s="1"/>
        <i x="68" s="1"/>
        <i x="61" s="1"/>
        <i x="47" s="1"/>
        <i x="22" s="1"/>
        <i x="15" s="1"/>
        <i x="98" s="1"/>
        <i x="77" s="1"/>
        <i x="54" s="1"/>
        <i x="99" s="1"/>
        <i x="37" s="1"/>
        <i x="20" s="1"/>
        <i x="44" s="1"/>
        <i x="41" s="1"/>
        <i x="57" s="1"/>
        <i x="91" s="1"/>
        <i x="64" s="1"/>
        <i x="60" s="1"/>
        <i x="75" s="1"/>
        <i x="78" s="1"/>
        <i x="2" s="1"/>
        <i x="38" s="1"/>
        <i x="34" s="1"/>
        <i x="51" s="1"/>
        <i x="97" s="1"/>
        <i x="74" s="1"/>
        <i x="48" s="1"/>
        <i x="19" s="1"/>
        <i x="73" s="1"/>
        <i x="69" s="1"/>
        <i x="84" s="1"/>
        <i x="39" s="1"/>
        <i x="88" s="1"/>
        <i x="62" s="1"/>
        <i x="26" s="1"/>
        <i x="59" s="1"/>
        <i x="11" s="1"/>
        <i x="65" s="1"/>
        <i x="25" s="1"/>
        <i x="70" s="1"/>
        <i x="76" s="1"/>
        <i x="79" s="1"/>
        <i x="16" s="1"/>
        <i x="32" s="1"/>
        <i x="85" s="1"/>
        <i x="67" s="1"/>
        <i x="40" s="1"/>
        <i x="86" s="1"/>
        <i x="58" s="1"/>
        <i x="8" s="1"/>
        <i x="96" s="1"/>
        <i x="49" s="1"/>
        <i x="27" s="1"/>
        <i x="50" s="1"/>
        <i x="24" s="1"/>
        <i x="4" s="1"/>
        <i x="36" s="1"/>
        <i x="66" s="1"/>
        <i x="31" s="1"/>
        <i x="55" s="1"/>
        <i x="71" s="1"/>
        <i x="93" s="1"/>
        <i x="56" s="1"/>
        <i x="43" s="1"/>
        <i x="21" s="1"/>
        <i x="5" s="1"/>
        <i x="90" s="1"/>
        <i x="17" s="1"/>
        <i x="94" s="1"/>
        <i x="6" s="1"/>
        <i x="14" s="1"/>
        <i x="13" s="1"/>
        <i x="52" s="1"/>
        <i x="53" s="1"/>
        <i x="83" s="1"/>
        <i x="10" s="1"/>
        <i x="1" s="1"/>
        <i x="18" s="1"/>
        <i x="100"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ken" xr10:uid="{94D9DFE8-2E71-430E-9AD3-79A5BA41045E}" sourceName="Taken">
  <pivotTables>
    <pivotTable tabId="5" name="PivotTable8"/>
  </pivotTables>
  <data>
    <tabular pivotCacheId="292669158">
      <items count="7">
        <i x="1" s="1"/>
        <i x="0" s="1"/>
        <i x="4" s="1"/>
        <i x="2" s="1"/>
        <i x="5" s="1"/>
        <i x="3" s="1"/>
        <i x="6"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ve_Type" xr10:uid="{A458F0F7-0D5B-45DA-A9AD-49018B4E62EE}" sourceName="Leave Type">
  <pivotTables>
    <pivotTable tabId="5" name="PivotTable8"/>
  </pivotTables>
  <data>
    <tabular pivotCacheId="292669158">
      <items count="4">
        <i x="1" s="1"/>
        <i x="0" s="1"/>
        <i x="2" s="1"/>
        <i x="3"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4" xr10:uid="{EF9BA165-362A-4E8F-95F9-8495ABD7EA0B}" sourceName="Emp ID">
  <pivotTables>
    <pivotTable tabId="118" name="PivotTable6"/>
    <pivotTable tabId="118" name="PivotTable7"/>
    <pivotTable tabId="118" name="PivotTable8"/>
    <pivotTable tabId="118" name="PivotTable9"/>
  </pivotTables>
  <data>
    <tabular pivotCacheId="54908062">
      <items count="1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63638007-C793-4AEB-89CB-352FFEBAAAB4}" sourceName="Name">
  <pivotTables>
    <pivotTable tabId="118" name="PivotTable6"/>
    <pivotTable tabId="118" name="PivotTable7"/>
    <pivotTable tabId="118" name="PivotTable8"/>
    <pivotTable tabId="118" name="PivotTable9"/>
  </pivotTables>
  <data>
    <tabular pivotCacheId="54908062">
      <items count="100">
        <i x="35" s="1"/>
        <i x="95" s="1"/>
        <i x="28" s="1"/>
        <i x="82" s="1"/>
        <i x="0" s="1"/>
        <i x="29" s="1"/>
        <i x="63" s="1"/>
        <i x="7" s="1"/>
        <i x="3" s="1"/>
        <i x="33" s="1"/>
        <i x="72" s="1"/>
        <i x="87" s="1"/>
        <i x="12" s="1"/>
        <i x="89" s="1"/>
        <i x="30" s="1"/>
        <i x="23" s="1"/>
        <i x="9" s="1"/>
        <i x="80" s="1"/>
        <i x="46" s="1"/>
        <i x="45" s="1"/>
        <i x="42" s="1"/>
        <i x="81" s="1"/>
        <i x="92" s="1"/>
        <i x="68" s="1"/>
        <i x="61" s="1"/>
        <i x="47" s="1"/>
        <i x="22" s="1"/>
        <i x="15" s="1"/>
        <i x="98" s="1"/>
        <i x="77" s="1"/>
        <i x="54" s="1"/>
        <i x="99" s="1"/>
        <i x="37" s="1"/>
        <i x="20" s="1"/>
        <i x="44" s="1"/>
        <i x="41" s="1"/>
        <i x="57" s="1"/>
        <i x="91" s="1"/>
        <i x="64" s="1"/>
        <i x="60" s="1"/>
        <i x="75" s="1"/>
        <i x="78" s="1"/>
        <i x="2" s="1"/>
        <i x="38" s="1"/>
        <i x="34" s="1"/>
        <i x="51" s="1"/>
        <i x="97" s="1"/>
        <i x="74" s="1"/>
        <i x="48" s="1"/>
        <i x="19" s="1"/>
        <i x="73" s="1"/>
        <i x="69" s="1"/>
        <i x="84" s="1"/>
        <i x="39" s="1"/>
        <i x="88" s="1"/>
        <i x="62" s="1"/>
        <i x="26" s="1"/>
        <i x="59" s="1"/>
        <i x="11" s="1"/>
        <i x="65" s="1"/>
        <i x="25" s="1"/>
        <i x="70" s="1"/>
        <i x="76" s="1"/>
        <i x="79" s="1"/>
        <i x="16" s="1"/>
        <i x="32" s="1"/>
        <i x="85" s="1"/>
        <i x="67" s="1"/>
        <i x="40" s="1"/>
        <i x="86" s="1"/>
        <i x="58" s="1"/>
        <i x="8" s="1"/>
        <i x="96" s="1"/>
        <i x="49" s="1"/>
        <i x="27" s="1"/>
        <i x="50" s="1"/>
        <i x="24" s="1"/>
        <i x="4" s="1"/>
        <i x="36" s="1"/>
        <i x="66" s="1"/>
        <i x="31" s="1"/>
        <i x="55" s="1"/>
        <i x="71" s="1"/>
        <i x="93" s="1"/>
        <i x="56" s="1"/>
        <i x="43" s="1"/>
        <i x="21" s="1"/>
        <i x="5" s="1"/>
        <i x="90" s="1"/>
        <i x="17" s="1"/>
        <i x="94" s="1"/>
        <i x="6" s="1"/>
        <i x="14" s="1"/>
        <i x="13" s="1"/>
        <i x="52" s="1"/>
        <i x="53" s="1"/>
        <i x="83" s="1"/>
        <i x="10" s="1"/>
        <i x="1" s="1"/>
        <i x="18"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13EC730A-9E62-4D5D-A234-5C812ED3C968}" sourceName="Department">
  <pivotTables>
    <pivotTable tabId="118" name="PivotTable6"/>
    <pivotTable tabId="118" name="PivotTable7"/>
    <pivotTable tabId="118" name="PivotTable8"/>
    <pivotTable tabId="118" name="PivotTable9"/>
  </pivotTables>
  <data>
    <tabular pivotCacheId="54908062">
      <items count="7">
        <i x="4" s="1"/>
        <i x="1" s="1"/>
        <i x="0" s="1"/>
        <i x="3" s="1"/>
        <i x="5" s="1"/>
        <i x="6" s="1"/>
        <i x="2"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Rating1" xr10:uid="{24F6FED0-E579-4187-B751-896A16A27D86}" sourceName="Avg Rating">
  <pivotTables>
    <pivotTable tabId="118" name="PivotTable7"/>
    <pivotTable tabId="118" name="PivotTable6"/>
    <pivotTable tabId="118" name="PivotTable8"/>
    <pivotTable tabId="118" name="PivotTable9"/>
  </pivotTables>
  <data>
    <tabular pivotCacheId="54908062">
      <items count="46">
        <i x="45" s="1"/>
        <i x="36" s="1"/>
        <i x="8" s="1"/>
        <i x="28" s="1"/>
        <i x="34" s="1"/>
        <i x="22" s="1"/>
        <i x="15" s="1"/>
        <i x="29" s="1"/>
        <i x="32" s="1"/>
        <i x="3" s="1"/>
        <i x="12" s="1"/>
        <i x="39" s="1"/>
        <i x="41" s="1"/>
        <i x="19" s="1"/>
        <i x="44" s="1"/>
        <i x="17" s="1"/>
        <i x="5" s="1"/>
        <i x="10" s="1"/>
        <i x="27" s="1"/>
        <i x="31" s="1"/>
        <i x="43" s="1"/>
        <i x="37" s="1"/>
        <i x="25" s="1"/>
        <i x="14" s="1"/>
        <i x="1" s="1"/>
        <i x="7" s="1"/>
        <i x="35" s="1"/>
        <i x="23" s="1"/>
        <i x="4" s="1"/>
        <i x="11" s="1"/>
        <i x="33" s="1"/>
        <i x="26" s="1"/>
        <i x="20" s="1"/>
        <i x="18" s="1"/>
        <i x="9" s="1"/>
        <i x="40" s="1"/>
        <i x="13" s="1"/>
        <i x="0" s="1"/>
        <i x="6" s="1"/>
        <i x="2" s="1"/>
        <i x="42" s="1"/>
        <i x="24" s="1"/>
        <i x="16" s="1"/>
        <i x="30" s="1"/>
        <i x="38" s="1"/>
        <i x="21"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ary1" xr10:uid="{4BC47C50-C161-4C09-8117-D04F468815F3}" sourceName="Net Salary">
  <pivotTables>
    <pivotTable tabId="118" name="PivotTable8"/>
    <pivotTable tabId="118" name="PivotTable6"/>
    <pivotTable tabId="118" name="PivotTable7"/>
    <pivotTable tabId="118" name="PivotTable9"/>
  </pivotTables>
  <data>
    <tabular pivotCacheId="54908062">
      <items count="100">
        <i x="38" s="1"/>
        <i x="28" s="1"/>
        <i x="99" s="1"/>
        <i x="44" s="1"/>
        <i x="82" s="1"/>
        <i x="68" s="1"/>
        <i x="0" s="1"/>
        <i x="92" s="1"/>
        <i x="3" s="1"/>
        <i x="40" s="1"/>
        <i x="18" s="1"/>
        <i x="90" s="1"/>
        <i x="9" s="1"/>
        <i x="80" s="1"/>
        <i x="87" s="1"/>
        <i x="62" s="1"/>
        <i x="5" s="1"/>
        <i x="59" s="1"/>
        <i x="97" s="1"/>
        <i x="49" s="1"/>
        <i x="94" s="1"/>
        <i x="45" s="1"/>
        <i x="81" s="1"/>
        <i x="46" s="1"/>
        <i x="20" s="1"/>
        <i x="98" s="1"/>
        <i x="64" s="1"/>
        <i x="24" s="1"/>
        <i x="29" s="1"/>
        <i x="26" s="1"/>
        <i x="17" s="1"/>
        <i x="14" s="1"/>
        <i x="91" s="1"/>
        <i x="43" s="1"/>
        <i x="93" s="1"/>
        <i x="67" s="1"/>
        <i x="1" s="1"/>
        <i x="37" s="1"/>
        <i x="41" s="1"/>
        <i x="58" s="1"/>
        <i x="33" s="1"/>
        <i x="60" s="1"/>
        <i x="10" s="1"/>
        <i x="35" s="1"/>
        <i x="36" s="1"/>
        <i x="89" s="1"/>
        <i x="34" s="1"/>
        <i x="56" s="1"/>
        <i x="27" s="1"/>
        <i x="2" s="1"/>
        <i x="84" s="1"/>
        <i x="83" s="1"/>
        <i x="12" s="1"/>
        <i x="70" s="1"/>
        <i x="19" s="1"/>
        <i x="96" s="1"/>
        <i x="30" s="1"/>
        <i x="23" s="1"/>
        <i x="85" s="1"/>
        <i x="61" s="1"/>
        <i x="75" s="1"/>
        <i x="6" s="1"/>
        <i x="86" s="1"/>
        <i x="15" s="1"/>
        <i x="71" s="1"/>
        <i x="65" s="1"/>
        <i x="25" s="1"/>
        <i x="42" s="1"/>
        <i x="4" s="1"/>
        <i x="22" s="1"/>
        <i x="7" s="1"/>
        <i x="11" s="1"/>
        <i x="69" s="1"/>
        <i x="77" s="1"/>
        <i x="63" s="1"/>
        <i x="52" s="1"/>
        <i x="76" s="1"/>
        <i x="74" s="1"/>
        <i x="39" s="1"/>
        <i x="73" s="1"/>
        <i x="13" s="1"/>
        <i x="21" s="1"/>
        <i x="53" s="1"/>
        <i x="78" s="1"/>
        <i x="31" s="1"/>
        <i x="66" s="1"/>
        <i x="55" s="1"/>
        <i x="50" s="1"/>
        <i x="32" s="1"/>
        <i x="88" s="1"/>
        <i x="48" s="1"/>
        <i x="95" s="1"/>
        <i x="57" s="1"/>
        <i x="47" s="1"/>
        <i x="8" s="1"/>
        <i x="16" s="1"/>
        <i x="54" s="1"/>
        <i x="72" s="1"/>
        <i x="51" s="1"/>
        <i x="79"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ken1" xr10:uid="{477F484B-C04D-45AA-8DF2-1C45C1FB0322}" sourceName="Taken">
  <pivotTables>
    <pivotTable tabId="118" name="PivotTable9"/>
    <pivotTable tabId="118" name="PivotTable6"/>
    <pivotTable tabId="118" name="PivotTable7"/>
    <pivotTable tabId="118" name="PivotTable8"/>
  </pivotTables>
  <data>
    <tabular pivotCacheId="54908062">
      <items count="6">
        <i x="1" s="1"/>
        <i x="0" s="1"/>
        <i x="4" s="1"/>
        <i x="2" s="1"/>
        <i x="5" s="1"/>
        <i x="3"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ve_Type1" xr10:uid="{A23156B0-771E-432D-9742-9FA571CF62F9}" sourceName="Leave Type">
  <pivotTables>
    <pivotTable tabId="118" name="PivotTable9"/>
    <pivotTable tabId="118" name="PivotTable6"/>
    <pivotTable tabId="118" name="PivotTable7"/>
    <pivotTable tabId="118" name="PivotTable8"/>
  </pivotTables>
  <data>
    <tabular pivotCacheId="5490806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E3B984-9812-4F98-8B03-9308D0CFB443}" sourceName="Gender">
  <pivotTables>
    <pivotTable tabId="1" name="PivotTable3"/>
  </pivotTables>
  <data>
    <tabular pivotCacheId="1734234599">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Date" xr10:uid="{58CD029B-7D4D-4A65-99D0-C87B59D3748C}" sourceName="Join Date">
  <pivotTables>
    <pivotTable tabId="1" name="PivotTable3"/>
  </pivotTables>
  <data>
    <tabular pivotCacheId="1734234599">
      <items count="101">
        <i x="91" s="1"/>
        <i x="59" s="1"/>
        <i x="63" s="1"/>
        <i x="12" s="1"/>
        <i x="11" s="1"/>
        <i x="24" s="1"/>
        <i x="1" s="1"/>
        <i x="47" s="1"/>
        <i x="42" s="1"/>
        <i x="96" s="1"/>
        <i x="48" s="1"/>
        <i x="58" s="1"/>
        <i x="81" s="1"/>
        <i x="25" s="1"/>
        <i x="60" s="1"/>
        <i x="21" s="1"/>
        <i x="40" s="1"/>
        <i x="66" s="1"/>
        <i x="65" s="1"/>
        <i x="36" s="1"/>
        <i x="97" s="1"/>
        <i x="10" s="1"/>
        <i x="54" s="1"/>
        <i x="93" s="1"/>
        <i x="78" s="1"/>
        <i x="29" s="1"/>
        <i x="44" s="1"/>
        <i x="74" s="1"/>
        <i x="77" s="1"/>
        <i x="30" s="1"/>
        <i x="85" s="1"/>
        <i x="52" s="1"/>
        <i x="69" s="1"/>
        <i x="87" s="1"/>
        <i x="56" s="1"/>
        <i x="9" s="1"/>
        <i x="51" s="1"/>
        <i x="16" s="1"/>
        <i x="3" s="1"/>
        <i x="76" s="1"/>
        <i x="84" s="1"/>
        <i x="34" s="1"/>
        <i x="92" s="1"/>
        <i x="57" s="1"/>
        <i x="53" s="1"/>
        <i x="83" s="1"/>
        <i x="67" s="1"/>
        <i x="35" s="1"/>
        <i x="73" s="1"/>
        <i x="49" s="1"/>
        <i x="6" s="1"/>
        <i x="37" s="1"/>
        <i x="90" s="1"/>
        <i x="5" s="1"/>
        <i x="46" s="1"/>
        <i x="0" s="1"/>
        <i x="82" s="1"/>
        <i x="33" s="1"/>
        <i x="99" s="1"/>
        <i x="95" s="1"/>
        <i x="23" s="1"/>
        <i x="4" s="1"/>
        <i x="70" s="1"/>
        <i x="7" s="1"/>
        <i x="86" s="1"/>
        <i x="43" s="1"/>
        <i x="19" s="1"/>
        <i x="50" s="1"/>
        <i x="39" s="1"/>
        <i x="79" s="1"/>
        <i x="38" s="1"/>
        <i x="75" s="1"/>
        <i x="14" s="1"/>
        <i x="41" s="1"/>
        <i x="20" s="1"/>
        <i x="71" s="1"/>
        <i x="22" s="1"/>
        <i x="8" s="1"/>
        <i x="61" s="1"/>
        <i x="98" s="1"/>
        <i x="89" s="1"/>
        <i x="62" s="1"/>
        <i x="31" s="1"/>
        <i x="17" s="1"/>
        <i x="18" s="1"/>
        <i x="64" s="1"/>
        <i x="55" s="1"/>
        <i x="26" s="1"/>
        <i x="68" s="1"/>
        <i x="32" s="1"/>
        <i x="94" s="1"/>
        <i x="88" s="1"/>
        <i x="2" s="1"/>
        <i x="27" s="1"/>
        <i x="28" s="1"/>
        <i x="13" s="1"/>
        <i x="80" s="1"/>
        <i x="45" s="1"/>
        <i x="72" s="1"/>
        <i x="15" s="1"/>
        <i x="10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96AA1C-7611-4C57-9D2E-70BB0C58E404}" sourceName="Department">
  <pivotTables>
    <pivotTable tabId="1" name="PivotTable3"/>
  </pivotTables>
  <data>
    <tabular pivotCacheId="1734234599">
      <items count="8">
        <i x="4" s="1"/>
        <i x="1" s="1"/>
        <i x="0" s="1"/>
        <i x="3" s="1"/>
        <i x="5" s="1"/>
        <i x="6" s="1"/>
        <i x="2" s="1"/>
        <i x="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B540CD8A-47E1-44C0-A7A4-CDB3FEE4179A}" sourceName="Designation">
  <pivotTables>
    <pivotTable tabId="1" name="PivotTable3"/>
  </pivotTables>
  <data>
    <tabular pivotCacheId="1734234599">
      <items count="20">
        <i x="1" s="1"/>
        <i x="6" s="1"/>
        <i x="13" s="1"/>
        <i x="14" s="1"/>
        <i x="11" s="1"/>
        <i x="8" s="1"/>
        <i x="0" s="1"/>
        <i x="17" s="1"/>
        <i x="15" s="1"/>
        <i x="5" s="1"/>
        <i x="3" s="1"/>
        <i x="16" s="1"/>
        <i x="18" s="1"/>
        <i x="10" s="1"/>
        <i x="4" s="1"/>
        <i x="2" s="1"/>
        <i x="7" s="1"/>
        <i x="9" s="1"/>
        <i x="12" s="1"/>
        <i x="19"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ail" xr10:uid="{D6561E29-518B-4647-887E-F14FA282295A}" sourceName="Email">
  <pivotTables>
    <pivotTable tabId="1" name="PivotTable3"/>
  </pivotTables>
  <data>
    <tabular pivotCacheId="1734234599">
      <items count="101">
        <i x="65" s="1"/>
        <i x="81" s="1"/>
        <i x="45" s="1"/>
        <i x="24" s="1"/>
        <i x="8" s="1"/>
        <i x="96" s="1"/>
        <i x="22" s="1"/>
        <i x="76" s="1"/>
        <i x="61" s="1"/>
        <i x="63" s="1"/>
        <i x="13" s="1"/>
        <i x="82" s="1"/>
        <i x="44" s="1"/>
        <i x="21" s="1"/>
        <i x="77" s="1"/>
        <i x="57" s="1"/>
        <i x="88" s="1"/>
        <i x="29" s="1"/>
        <i x="47" s="1"/>
        <i x="70" s="1"/>
        <i x="25" s="1"/>
        <i x="66" s="1"/>
        <i x="79" s="1"/>
        <i x="48" s="1"/>
        <i x="0" s="1"/>
        <i x="26" s="1"/>
        <i x="99" s="1"/>
        <i x="31" s="1"/>
        <i x="28" s="1"/>
        <i x="59" s="1"/>
        <i x="87" s="1"/>
        <i x="89" s="1"/>
        <i x="7" s="1"/>
        <i x="86" s="1"/>
        <i x="95" s="1"/>
        <i x="12" s="1"/>
        <i x="94" s="1"/>
        <i x="74" s="1"/>
        <i x="2" s="1"/>
        <i x="84" s="1"/>
        <i x="18" s="1"/>
        <i x="6" s="1"/>
        <i x="27" s="1"/>
        <i x="68" s="1"/>
        <i x="62" s="1"/>
        <i x="92" s="1"/>
        <i x="53" s="1"/>
        <i x="73" s="1"/>
        <i x="97" s="1"/>
        <i x="35" s="1"/>
        <i x="4" s="1"/>
        <i x="19" s="1"/>
        <i x="17" s="1"/>
        <i x="98" s="1"/>
        <i x="5" s="1"/>
        <i x="23" s="1"/>
        <i x="40" s="1"/>
        <i x="14" s="1"/>
        <i x="58" s="1"/>
        <i x="91" s="1"/>
        <i x="72" s="1"/>
        <i x="38" s="1"/>
        <i x="1" s="1"/>
        <i x="33" s="1"/>
        <i x="30" s="1"/>
        <i x="85" s="1"/>
        <i x="60" s="1"/>
        <i x="90" s="1"/>
        <i x="93" s="1"/>
        <i x="39" s="1"/>
        <i x="3" s="1"/>
        <i x="16" s="1"/>
        <i x="10" s="1"/>
        <i x="78" s="1"/>
        <i x="9" s="1"/>
        <i x="69" s="1"/>
        <i x="56" s="1"/>
        <i x="52" s="1"/>
        <i x="51" s="1"/>
        <i x="11" s="1"/>
        <i x="36" s="1"/>
        <i x="43" s="1"/>
        <i x="71" s="1"/>
        <i x="46" s="1"/>
        <i x="54" s="1"/>
        <i x="67" s="1"/>
        <i x="42" s="1"/>
        <i x="20" s="1"/>
        <i x="75" s="1"/>
        <i x="32" s="1"/>
        <i x="50" s="1"/>
        <i x="64" s="1"/>
        <i x="34" s="1"/>
        <i x="49" s="1"/>
        <i x="80" s="1"/>
        <i x="15" s="1"/>
        <i x="55" s="1"/>
        <i x="37" s="1"/>
        <i x="41" s="1"/>
        <i x="83" s="1"/>
        <i x="10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706A079-283B-4419-B92C-05479E2C5FB3}" sourceName="Status">
  <pivotTables>
    <pivotTable tabId="1" name="PivotTable3"/>
  </pivotTables>
  <data>
    <tabular pivotCacheId="1734234599">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1" xr10:uid="{73DDC616-8777-4F57-BFEB-071110799A72}" sourceName="Emp ID">
  <pivotTables>
    <pivotTable tabId="2" name="PivotTable4"/>
  </pivotTables>
  <data>
    <tabular pivotCacheId="192551617">
      <items count="101">
        <i x="2" s="1"/>
        <i x="16" s="1"/>
        <i x="24" s="1"/>
        <i x="27" s="1"/>
        <i x="36" s="1"/>
        <i x="49" s="1"/>
        <i x="52" s="1"/>
        <i x="62" s="1"/>
        <i x="69" s="1"/>
        <i x="83" s="1"/>
        <i x="92" s="1"/>
        <i x="96" s="1"/>
        <i x="0" s="1" nd="1"/>
        <i x="1" s="1" nd="1"/>
        <i x="3" s="1" nd="1"/>
        <i x="4" s="1" nd="1"/>
        <i x="5" s="1" nd="1"/>
        <i x="6" s="1" nd="1"/>
        <i x="7" s="1" nd="1"/>
        <i x="8" s="1" nd="1"/>
        <i x="9" s="1" nd="1"/>
        <i x="10" s="1" nd="1"/>
        <i x="11" s="1" nd="1"/>
        <i x="12" s="1" nd="1"/>
        <i x="13" s="1" nd="1"/>
        <i x="14" s="1" nd="1"/>
        <i x="15" s="1" nd="1"/>
        <i x="17" s="1" nd="1"/>
        <i x="18" s="1" nd="1"/>
        <i x="19" s="1" nd="1"/>
        <i x="20" s="1" nd="1"/>
        <i x="21" s="1" nd="1"/>
        <i x="22" s="1" nd="1"/>
        <i x="23" s="1" nd="1"/>
        <i x="25" s="1" nd="1"/>
        <i x="26" s="1" nd="1"/>
        <i x="28" s="1" nd="1"/>
        <i x="29" s="1" nd="1"/>
        <i x="30" s="1" nd="1"/>
        <i x="31" s="1" nd="1"/>
        <i x="32" s="1" nd="1"/>
        <i x="33" s="1" nd="1"/>
        <i x="34" s="1" nd="1"/>
        <i x="35" s="1" nd="1"/>
        <i x="37" s="1" nd="1"/>
        <i x="38" s="1" nd="1"/>
        <i x="39" s="1" nd="1"/>
        <i x="40" s="1" nd="1"/>
        <i x="41" s="1" nd="1"/>
        <i x="42" s="1" nd="1"/>
        <i x="43" s="1" nd="1"/>
        <i x="44" s="1" nd="1"/>
        <i x="45" s="1" nd="1"/>
        <i x="46" s="1" nd="1"/>
        <i x="47" s="1" nd="1"/>
        <i x="48" s="1" nd="1"/>
        <i x="50" s="1" nd="1"/>
        <i x="51" s="1" nd="1"/>
        <i x="53" s="1" nd="1"/>
        <i x="54" s="1" nd="1"/>
        <i x="55" s="1" nd="1"/>
        <i x="56" s="1" nd="1"/>
        <i x="57" s="1" nd="1"/>
        <i x="58" s="1" nd="1"/>
        <i x="59" s="1" nd="1"/>
        <i x="60" s="1" nd="1"/>
        <i x="61" s="1" nd="1"/>
        <i x="63" s="1" nd="1"/>
        <i x="64" s="1" nd="1"/>
        <i x="65" s="1" nd="1"/>
        <i x="66" s="1" nd="1"/>
        <i x="67" s="1" nd="1"/>
        <i x="68" s="1" nd="1"/>
        <i x="70" s="1" nd="1"/>
        <i x="71" s="1" nd="1"/>
        <i x="72" s="1" nd="1"/>
        <i x="73" s="1" nd="1"/>
        <i x="74" s="1" nd="1"/>
        <i x="75" s="1" nd="1"/>
        <i x="76" s="1" nd="1"/>
        <i x="77" s="1" nd="1"/>
        <i x="78" s="1" nd="1"/>
        <i x="79" s="1" nd="1"/>
        <i x="80" s="1" nd="1"/>
        <i x="81" s="1" nd="1"/>
        <i x="82" s="1" nd="1"/>
        <i x="84" s="1" nd="1"/>
        <i x="85" s="1" nd="1"/>
        <i x="86" s="1" nd="1"/>
        <i x="87" s="1" nd="1"/>
        <i x="88" s="1" nd="1"/>
        <i x="89" s="1" nd="1"/>
        <i x="90" s="1" nd="1"/>
        <i x="91" s="1" nd="1"/>
        <i x="93" s="1" nd="1"/>
        <i x="94" s="1" nd="1"/>
        <i x="95" s="1" nd="1"/>
        <i x="97" s="1" nd="1"/>
        <i x="98" s="1" nd="1"/>
        <i x="99" s="1" nd="1"/>
        <i x="10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xr10:uid="{8D9D3028-6792-4995-ACCB-8037A30872CE}" cache="Slicer_Emp_ID" caption="Emp ID" startItem="12" rowHeight="241300"/>
  <slicer name="Name" xr10:uid="{07895348-7ADC-4732-A7B6-3002F2E6AD8B}" cache="Slicer_Name" caption="Name" rowHeight="241300"/>
  <slicer name="Gender" xr10:uid="{7E0BF5D2-E60A-4802-8B78-44B277FBB895}" cache="Slicer_Gender" caption="Gender" rowHeight="241300"/>
  <slicer name="Join Date" xr10:uid="{B6CD3B7A-7AF4-4A4C-BD8A-290D09E37F41}" cache="Slicer_Join_Date" caption="Join Date" rowHeight="241300"/>
  <slicer name="Department" xr10:uid="{F0ED37F1-23FF-4B8F-A9D5-D9EB6148064E}" cache="Slicer_Department" caption="Department" rowHeight="241300"/>
  <slicer name="Designation" xr10:uid="{CA2978F1-F721-47CF-A88E-F67F5246BDA4}" cache="Slicer_Designation" caption="Designation" rowHeight="241300"/>
  <slicer name="Email" xr10:uid="{B59A223F-E33A-413C-8E19-0FEB90983A91}" cache="Slicer_Email" caption="Email" rowHeight="241300"/>
  <slicer name="Status" xr10:uid="{6634F83E-5A26-4C5C-BDA8-05BEA2287B17}"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4" xr10:uid="{9DB3E6F1-7DBD-4FE5-A75D-F8741B204DE5}" cache="Slicer_Emp_ID4" caption="Emp ID" startItem="10" rowHeight="241300"/>
  <slicer name="Name 1" xr10:uid="{16CF64D0-A157-41B2-9417-307B986E766D}" cache="Slicer_Name1" caption="Name" rowHeight="241300"/>
  <slicer name="Department 2" xr10:uid="{FCCE16BA-D0AF-42DA-BCE6-90A9BA3CC963}" cache="Slicer_Department2" caption="Department" startItem="2" rowHeight="241300"/>
  <slicer name="Avg Rating 1" xr10:uid="{C0B6368E-A447-4BE5-8F97-F4CB4BDD61FF}" cache="Slicer_Avg_Rating1" caption="Avg Rating" startItem="5" rowHeight="241300"/>
  <slicer name="Net Salary 1" xr10:uid="{1A416A9C-6F43-4176-A388-E574EAB90730}" cache="Slicer_Net_Salary1" caption="Net Salary" rowHeight="241300"/>
  <slicer name="Taken 1" xr10:uid="{EDFD3B30-E51A-4D47-B7BE-5188DDF2DEFA}" cache="Slicer_Taken1" caption="Taken" rowHeight="241300"/>
  <slicer name="Leave Type 1" xr10:uid="{FAB66BDF-A229-4CB2-8535-1D80C4FCA2DC}" cache="Slicer_Leave_Type1" caption="Leave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1" xr10:uid="{AC75FB3E-AAFA-4DB7-A198-E00A73092F02}" cache="Slicer_Emp_ID1" caption="Emp ID" rowHeight="241300"/>
  <slicer name="Emp Name" xr10:uid="{31287196-2488-4962-810B-9B09DE6F2273}" cache="Slicer_Emp_Name" caption="Emp Name" rowHeight="241300"/>
  <slicer name="KPI Score" xr10:uid="{8B50599E-F857-467C-87B2-B0FFF9A9BA08}" cache="Slicer_KPI_Score" caption="KPI Score" rowHeight="241300"/>
  <slicer name="Avg Rating" xr10:uid="{3FA40B28-E79D-4AE8-A312-893FC31883E0}" cache="Slicer_Avg_Rating" caption="Avg Rating" rowHeight="241300"/>
  <slicer name="Status 1" xr10:uid="{08CC3067-1C49-4F6A-A7B3-B91A0593AB3D}" cache="Slicer_Status1" caption="Status" rowHeight="241300"/>
  <slicer name="Rank" xr10:uid="{7F671ED1-3214-4C2F-8318-5042D9E3A5D4}" cache="Slicer_Rank" caption="Rank"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2" xr10:uid="{81C8DCEA-4802-414F-8B24-D9D41530C2A6}" cache="Slicer_Emp_ID2" caption="Emp ID" rowHeight="241300"/>
  <slicer name="Department 1" xr10:uid="{F3D1B5F7-EA7B-4E0D-A764-B138344A14B1}" cache="Slicer_Department1" caption="Department" rowHeight="241300"/>
  <slicer name="Net Salary" xr10:uid="{5E83F29C-065F-4913-8927-363F2632B91D}" cache="Slicer_Net_Salary" caption="Net Sala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3" xr10:uid="{5706D1EB-AF94-4373-87CD-716CF0E435E8}" cache="Slicer_Emp_ID3" caption="Emp ID" startItem="28" rowHeight="241300"/>
  <slicer name="Total Leaves" xr10:uid="{AB543DE2-0587-46B4-B13F-8545A682F656}" cache="Slicer_Total_Leaves" caption="Total Leaves" startItem="3" rowHeight="241300"/>
  <slicer name="Taken" xr10:uid="{F2D5B1AC-D3DC-48A2-8FEF-66BA0385A402}" cache="Slicer_Taken" caption="Taken" rowHeight="241300"/>
  <slicer name="Leave Type" xr10:uid="{B3A7E019-4A1A-443D-8F95-2075AE3DD844}" cache="Slicer_Leave_Type" caption="Leave Type" startItem="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M101"/>
  <sheetViews>
    <sheetView zoomScale="98" workbookViewId="0">
      <selection activeCell="L92" sqref="L92"/>
    </sheetView>
  </sheetViews>
  <sheetFormatPr defaultRowHeight="14.5" x14ac:dyDescent="0.35"/>
  <cols>
    <col min="2" max="2" width="23.36328125" customWidth="1"/>
    <col min="3" max="3" width="8.6328125" customWidth="1"/>
    <col min="4" max="4" width="19.6328125" customWidth="1"/>
    <col min="5" max="5" width="18.81640625" customWidth="1"/>
    <col min="6" max="6" width="24" customWidth="1"/>
    <col min="7" max="7" width="18.81640625" customWidth="1"/>
    <col min="8" max="8" width="27.36328125" customWidth="1"/>
    <col min="9" max="9" width="19.90625" customWidth="1"/>
    <col min="12" max="12" width="12.6328125" bestFit="1" customWidth="1"/>
    <col min="13" max="13" width="14.90625" bestFit="1" customWidth="1"/>
  </cols>
  <sheetData>
    <row r="1" spans="1:13" x14ac:dyDescent="0.35">
      <c r="A1" s="1" t="s">
        <v>0</v>
      </c>
      <c r="B1" s="1" t="s">
        <v>1</v>
      </c>
      <c r="C1" s="1" t="s">
        <v>2</v>
      </c>
      <c r="D1" s="1" t="s">
        <v>3</v>
      </c>
      <c r="E1" s="1" t="s">
        <v>4</v>
      </c>
      <c r="F1" s="1" t="s">
        <v>5</v>
      </c>
      <c r="G1" s="1" t="s">
        <v>6</v>
      </c>
      <c r="H1" s="1" t="s">
        <v>7</v>
      </c>
      <c r="I1" s="1" t="s">
        <v>8</v>
      </c>
      <c r="J1" s="1" t="s">
        <v>9</v>
      </c>
    </row>
    <row r="2" spans="1:13" x14ac:dyDescent="0.35">
      <c r="A2" s="4" t="s">
        <v>10</v>
      </c>
      <c r="B2" t="s">
        <v>110</v>
      </c>
      <c r="C2" t="s">
        <v>210</v>
      </c>
      <c r="D2" t="s">
        <v>212</v>
      </c>
      <c r="E2" t="s">
        <v>312</v>
      </c>
      <c r="F2" t="s">
        <v>412</v>
      </c>
      <c r="G2" t="s">
        <v>419</v>
      </c>
      <c r="H2" t="s">
        <v>438</v>
      </c>
      <c r="I2" s="3">
        <v>8386379402</v>
      </c>
      <c r="J2" t="s">
        <v>566</v>
      </c>
    </row>
    <row r="3" spans="1:13" x14ac:dyDescent="0.35">
      <c r="A3" s="3" t="s">
        <v>11</v>
      </c>
      <c r="B3" t="s">
        <v>111</v>
      </c>
      <c r="C3" t="s">
        <v>210</v>
      </c>
      <c r="D3" t="s">
        <v>213</v>
      </c>
      <c r="E3" t="s">
        <v>313</v>
      </c>
      <c r="F3" t="s">
        <v>413</v>
      </c>
      <c r="G3" t="s">
        <v>420</v>
      </c>
      <c r="H3" t="s">
        <v>439</v>
      </c>
      <c r="I3" s="3">
        <v>1849593103</v>
      </c>
      <c r="J3" t="s">
        <v>567</v>
      </c>
      <c r="L3" s="7" t="s">
        <v>584</v>
      </c>
      <c r="M3" t="s">
        <v>586</v>
      </c>
    </row>
    <row r="4" spans="1:13" x14ac:dyDescent="0.35">
      <c r="A4" s="3" t="s">
        <v>12</v>
      </c>
      <c r="B4" t="s">
        <v>112</v>
      </c>
      <c r="C4" t="s">
        <v>210</v>
      </c>
      <c r="D4" t="s">
        <v>214</v>
      </c>
      <c r="E4" t="s">
        <v>314</v>
      </c>
      <c r="F4" t="s">
        <v>414</v>
      </c>
      <c r="G4" t="s">
        <v>421</v>
      </c>
      <c r="H4" t="s">
        <v>440</v>
      </c>
      <c r="I4" s="3">
        <v>8327648350</v>
      </c>
      <c r="J4" t="s">
        <v>567</v>
      </c>
      <c r="L4" s="8" t="s">
        <v>416</v>
      </c>
      <c r="M4">
        <v>12</v>
      </c>
    </row>
    <row r="5" spans="1:13" x14ac:dyDescent="0.35">
      <c r="A5" s="3" t="s">
        <v>13</v>
      </c>
      <c r="B5" t="s">
        <v>113</v>
      </c>
      <c r="C5" t="s">
        <v>210</v>
      </c>
      <c r="D5" t="s">
        <v>215</v>
      </c>
      <c r="E5" t="s">
        <v>315</v>
      </c>
      <c r="F5" t="s">
        <v>412</v>
      </c>
      <c r="G5" t="s">
        <v>422</v>
      </c>
      <c r="H5" t="s">
        <v>441</v>
      </c>
      <c r="I5" s="3">
        <v>9696532871</v>
      </c>
      <c r="J5" t="s">
        <v>567</v>
      </c>
      <c r="L5" s="8" t="s">
        <v>413</v>
      </c>
      <c r="M5">
        <v>16</v>
      </c>
    </row>
    <row r="6" spans="1:13" x14ac:dyDescent="0.35">
      <c r="A6" s="3" t="s">
        <v>14</v>
      </c>
      <c r="B6" t="s">
        <v>114</v>
      </c>
      <c r="C6" t="s">
        <v>210</v>
      </c>
      <c r="D6" t="s">
        <v>216</v>
      </c>
      <c r="E6" t="s">
        <v>316</v>
      </c>
      <c r="F6" t="s">
        <v>414</v>
      </c>
      <c r="G6" t="s">
        <v>423</v>
      </c>
      <c r="H6" t="s">
        <v>442</v>
      </c>
      <c r="I6" s="3">
        <v>8451462704</v>
      </c>
      <c r="J6" t="s">
        <v>566</v>
      </c>
      <c r="L6" s="8" t="s">
        <v>412</v>
      </c>
      <c r="M6">
        <v>17</v>
      </c>
    </row>
    <row r="7" spans="1:13" x14ac:dyDescent="0.35">
      <c r="A7" s="3" t="s">
        <v>15</v>
      </c>
      <c r="B7" t="s">
        <v>115</v>
      </c>
      <c r="C7" t="s">
        <v>210</v>
      </c>
      <c r="D7" t="s">
        <v>217</v>
      </c>
      <c r="E7" t="s">
        <v>317</v>
      </c>
      <c r="F7" t="s">
        <v>415</v>
      </c>
      <c r="G7" t="s">
        <v>424</v>
      </c>
      <c r="H7" t="s">
        <v>443</v>
      </c>
      <c r="I7" s="3">
        <v>5430391171</v>
      </c>
      <c r="J7" t="s">
        <v>566</v>
      </c>
      <c r="L7" s="8" t="s">
        <v>415</v>
      </c>
      <c r="M7">
        <v>13</v>
      </c>
    </row>
    <row r="8" spans="1:13" x14ac:dyDescent="0.35">
      <c r="A8" s="3" t="s">
        <v>16</v>
      </c>
      <c r="B8" t="s">
        <v>116</v>
      </c>
      <c r="C8" t="s">
        <v>210</v>
      </c>
      <c r="D8" t="s">
        <v>218</v>
      </c>
      <c r="E8" t="s">
        <v>318</v>
      </c>
      <c r="F8" t="s">
        <v>416</v>
      </c>
      <c r="G8" t="s">
        <v>425</v>
      </c>
      <c r="H8" t="s">
        <v>444</v>
      </c>
      <c r="I8" s="3">
        <v>3150983930</v>
      </c>
      <c r="J8" t="s">
        <v>566</v>
      </c>
      <c r="L8" s="8" t="s">
        <v>417</v>
      </c>
      <c r="M8">
        <v>14</v>
      </c>
    </row>
    <row r="9" spans="1:13" x14ac:dyDescent="0.35">
      <c r="A9" s="3" t="s">
        <v>17</v>
      </c>
      <c r="B9" t="s">
        <v>117</v>
      </c>
      <c r="C9" t="s">
        <v>211</v>
      </c>
      <c r="D9" t="s">
        <v>219</v>
      </c>
      <c r="E9" t="s">
        <v>319</v>
      </c>
      <c r="F9" t="s">
        <v>417</v>
      </c>
      <c r="G9" t="s">
        <v>426</v>
      </c>
      <c r="H9" t="s">
        <v>445</v>
      </c>
      <c r="I9" s="3">
        <v>3763116566</v>
      </c>
      <c r="J9" t="s">
        <v>567</v>
      </c>
      <c r="L9" s="8" t="s">
        <v>418</v>
      </c>
      <c r="M9">
        <v>12</v>
      </c>
    </row>
    <row r="10" spans="1:13" x14ac:dyDescent="0.35">
      <c r="A10" s="3" t="s">
        <v>18</v>
      </c>
      <c r="B10" t="s">
        <v>118</v>
      </c>
      <c r="C10" t="s">
        <v>211</v>
      </c>
      <c r="D10" t="s">
        <v>220</v>
      </c>
      <c r="E10" t="s">
        <v>320</v>
      </c>
      <c r="F10" t="s">
        <v>412</v>
      </c>
      <c r="G10" t="s">
        <v>422</v>
      </c>
      <c r="H10" t="s">
        <v>446</v>
      </c>
      <c r="I10" s="3">
        <v>8108013267</v>
      </c>
      <c r="J10" t="s">
        <v>566</v>
      </c>
      <c r="L10" s="8" t="s">
        <v>414</v>
      </c>
      <c r="M10">
        <v>16</v>
      </c>
    </row>
    <row r="11" spans="1:13" x14ac:dyDescent="0.35">
      <c r="A11" s="3" t="s">
        <v>19</v>
      </c>
      <c r="B11" t="s">
        <v>119</v>
      </c>
      <c r="C11" t="s">
        <v>210</v>
      </c>
      <c r="D11" t="s">
        <v>221</v>
      </c>
      <c r="E11" t="s">
        <v>321</v>
      </c>
      <c r="F11" t="s">
        <v>417</v>
      </c>
      <c r="G11" t="s">
        <v>427</v>
      </c>
      <c r="H11" t="s">
        <v>447</v>
      </c>
      <c r="I11" s="3">
        <v>4309805009</v>
      </c>
      <c r="J11" t="s">
        <v>566</v>
      </c>
      <c r="L11" s="8" t="s">
        <v>599</v>
      </c>
    </row>
    <row r="12" spans="1:13" x14ac:dyDescent="0.35">
      <c r="A12" s="3" t="s">
        <v>20</v>
      </c>
      <c r="B12" t="s">
        <v>120</v>
      </c>
      <c r="C12" t="s">
        <v>210</v>
      </c>
      <c r="D12" t="s">
        <v>222</v>
      </c>
      <c r="E12" t="s">
        <v>322</v>
      </c>
      <c r="F12" t="s">
        <v>418</v>
      </c>
      <c r="G12" t="s">
        <v>428</v>
      </c>
      <c r="H12" t="s">
        <v>448</v>
      </c>
      <c r="I12" s="3">
        <v>4353462475</v>
      </c>
      <c r="J12" t="s">
        <v>567</v>
      </c>
      <c r="L12" s="8" t="s">
        <v>585</v>
      </c>
      <c r="M12">
        <v>100</v>
      </c>
    </row>
    <row r="13" spans="1:13" x14ac:dyDescent="0.35">
      <c r="A13" s="3" t="s">
        <v>21</v>
      </c>
      <c r="B13" t="s">
        <v>121</v>
      </c>
      <c r="C13" t="s">
        <v>211</v>
      </c>
      <c r="D13" t="s">
        <v>223</v>
      </c>
      <c r="E13" t="s">
        <v>323</v>
      </c>
      <c r="F13" t="s">
        <v>412</v>
      </c>
      <c r="G13" t="s">
        <v>419</v>
      </c>
      <c r="H13" t="s">
        <v>449</v>
      </c>
      <c r="I13" s="3">
        <v>4278498084</v>
      </c>
      <c r="J13" t="s">
        <v>566</v>
      </c>
    </row>
    <row r="14" spans="1:13" x14ac:dyDescent="0.35">
      <c r="A14" s="3" t="s">
        <v>22</v>
      </c>
      <c r="B14" t="s">
        <v>122</v>
      </c>
      <c r="C14" t="s">
        <v>211</v>
      </c>
      <c r="D14" t="s">
        <v>224</v>
      </c>
      <c r="E14" t="s">
        <v>324</v>
      </c>
      <c r="F14" t="s">
        <v>414</v>
      </c>
      <c r="G14" t="s">
        <v>423</v>
      </c>
      <c r="H14" t="s">
        <v>450</v>
      </c>
      <c r="I14" s="3">
        <v>6400524278</v>
      </c>
      <c r="J14" t="s">
        <v>567</v>
      </c>
    </row>
    <row r="15" spans="1:13" x14ac:dyDescent="0.35">
      <c r="A15" s="3" t="s">
        <v>23</v>
      </c>
      <c r="B15" t="s">
        <v>123</v>
      </c>
      <c r="C15" t="s">
        <v>210</v>
      </c>
      <c r="D15" t="s">
        <v>225</v>
      </c>
      <c r="E15" t="s">
        <v>325</v>
      </c>
      <c r="F15" t="s">
        <v>418</v>
      </c>
      <c r="G15" t="s">
        <v>429</v>
      </c>
      <c r="H15" t="s">
        <v>451</v>
      </c>
      <c r="I15" s="3">
        <v>3315869232</v>
      </c>
      <c r="J15" t="s">
        <v>566</v>
      </c>
    </row>
    <row r="16" spans="1:13" x14ac:dyDescent="0.35">
      <c r="A16" s="3" t="s">
        <v>24</v>
      </c>
      <c r="B16" t="s">
        <v>124</v>
      </c>
      <c r="C16" t="s">
        <v>210</v>
      </c>
      <c r="D16" t="s">
        <v>226</v>
      </c>
      <c r="E16" t="s">
        <v>326</v>
      </c>
      <c r="F16" t="s">
        <v>416</v>
      </c>
      <c r="G16" t="s">
        <v>425</v>
      </c>
      <c r="H16" t="s">
        <v>452</v>
      </c>
      <c r="I16" s="3">
        <v>3375433036</v>
      </c>
      <c r="J16" t="s">
        <v>567</v>
      </c>
    </row>
    <row r="17" spans="1:10" x14ac:dyDescent="0.35">
      <c r="A17" s="3" t="s">
        <v>25</v>
      </c>
      <c r="B17" t="s">
        <v>125</v>
      </c>
      <c r="C17" t="s">
        <v>211</v>
      </c>
      <c r="D17" t="s">
        <v>227</v>
      </c>
      <c r="E17" t="s">
        <v>327</v>
      </c>
      <c r="F17" t="s">
        <v>417</v>
      </c>
      <c r="G17" t="s">
        <v>427</v>
      </c>
      <c r="H17" t="s">
        <v>453</v>
      </c>
      <c r="I17" s="3">
        <v>196556981</v>
      </c>
      <c r="J17" t="s">
        <v>566</v>
      </c>
    </row>
    <row r="18" spans="1:10" x14ac:dyDescent="0.35">
      <c r="A18" s="3" t="s">
        <v>26</v>
      </c>
      <c r="B18" t="s">
        <v>126</v>
      </c>
      <c r="C18" t="s">
        <v>210</v>
      </c>
      <c r="D18" t="s">
        <v>228</v>
      </c>
      <c r="E18" t="s">
        <v>328</v>
      </c>
      <c r="F18" t="s">
        <v>417</v>
      </c>
      <c r="G18" t="s">
        <v>427</v>
      </c>
      <c r="H18" t="s">
        <v>454</v>
      </c>
      <c r="I18" s="3">
        <v>1484656482</v>
      </c>
      <c r="J18" t="s">
        <v>567</v>
      </c>
    </row>
    <row r="19" spans="1:10" x14ac:dyDescent="0.35">
      <c r="A19" s="3" t="s">
        <v>27</v>
      </c>
      <c r="B19" t="s">
        <v>127</v>
      </c>
      <c r="C19" t="s">
        <v>211</v>
      </c>
      <c r="D19" t="s">
        <v>229</v>
      </c>
      <c r="E19" t="s">
        <v>329</v>
      </c>
      <c r="F19" t="s">
        <v>418</v>
      </c>
      <c r="G19" t="s">
        <v>422</v>
      </c>
      <c r="H19" t="s">
        <v>455</v>
      </c>
      <c r="I19" s="3">
        <v>2148951343</v>
      </c>
      <c r="J19" t="s">
        <v>567</v>
      </c>
    </row>
    <row r="20" spans="1:10" x14ac:dyDescent="0.35">
      <c r="A20" s="3" t="s">
        <v>28</v>
      </c>
      <c r="B20" t="s">
        <v>128</v>
      </c>
      <c r="C20" t="s">
        <v>210</v>
      </c>
      <c r="D20" t="s">
        <v>230</v>
      </c>
      <c r="E20" t="s">
        <v>330</v>
      </c>
      <c r="F20" t="s">
        <v>414</v>
      </c>
      <c r="G20" t="s">
        <v>430</v>
      </c>
      <c r="H20" t="s">
        <v>456</v>
      </c>
      <c r="I20" s="3">
        <v>2016328708</v>
      </c>
      <c r="J20" t="s">
        <v>567</v>
      </c>
    </row>
    <row r="21" spans="1:10" x14ac:dyDescent="0.35">
      <c r="A21" s="3" t="s">
        <v>29</v>
      </c>
      <c r="B21" t="s">
        <v>129</v>
      </c>
      <c r="C21" t="s">
        <v>210</v>
      </c>
      <c r="D21" t="s">
        <v>231</v>
      </c>
      <c r="E21" t="s">
        <v>331</v>
      </c>
      <c r="F21" t="s">
        <v>415</v>
      </c>
      <c r="G21" t="s">
        <v>431</v>
      </c>
      <c r="H21" t="s">
        <v>457</v>
      </c>
      <c r="I21" s="3">
        <v>7743487347</v>
      </c>
      <c r="J21" t="s">
        <v>566</v>
      </c>
    </row>
    <row r="22" spans="1:10" x14ac:dyDescent="0.35">
      <c r="A22" s="3" t="s">
        <v>30</v>
      </c>
      <c r="B22" t="s">
        <v>130</v>
      </c>
      <c r="C22" t="s">
        <v>210</v>
      </c>
      <c r="D22" t="s">
        <v>232</v>
      </c>
      <c r="E22" t="s">
        <v>332</v>
      </c>
      <c r="F22" t="s">
        <v>418</v>
      </c>
      <c r="G22" t="s">
        <v>428</v>
      </c>
      <c r="H22" t="s">
        <v>458</v>
      </c>
      <c r="I22" s="3">
        <v>6036690967</v>
      </c>
      <c r="J22" t="s">
        <v>567</v>
      </c>
    </row>
    <row r="23" spans="1:10" x14ac:dyDescent="0.35">
      <c r="A23" s="3" t="s">
        <v>31</v>
      </c>
      <c r="B23" t="s">
        <v>131</v>
      </c>
      <c r="C23" t="s">
        <v>210</v>
      </c>
      <c r="D23" t="s">
        <v>233</v>
      </c>
      <c r="E23" t="s">
        <v>333</v>
      </c>
      <c r="F23" t="s">
        <v>416</v>
      </c>
      <c r="G23" t="s">
        <v>425</v>
      </c>
      <c r="H23" t="s">
        <v>459</v>
      </c>
      <c r="I23" s="3">
        <v>7298069901</v>
      </c>
      <c r="J23" t="s">
        <v>566</v>
      </c>
    </row>
    <row r="24" spans="1:10" x14ac:dyDescent="0.35">
      <c r="A24" s="3" t="s">
        <v>32</v>
      </c>
      <c r="B24" t="s">
        <v>132</v>
      </c>
      <c r="C24" t="s">
        <v>211</v>
      </c>
      <c r="D24" t="s">
        <v>234</v>
      </c>
      <c r="E24" t="s">
        <v>334</v>
      </c>
      <c r="F24" t="s">
        <v>417</v>
      </c>
      <c r="G24" t="s">
        <v>426</v>
      </c>
      <c r="H24" t="s">
        <v>460</v>
      </c>
      <c r="I24" s="3">
        <v>7080531003</v>
      </c>
      <c r="J24" t="s">
        <v>567</v>
      </c>
    </row>
    <row r="25" spans="1:10" x14ac:dyDescent="0.35">
      <c r="A25" s="3" t="s">
        <v>33</v>
      </c>
      <c r="B25" t="s">
        <v>133</v>
      </c>
      <c r="C25" t="s">
        <v>211</v>
      </c>
      <c r="D25" t="s">
        <v>235</v>
      </c>
      <c r="E25" t="s">
        <v>335</v>
      </c>
      <c r="F25" t="s">
        <v>413</v>
      </c>
      <c r="G25" t="s">
        <v>422</v>
      </c>
      <c r="H25" t="s">
        <v>461</v>
      </c>
      <c r="I25" s="3">
        <v>2419049663</v>
      </c>
      <c r="J25" t="s">
        <v>566</v>
      </c>
    </row>
    <row r="26" spans="1:10" x14ac:dyDescent="0.35">
      <c r="A26" s="3" t="s">
        <v>34</v>
      </c>
      <c r="B26" t="s">
        <v>134</v>
      </c>
      <c r="C26" t="s">
        <v>211</v>
      </c>
      <c r="D26" t="s">
        <v>236</v>
      </c>
      <c r="E26" t="s">
        <v>336</v>
      </c>
      <c r="F26" t="s">
        <v>418</v>
      </c>
      <c r="G26" t="s">
        <v>428</v>
      </c>
      <c r="H26" t="s">
        <v>462</v>
      </c>
      <c r="I26" s="3">
        <v>6572628498</v>
      </c>
      <c r="J26" t="s">
        <v>567</v>
      </c>
    </row>
    <row r="27" spans="1:10" x14ac:dyDescent="0.35">
      <c r="A27" s="3" t="s">
        <v>35</v>
      </c>
      <c r="B27" t="s">
        <v>135</v>
      </c>
      <c r="C27" t="s">
        <v>211</v>
      </c>
      <c r="D27" t="s">
        <v>237</v>
      </c>
      <c r="E27" t="s">
        <v>337</v>
      </c>
      <c r="F27" t="s">
        <v>413</v>
      </c>
      <c r="G27" t="s">
        <v>420</v>
      </c>
      <c r="H27" t="s">
        <v>463</v>
      </c>
      <c r="I27" s="3">
        <v>5075273545</v>
      </c>
      <c r="J27" t="s">
        <v>566</v>
      </c>
    </row>
    <row r="28" spans="1:10" x14ac:dyDescent="0.35">
      <c r="A28" s="3" t="s">
        <v>36</v>
      </c>
      <c r="B28" t="s">
        <v>136</v>
      </c>
      <c r="C28" t="s">
        <v>211</v>
      </c>
      <c r="D28" t="s">
        <v>238</v>
      </c>
      <c r="E28" t="s">
        <v>338</v>
      </c>
      <c r="F28" t="s">
        <v>414</v>
      </c>
      <c r="G28" t="s">
        <v>421</v>
      </c>
      <c r="H28" t="s">
        <v>464</v>
      </c>
      <c r="I28" s="3">
        <v>143634957</v>
      </c>
      <c r="J28" t="s">
        <v>566</v>
      </c>
    </row>
    <row r="29" spans="1:10" x14ac:dyDescent="0.35">
      <c r="A29" s="3" t="s">
        <v>37</v>
      </c>
      <c r="B29" t="s">
        <v>137</v>
      </c>
      <c r="C29" t="s">
        <v>210</v>
      </c>
      <c r="D29" t="s">
        <v>239</v>
      </c>
      <c r="E29" t="s">
        <v>339</v>
      </c>
      <c r="F29" t="s">
        <v>413</v>
      </c>
      <c r="G29" t="s">
        <v>422</v>
      </c>
      <c r="H29" t="s">
        <v>465</v>
      </c>
      <c r="I29" s="3">
        <v>3374989413</v>
      </c>
      <c r="J29" t="s">
        <v>566</v>
      </c>
    </row>
    <row r="30" spans="1:10" x14ac:dyDescent="0.35">
      <c r="A30" s="3" t="s">
        <v>38</v>
      </c>
      <c r="B30" t="s">
        <v>138</v>
      </c>
      <c r="C30" t="s">
        <v>210</v>
      </c>
      <c r="D30" t="s">
        <v>240</v>
      </c>
      <c r="E30" t="s">
        <v>340</v>
      </c>
      <c r="F30" t="s">
        <v>416</v>
      </c>
      <c r="G30" t="s">
        <v>425</v>
      </c>
      <c r="H30" t="s">
        <v>466</v>
      </c>
      <c r="I30" s="3">
        <v>7752047116</v>
      </c>
      <c r="J30" t="s">
        <v>567</v>
      </c>
    </row>
    <row r="31" spans="1:10" x14ac:dyDescent="0.35">
      <c r="A31" s="3" t="s">
        <v>39</v>
      </c>
      <c r="B31" t="s">
        <v>139</v>
      </c>
      <c r="C31" t="s">
        <v>210</v>
      </c>
      <c r="D31" t="s">
        <v>241</v>
      </c>
      <c r="E31" t="s">
        <v>341</v>
      </c>
      <c r="F31" t="s">
        <v>418</v>
      </c>
      <c r="G31" t="s">
        <v>429</v>
      </c>
      <c r="H31" t="s">
        <v>467</v>
      </c>
      <c r="I31" s="3">
        <v>7496499091</v>
      </c>
      <c r="J31" t="s">
        <v>566</v>
      </c>
    </row>
    <row r="32" spans="1:10" x14ac:dyDescent="0.35">
      <c r="A32" s="3" t="s">
        <v>40</v>
      </c>
      <c r="B32" t="s">
        <v>140</v>
      </c>
      <c r="C32" t="s">
        <v>210</v>
      </c>
      <c r="D32" t="s">
        <v>242</v>
      </c>
      <c r="E32" t="s">
        <v>342</v>
      </c>
      <c r="F32" t="s">
        <v>415</v>
      </c>
      <c r="G32" t="s">
        <v>431</v>
      </c>
      <c r="H32" t="s">
        <v>468</v>
      </c>
      <c r="I32" s="3" t="s">
        <v>538</v>
      </c>
      <c r="J32" t="s">
        <v>566</v>
      </c>
    </row>
    <row r="33" spans="1:10" x14ac:dyDescent="0.35">
      <c r="A33" s="3" t="s">
        <v>41</v>
      </c>
      <c r="B33" t="s">
        <v>141</v>
      </c>
      <c r="C33" t="s">
        <v>211</v>
      </c>
      <c r="D33" t="s">
        <v>243</v>
      </c>
      <c r="E33" t="s">
        <v>343</v>
      </c>
      <c r="F33" t="s">
        <v>414</v>
      </c>
      <c r="G33" t="s">
        <v>423</v>
      </c>
      <c r="H33" t="s">
        <v>469</v>
      </c>
      <c r="I33" s="3" t="s">
        <v>539</v>
      </c>
      <c r="J33" t="s">
        <v>567</v>
      </c>
    </row>
    <row r="34" spans="1:10" x14ac:dyDescent="0.35">
      <c r="A34" s="3" t="s">
        <v>42</v>
      </c>
      <c r="B34" t="s">
        <v>142</v>
      </c>
      <c r="C34" t="s">
        <v>211</v>
      </c>
      <c r="D34" t="s">
        <v>244</v>
      </c>
      <c r="E34" t="s">
        <v>344</v>
      </c>
      <c r="F34" t="s">
        <v>416</v>
      </c>
      <c r="G34" t="s">
        <v>432</v>
      </c>
      <c r="H34" t="s">
        <v>470</v>
      </c>
      <c r="I34" s="3" t="s">
        <v>540</v>
      </c>
      <c r="J34" t="s">
        <v>566</v>
      </c>
    </row>
    <row r="35" spans="1:10" x14ac:dyDescent="0.35">
      <c r="A35" s="3" t="s">
        <v>43</v>
      </c>
      <c r="B35" t="s">
        <v>143</v>
      </c>
      <c r="C35" t="s">
        <v>210</v>
      </c>
      <c r="D35" t="s">
        <v>245</v>
      </c>
      <c r="E35" t="s">
        <v>345</v>
      </c>
      <c r="F35" t="s">
        <v>417</v>
      </c>
      <c r="G35" t="s">
        <v>427</v>
      </c>
      <c r="H35" t="s">
        <v>471</v>
      </c>
      <c r="I35" s="3" t="s">
        <v>541</v>
      </c>
      <c r="J35" t="s">
        <v>567</v>
      </c>
    </row>
    <row r="36" spans="1:10" x14ac:dyDescent="0.35">
      <c r="A36" s="3" t="s">
        <v>44</v>
      </c>
      <c r="B36" t="s">
        <v>144</v>
      </c>
      <c r="C36" t="s">
        <v>211</v>
      </c>
      <c r="D36" t="s">
        <v>246</v>
      </c>
      <c r="E36" t="s">
        <v>346</v>
      </c>
      <c r="F36" t="s">
        <v>412</v>
      </c>
      <c r="G36" t="s">
        <v>419</v>
      </c>
      <c r="H36" t="s">
        <v>472</v>
      </c>
      <c r="I36" s="3" t="s">
        <v>542</v>
      </c>
      <c r="J36" t="s">
        <v>566</v>
      </c>
    </row>
    <row r="37" spans="1:10" x14ac:dyDescent="0.35">
      <c r="A37" s="3" t="s">
        <v>45</v>
      </c>
      <c r="B37" t="s">
        <v>145</v>
      </c>
      <c r="C37" t="s">
        <v>210</v>
      </c>
      <c r="D37" t="s">
        <v>247</v>
      </c>
      <c r="E37" t="s">
        <v>347</v>
      </c>
      <c r="F37" t="s">
        <v>414</v>
      </c>
      <c r="G37" t="s">
        <v>423</v>
      </c>
      <c r="H37" t="s">
        <v>473</v>
      </c>
      <c r="I37" s="3" t="s">
        <v>543</v>
      </c>
      <c r="J37" t="s">
        <v>566</v>
      </c>
    </row>
    <row r="38" spans="1:10" x14ac:dyDescent="0.35">
      <c r="A38" s="3" t="s">
        <v>46</v>
      </c>
      <c r="B38" t="s">
        <v>146</v>
      </c>
      <c r="C38" t="s">
        <v>210</v>
      </c>
      <c r="D38" t="s">
        <v>248</v>
      </c>
      <c r="E38" t="s">
        <v>348</v>
      </c>
      <c r="F38" t="s">
        <v>413</v>
      </c>
      <c r="G38" t="s">
        <v>433</v>
      </c>
      <c r="H38" t="s">
        <v>474</v>
      </c>
      <c r="I38" s="3" t="s">
        <v>544</v>
      </c>
      <c r="J38" t="s">
        <v>567</v>
      </c>
    </row>
    <row r="39" spans="1:10" x14ac:dyDescent="0.35">
      <c r="A39" s="3" t="s">
        <v>47</v>
      </c>
      <c r="B39" t="s">
        <v>147</v>
      </c>
      <c r="C39" t="s">
        <v>210</v>
      </c>
      <c r="D39" t="s">
        <v>249</v>
      </c>
      <c r="E39" t="s">
        <v>349</v>
      </c>
      <c r="F39" t="s">
        <v>414</v>
      </c>
      <c r="G39" t="s">
        <v>421</v>
      </c>
      <c r="H39" t="s">
        <v>475</v>
      </c>
      <c r="I39" s="3" t="s">
        <v>545</v>
      </c>
      <c r="J39" t="s">
        <v>566</v>
      </c>
    </row>
    <row r="40" spans="1:10" x14ac:dyDescent="0.35">
      <c r="A40" s="3" t="s">
        <v>48</v>
      </c>
      <c r="B40" t="s">
        <v>148</v>
      </c>
      <c r="C40" t="s">
        <v>210</v>
      </c>
      <c r="D40" t="s">
        <v>250</v>
      </c>
      <c r="E40" t="s">
        <v>350</v>
      </c>
      <c r="F40" t="s">
        <v>412</v>
      </c>
      <c r="G40" t="s">
        <v>434</v>
      </c>
      <c r="H40" t="s">
        <v>476</v>
      </c>
      <c r="I40" s="3" t="s">
        <v>546</v>
      </c>
      <c r="J40" t="s">
        <v>566</v>
      </c>
    </row>
    <row r="41" spans="1:10" x14ac:dyDescent="0.35">
      <c r="A41" s="3" t="s">
        <v>49</v>
      </c>
      <c r="B41" t="s">
        <v>149</v>
      </c>
      <c r="C41" t="s">
        <v>210</v>
      </c>
      <c r="D41" t="s">
        <v>251</v>
      </c>
      <c r="E41" t="s">
        <v>351</v>
      </c>
      <c r="F41" t="s">
        <v>412</v>
      </c>
      <c r="G41" t="s">
        <v>422</v>
      </c>
      <c r="H41" t="s">
        <v>477</v>
      </c>
      <c r="I41" s="3" t="s">
        <v>547</v>
      </c>
      <c r="J41" t="s">
        <v>567</v>
      </c>
    </row>
    <row r="42" spans="1:10" x14ac:dyDescent="0.35">
      <c r="A42" s="3" t="s">
        <v>50</v>
      </c>
      <c r="B42" t="s">
        <v>150</v>
      </c>
      <c r="C42" t="s">
        <v>210</v>
      </c>
      <c r="D42" t="s">
        <v>252</v>
      </c>
      <c r="E42" t="s">
        <v>352</v>
      </c>
      <c r="F42" t="s">
        <v>418</v>
      </c>
      <c r="G42" t="s">
        <v>428</v>
      </c>
      <c r="H42" t="s">
        <v>478</v>
      </c>
      <c r="I42" s="3" t="s">
        <v>548</v>
      </c>
      <c r="J42" t="s">
        <v>567</v>
      </c>
    </row>
    <row r="43" spans="1:10" x14ac:dyDescent="0.35">
      <c r="A43" s="3" t="s">
        <v>51</v>
      </c>
      <c r="B43" t="s">
        <v>151</v>
      </c>
      <c r="C43" t="s">
        <v>210</v>
      </c>
      <c r="D43" t="s">
        <v>253</v>
      </c>
      <c r="E43" t="s">
        <v>353</v>
      </c>
      <c r="F43" t="s">
        <v>413</v>
      </c>
      <c r="G43" t="s">
        <v>422</v>
      </c>
      <c r="H43" t="s">
        <v>479</v>
      </c>
      <c r="I43" s="3" t="s">
        <v>549</v>
      </c>
      <c r="J43" t="s">
        <v>566</v>
      </c>
    </row>
    <row r="44" spans="1:10" x14ac:dyDescent="0.35">
      <c r="A44" s="3" t="s">
        <v>52</v>
      </c>
      <c r="B44" t="s">
        <v>152</v>
      </c>
      <c r="C44" t="s">
        <v>210</v>
      </c>
      <c r="D44" t="s">
        <v>254</v>
      </c>
      <c r="E44" t="s">
        <v>354</v>
      </c>
      <c r="F44" t="s">
        <v>417</v>
      </c>
      <c r="G44" t="s">
        <v>435</v>
      </c>
      <c r="H44" t="s">
        <v>480</v>
      </c>
      <c r="I44" s="3" t="s">
        <v>550</v>
      </c>
      <c r="J44" t="s">
        <v>566</v>
      </c>
    </row>
    <row r="45" spans="1:10" x14ac:dyDescent="0.35">
      <c r="A45" s="3" t="s">
        <v>53</v>
      </c>
      <c r="B45" t="s">
        <v>153</v>
      </c>
      <c r="C45" t="s">
        <v>210</v>
      </c>
      <c r="D45" t="s">
        <v>255</v>
      </c>
      <c r="E45" t="s">
        <v>355</v>
      </c>
      <c r="F45" t="s">
        <v>414</v>
      </c>
      <c r="G45" t="s">
        <v>430</v>
      </c>
      <c r="H45" t="s">
        <v>481</v>
      </c>
      <c r="I45" s="3" t="s">
        <v>551</v>
      </c>
      <c r="J45" t="s">
        <v>567</v>
      </c>
    </row>
    <row r="46" spans="1:10" x14ac:dyDescent="0.35">
      <c r="A46" s="3" t="s">
        <v>54</v>
      </c>
      <c r="B46" t="s">
        <v>154</v>
      </c>
      <c r="C46" t="s">
        <v>211</v>
      </c>
      <c r="D46" t="s">
        <v>256</v>
      </c>
      <c r="E46" t="s">
        <v>356</v>
      </c>
      <c r="F46" t="s">
        <v>415</v>
      </c>
      <c r="G46" t="s">
        <v>424</v>
      </c>
      <c r="H46" t="s">
        <v>482</v>
      </c>
      <c r="I46" s="3" t="s">
        <v>552</v>
      </c>
      <c r="J46" t="s">
        <v>566</v>
      </c>
    </row>
    <row r="47" spans="1:10" x14ac:dyDescent="0.35">
      <c r="A47" s="3" t="s">
        <v>55</v>
      </c>
      <c r="B47" t="s">
        <v>155</v>
      </c>
      <c r="C47" t="s">
        <v>211</v>
      </c>
      <c r="D47" t="s">
        <v>257</v>
      </c>
      <c r="E47" t="s">
        <v>357</v>
      </c>
      <c r="F47" t="s">
        <v>414</v>
      </c>
      <c r="G47" t="s">
        <v>421</v>
      </c>
      <c r="H47" t="s">
        <v>483</v>
      </c>
      <c r="I47" s="3" t="s">
        <v>553</v>
      </c>
      <c r="J47" t="s">
        <v>567</v>
      </c>
    </row>
    <row r="48" spans="1:10" x14ac:dyDescent="0.35">
      <c r="A48" s="3" t="s">
        <v>56</v>
      </c>
      <c r="B48" t="s">
        <v>156</v>
      </c>
      <c r="C48" t="s">
        <v>210</v>
      </c>
      <c r="D48" t="s">
        <v>258</v>
      </c>
      <c r="E48" t="s">
        <v>358</v>
      </c>
      <c r="F48" t="s">
        <v>413</v>
      </c>
      <c r="G48" t="s">
        <v>420</v>
      </c>
      <c r="H48" t="s">
        <v>484</v>
      </c>
      <c r="I48" s="3" t="s">
        <v>554</v>
      </c>
      <c r="J48" t="s">
        <v>566</v>
      </c>
    </row>
    <row r="49" spans="1:10" x14ac:dyDescent="0.35">
      <c r="A49" s="3" t="s">
        <v>57</v>
      </c>
      <c r="B49" t="s">
        <v>157</v>
      </c>
      <c r="C49" t="s">
        <v>210</v>
      </c>
      <c r="D49" t="s">
        <v>259</v>
      </c>
      <c r="E49" t="s">
        <v>359</v>
      </c>
      <c r="F49" t="s">
        <v>414</v>
      </c>
      <c r="G49" t="s">
        <v>430</v>
      </c>
      <c r="H49" t="s">
        <v>485</v>
      </c>
      <c r="I49" s="3" t="s">
        <v>555</v>
      </c>
      <c r="J49" t="s">
        <v>567</v>
      </c>
    </row>
    <row r="50" spans="1:10" x14ac:dyDescent="0.35">
      <c r="A50" s="3" t="s">
        <v>58</v>
      </c>
      <c r="B50" t="s">
        <v>158</v>
      </c>
      <c r="C50" t="s">
        <v>210</v>
      </c>
      <c r="D50" t="s">
        <v>260</v>
      </c>
      <c r="E50" t="s">
        <v>360</v>
      </c>
      <c r="F50" t="s">
        <v>412</v>
      </c>
      <c r="G50" t="s">
        <v>422</v>
      </c>
      <c r="H50" t="s">
        <v>486</v>
      </c>
      <c r="I50" s="3" t="s">
        <v>556</v>
      </c>
      <c r="J50" t="s">
        <v>567</v>
      </c>
    </row>
    <row r="51" spans="1:10" x14ac:dyDescent="0.35">
      <c r="A51" s="3" t="s">
        <v>59</v>
      </c>
      <c r="B51" t="s">
        <v>159</v>
      </c>
      <c r="C51" t="s">
        <v>210</v>
      </c>
      <c r="D51" t="s">
        <v>261</v>
      </c>
      <c r="E51" t="s">
        <v>361</v>
      </c>
      <c r="F51" t="s">
        <v>412</v>
      </c>
      <c r="G51" t="s">
        <v>422</v>
      </c>
      <c r="H51" t="s">
        <v>487</v>
      </c>
      <c r="I51" s="3" t="s">
        <v>557</v>
      </c>
      <c r="J51" t="s">
        <v>566</v>
      </c>
    </row>
    <row r="52" spans="1:10" x14ac:dyDescent="0.35">
      <c r="A52" s="3" t="s">
        <v>60</v>
      </c>
      <c r="B52" t="s">
        <v>160</v>
      </c>
      <c r="C52" t="s">
        <v>210</v>
      </c>
      <c r="D52" t="s">
        <v>262</v>
      </c>
      <c r="E52" t="s">
        <v>362</v>
      </c>
      <c r="F52" t="s">
        <v>414</v>
      </c>
      <c r="G52" t="s">
        <v>423</v>
      </c>
      <c r="H52" t="s">
        <v>488</v>
      </c>
      <c r="I52" s="3" t="s">
        <v>558</v>
      </c>
      <c r="J52" t="s">
        <v>566</v>
      </c>
    </row>
    <row r="53" spans="1:10" x14ac:dyDescent="0.35">
      <c r="A53" s="3" t="s">
        <v>61</v>
      </c>
      <c r="B53" t="s">
        <v>161</v>
      </c>
      <c r="C53" t="s">
        <v>211</v>
      </c>
      <c r="D53" t="s">
        <v>263</v>
      </c>
      <c r="E53" t="s">
        <v>363</v>
      </c>
      <c r="F53" t="s">
        <v>413</v>
      </c>
      <c r="G53" t="s">
        <v>422</v>
      </c>
      <c r="H53" t="s">
        <v>489</v>
      </c>
      <c r="I53" s="3" t="s">
        <v>559</v>
      </c>
      <c r="J53" t="s">
        <v>567</v>
      </c>
    </row>
    <row r="54" spans="1:10" x14ac:dyDescent="0.35">
      <c r="A54" s="3" t="s">
        <v>62</v>
      </c>
      <c r="B54" t="s">
        <v>162</v>
      </c>
      <c r="C54" t="s">
        <v>211</v>
      </c>
      <c r="D54" t="s">
        <v>264</v>
      </c>
      <c r="E54" t="s">
        <v>364</v>
      </c>
      <c r="F54" t="s">
        <v>413</v>
      </c>
      <c r="G54" t="s">
        <v>433</v>
      </c>
      <c r="H54" t="s">
        <v>490</v>
      </c>
      <c r="I54" s="3" t="s">
        <v>560</v>
      </c>
      <c r="J54" t="s">
        <v>566</v>
      </c>
    </row>
    <row r="55" spans="1:10" x14ac:dyDescent="0.35">
      <c r="A55" s="3" t="s">
        <v>63</v>
      </c>
      <c r="B55" t="s">
        <v>163</v>
      </c>
      <c r="C55" t="s">
        <v>210</v>
      </c>
      <c r="D55" t="s">
        <v>265</v>
      </c>
      <c r="E55" t="s">
        <v>365</v>
      </c>
      <c r="F55" t="s">
        <v>412</v>
      </c>
      <c r="G55" t="s">
        <v>422</v>
      </c>
      <c r="H55" t="s">
        <v>491</v>
      </c>
      <c r="I55" s="3" t="s">
        <v>561</v>
      </c>
      <c r="J55" t="s">
        <v>566</v>
      </c>
    </row>
    <row r="56" spans="1:10" x14ac:dyDescent="0.35">
      <c r="A56" s="3" t="s">
        <v>64</v>
      </c>
      <c r="B56" t="s">
        <v>164</v>
      </c>
      <c r="C56" t="s">
        <v>211</v>
      </c>
      <c r="D56" t="s">
        <v>266</v>
      </c>
      <c r="E56" t="s">
        <v>366</v>
      </c>
      <c r="F56" t="s">
        <v>415</v>
      </c>
      <c r="G56" t="s">
        <v>431</v>
      </c>
      <c r="H56" t="s">
        <v>492</v>
      </c>
      <c r="I56" s="3" t="s">
        <v>562</v>
      </c>
      <c r="J56" t="s">
        <v>566</v>
      </c>
    </row>
    <row r="57" spans="1:10" x14ac:dyDescent="0.35">
      <c r="A57" s="3" t="s">
        <v>65</v>
      </c>
      <c r="B57" t="s">
        <v>165</v>
      </c>
      <c r="C57" t="s">
        <v>210</v>
      </c>
      <c r="D57" t="s">
        <v>267</v>
      </c>
      <c r="E57" t="s">
        <v>367</v>
      </c>
      <c r="F57" t="s">
        <v>418</v>
      </c>
      <c r="G57" t="s">
        <v>422</v>
      </c>
      <c r="H57" t="s">
        <v>493</v>
      </c>
      <c r="I57" s="3" t="s">
        <v>563</v>
      </c>
      <c r="J57" t="s">
        <v>567</v>
      </c>
    </row>
    <row r="58" spans="1:10" x14ac:dyDescent="0.35">
      <c r="A58" s="3" t="s">
        <v>66</v>
      </c>
      <c r="B58" t="s">
        <v>166</v>
      </c>
      <c r="C58" t="s">
        <v>210</v>
      </c>
      <c r="D58" t="s">
        <v>268</v>
      </c>
      <c r="E58" t="s">
        <v>368</v>
      </c>
      <c r="F58" t="s">
        <v>415</v>
      </c>
      <c r="G58" t="s">
        <v>424</v>
      </c>
      <c r="H58" t="s">
        <v>494</v>
      </c>
      <c r="I58" s="3" t="s">
        <v>564</v>
      </c>
      <c r="J58" t="s">
        <v>566</v>
      </c>
    </row>
    <row r="59" spans="1:10" x14ac:dyDescent="0.35">
      <c r="A59" s="3" t="s">
        <v>67</v>
      </c>
      <c r="B59" t="s">
        <v>167</v>
      </c>
      <c r="C59" t="s">
        <v>210</v>
      </c>
      <c r="D59" t="s">
        <v>269</v>
      </c>
      <c r="E59" t="s">
        <v>369</v>
      </c>
      <c r="F59" t="s">
        <v>413</v>
      </c>
      <c r="G59" t="s">
        <v>420</v>
      </c>
      <c r="H59" t="s">
        <v>495</v>
      </c>
      <c r="I59" s="3" t="s">
        <v>565</v>
      </c>
      <c r="J59" t="s">
        <v>567</v>
      </c>
    </row>
    <row r="60" spans="1:10" x14ac:dyDescent="0.35">
      <c r="A60" s="3" t="s">
        <v>68</v>
      </c>
      <c r="B60" t="s">
        <v>168</v>
      </c>
      <c r="C60" t="s">
        <v>211</v>
      </c>
      <c r="D60" t="s">
        <v>270</v>
      </c>
      <c r="E60" t="s">
        <v>370</v>
      </c>
      <c r="F60" t="s">
        <v>413</v>
      </c>
      <c r="G60" t="s">
        <v>433</v>
      </c>
      <c r="H60" t="s">
        <v>496</v>
      </c>
      <c r="I60" s="3">
        <v>7468862392</v>
      </c>
      <c r="J60" t="s">
        <v>567</v>
      </c>
    </row>
    <row r="61" spans="1:10" x14ac:dyDescent="0.35">
      <c r="A61" s="3" t="s">
        <v>69</v>
      </c>
      <c r="B61" t="s">
        <v>169</v>
      </c>
      <c r="C61" t="s">
        <v>211</v>
      </c>
      <c r="D61" t="s">
        <v>271</v>
      </c>
      <c r="E61" t="s">
        <v>371</v>
      </c>
      <c r="F61" t="s">
        <v>415</v>
      </c>
      <c r="G61" t="s">
        <v>436</v>
      </c>
      <c r="H61" t="s">
        <v>497</v>
      </c>
      <c r="I61" s="3">
        <v>6137506068</v>
      </c>
      <c r="J61" t="s">
        <v>567</v>
      </c>
    </row>
    <row r="62" spans="1:10" x14ac:dyDescent="0.35">
      <c r="A62" s="3" t="s">
        <v>70</v>
      </c>
      <c r="B62" t="s">
        <v>170</v>
      </c>
      <c r="C62" t="s">
        <v>211</v>
      </c>
      <c r="D62" t="s">
        <v>272</v>
      </c>
      <c r="E62" t="s">
        <v>372</v>
      </c>
      <c r="F62" t="s">
        <v>416</v>
      </c>
      <c r="G62" t="s">
        <v>432</v>
      </c>
      <c r="H62" t="s">
        <v>498</v>
      </c>
      <c r="I62" s="3">
        <v>1043289861</v>
      </c>
      <c r="J62" t="s">
        <v>567</v>
      </c>
    </row>
    <row r="63" spans="1:10" x14ac:dyDescent="0.35">
      <c r="A63" s="3" t="s">
        <v>71</v>
      </c>
      <c r="B63" t="s">
        <v>171</v>
      </c>
      <c r="C63" t="s">
        <v>210</v>
      </c>
      <c r="D63" t="s">
        <v>273</v>
      </c>
      <c r="E63" t="s">
        <v>373</v>
      </c>
      <c r="F63" t="s">
        <v>418</v>
      </c>
      <c r="G63" t="s">
        <v>422</v>
      </c>
      <c r="H63" t="s">
        <v>499</v>
      </c>
      <c r="I63" s="3">
        <v>9539621851</v>
      </c>
      <c r="J63" t="s">
        <v>567</v>
      </c>
    </row>
    <row r="64" spans="1:10" x14ac:dyDescent="0.35">
      <c r="A64" s="3" t="s">
        <v>72</v>
      </c>
      <c r="B64" t="s">
        <v>172</v>
      </c>
      <c r="C64" t="s">
        <v>210</v>
      </c>
      <c r="D64" t="s">
        <v>274</v>
      </c>
      <c r="E64" t="s">
        <v>374</v>
      </c>
      <c r="F64" t="s">
        <v>416</v>
      </c>
      <c r="G64" t="s">
        <v>425</v>
      </c>
      <c r="H64" t="s">
        <v>500</v>
      </c>
      <c r="I64" s="3">
        <v>3195205852</v>
      </c>
      <c r="J64" t="s">
        <v>567</v>
      </c>
    </row>
    <row r="65" spans="1:10" x14ac:dyDescent="0.35">
      <c r="A65" s="3" t="s">
        <v>73</v>
      </c>
      <c r="B65" t="s">
        <v>173</v>
      </c>
      <c r="C65" t="s">
        <v>211</v>
      </c>
      <c r="D65" t="s">
        <v>275</v>
      </c>
      <c r="E65" t="s">
        <v>375</v>
      </c>
      <c r="F65" t="s">
        <v>415</v>
      </c>
      <c r="G65" t="s">
        <v>431</v>
      </c>
      <c r="H65" t="s">
        <v>501</v>
      </c>
      <c r="I65" s="3">
        <v>4868740345</v>
      </c>
      <c r="J65" t="s">
        <v>567</v>
      </c>
    </row>
    <row r="66" spans="1:10" x14ac:dyDescent="0.35">
      <c r="A66" s="3" t="s">
        <v>74</v>
      </c>
      <c r="B66" t="s">
        <v>174</v>
      </c>
      <c r="C66" t="s">
        <v>211</v>
      </c>
      <c r="D66" t="s">
        <v>276</v>
      </c>
      <c r="E66" t="s">
        <v>376</v>
      </c>
      <c r="F66" t="s">
        <v>412</v>
      </c>
      <c r="G66" t="s">
        <v>422</v>
      </c>
      <c r="H66" t="s">
        <v>502</v>
      </c>
      <c r="I66" s="3">
        <v>1616928451</v>
      </c>
      <c r="J66" t="s">
        <v>566</v>
      </c>
    </row>
    <row r="67" spans="1:10" x14ac:dyDescent="0.35">
      <c r="A67" s="3" t="s">
        <v>75</v>
      </c>
      <c r="B67" t="s">
        <v>175</v>
      </c>
      <c r="C67" t="s">
        <v>210</v>
      </c>
      <c r="D67" t="s">
        <v>277</v>
      </c>
      <c r="E67" t="s">
        <v>377</v>
      </c>
      <c r="F67" t="s">
        <v>415</v>
      </c>
      <c r="G67" t="s">
        <v>431</v>
      </c>
      <c r="H67" t="s">
        <v>503</v>
      </c>
      <c r="I67" s="3">
        <v>4016582029</v>
      </c>
      <c r="J67" t="s">
        <v>566</v>
      </c>
    </row>
    <row r="68" spans="1:10" x14ac:dyDescent="0.35">
      <c r="A68" s="3" t="s">
        <v>76</v>
      </c>
      <c r="B68" t="s">
        <v>176</v>
      </c>
      <c r="C68" t="s">
        <v>211</v>
      </c>
      <c r="D68" t="s">
        <v>278</v>
      </c>
      <c r="E68" t="s">
        <v>378</v>
      </c>
      <c r="F68" t="s">
        <v>415</v>
      </c>
      <c r="G68" t="s">
        <v>424</v>
      </c>
      <c r="H68" t="s">
        <v>504</v>
      </c>
      <c r="I68" s="3">
        <v>6543102786</v>
      </c>
      <c r="J68" t="s">
        <v>566</v>
      </c>
    </row>
    <row r="69" spans="1:10" x14ac:dyDescent="0.35">
      <c r="A69" s="3" t="s">
        <v>77</v>
      </c>
      <c r="B69" t="s">
        <v>177</v>
      </c>
      <c r="C69" t="s">
        <v>210</v>
      </c>
      <c r="D69" t="s">
        <v>279</v>
      </c>
      <c r="E69" t="s">
        <v>379</v>
      </c>
      <c r="F69" t="s">
        <v>413</v>
      </c>
      <c r="G69" t="s">
        <v>433</v>
      </c>
      <c r="H69" t="s">
        <v>505</v>
      </c>
      <c r="I69" s="3">
        <v>5188442258</v>
      </c>
      <c r="J69" t="s">
        <v>567</v>
      </c>
    </row>
    <row r="70" spans="1:10" x14ac:dyDescent="0.35">
      <c r="A70" s="3" t="s">
        <v>78</v>
      </c>
      <c r="B70" t="s">
        <v>178</v>
      </c>
      <c r="C70" t="s">
        <v>210</v>
      </c>
      <c r="D70" t="s">
        <v>280</v>
      </c>
      <c r="E70" t="s">
        <v>380</v>
      </c>
      <c r="F70" t="s">
        <v>414</v>
      </c>
      <c r="G70" t="s">
        <v>430</v>
      </c>
      <c r="H70" t="s">
        <v>506</v>
      </c>
      <c r="I70" s="3">
        <v>1467866912</v>
      </c>
      <c r="J70" t="s">
        <v>567</v>
      </c>
    </row>
    <row r="71" spans="1:10" x14ac:dyDescent="0.35">
      <c r="A71" s="3" t="s">
        <v>79</v>
      </c>
      <c r="B71" t="s">
        <v>179</v>
      </c>
      <c r="C71" t="s">
        <v>211</v>
      </c>
      <c r="D71" t="s">
        <v>281</v>
      </c>
      <c r="E71" t="s">
        <v>381</v>
      </c>
      <c r="F71" t="s">
        <v>412</v>
      </c>
      <c r="G71" t="s">
        <v>422</v>
      </c>
      <c r="H71" t="s">
        <v>507</v>
      </c>
      <c r="I71" s="3">
        <v>2253584143</v>
      </c>
      <c r="J71" t="s">
        <v>566</v>
      </c>
    </row>
    <row r="72" spans="1:10" x14ac:dyDescent="0.35">
      <c r="A72" s="3" t="s">
        <v>80</v>
      </c>
      <c r="B72" t="s">
        <v>180</v>
      </c>
      <c r="C72" t="s">
        <v>210</v>
      </c>
      <c r="D72" t="s">
        <v>282</v>
      </c>
      <c r="E72" t="s">
        <v>382</v>
      </c>
      <c r="F72" t="s">
        <v>412</v>
      </c>
      <c r="G72" t="s">
        <v>419</v>
      </c>
      <c r="H72" t="s">
        <v>508</v>
      </c>
      <c r="I72" s="3">
        <v>943969078</v>
      </c>
      <c r="J72" t="s">
        <v>567</v>
      </c>
    </row>
    <row r="73" spans="1:10" x14ac:dyDescent="0.35">
      <c r="A73" s="3" t="s">
        <v>81</v>
      </c>
      <c r="B73" t="s">
        <v>181</v>
      </c>
      <c r="C73" t="s">
        <v>210</v>
      </c>
      <c r="D73" t="s">
        <v>283</v>
      </c>
      <c r="E73" t="s">
        <v>383</v>
      </c>
      <c r="F73" t="s">
        <v>412</v>
      </c>
      <c r="G73" t="s">
        <v>419</v>
      </c>
      <c r="H73" t="s">
        <v>509</v>
      </c>
      <c r="I73" s="3">
        <v>5625881537</v>
      </c>
      <c r="J73" t="s">
        <v>567</v>
      </c>
    </row>
    <row r="74" spans="1:10" x14ac:dyDescent="0.35">
      <c r="A74" s="3" t="s">
        <v>82</v>
      </c>
      <c r="B74" t="s">
        <v>182</v>
      </c>
      <c r="C74" t="s">
        <v>210</v>
      </c>
      <c r="D74" t="s">
        <v>284</v>
      </c>
      <c r="E74" t="s">
        <v>384</v>
      </c>
      <c r="F74" t="s">
        <v>415</v>
      </c>
      <c r="G74" t="s">
        <v>436</v>
      </c>
      <c r="H74" t="s">
        <v>510</v>
      </c>
      <c r="I74" s="3">
        <v>7470168733</v>
      </c>
      <c r="J74" t="s">
        <v>567</v>
      </c>
    </row>
    <row r="75" spans="1:10" x14ac:dyDescent="0.35">
      <c r="A75" s="3" t="s">
        <v>83</v>
      </c>
      <c r="B75" t="s">
        <v>183</v>
      </c>
      <c r="C75" t="s">
        <v>210</v>
      </c>
      <c r="D75" t="s">
        <v>285</v>
      </c>
      <c r="E75" t="s">
        <v>385</v>
      </c>
      <c r="F75" t="s">
        <v>414</v>
      </c>
      <c r="G75" t="s">
        <v>423</v>
      </c>
      <c r="H75" t="s">
        <v>511</v>
      </c>
      <c r="I75" s="3">
        <v>5841687849</v>
      </c>
      <c r="J75" t="s">
        <v>566</v>
      </c>
    </row>
    <row r="76" spans="1:10" x14ac:dyDescent="0.35">
      <c r="A76" s="3" t="s">
        <v>84</v>
      </c>
      <c r="B76" t="s">
        <v>184</v>
      </c>
      <c r="C76" t="s">
        <v>211</v>
      </c>
      <c r="D76" t="s">
        <v>286</v>
      </c>
      <c r="E76" t="s">
        <v>386</v>
      </c>
      <c r="F76" t="s">
        <v>417</v>
      </c>
      <c r="G76" t="s">
        <v>426</v>
      </c>
      <c r="H76" t="s">
        <v>512</v>
      </c>
      <c r="I76" s="3">
        <v>25787298</v>
      </c>
      <c r="J76" t="s">
        <v>566</v>
      </c>
    </row>
    <row r="77" spans="1:10" x14ac:dyDescent="0.35">
      <c r="A77" s="3" t="s">
        <v>85</v>
      </c>
      <c r="B77" t="s">
        <v>185</v>
      </c>
      <c r="C77" t="s">
        <v>210</v>
      </c>
      <c r="D77" t="s">
        <v>287</v>
      </c>
      <c r="E77" t="s">
        <v>387</v>
      </c>
      <c r="F77" t="s">
        <v>417</v>
      </c>
      <c r="G77" t="s">
        <v>427</v>
      </c>
      <c r="H77" t="s">
        <v>513</v>
      </c>
      <c r="I77" s="3">
        <v>6940974993</v>
      </c>
      <c r="J77" t="s">
        <v>567</v>
      </c>
    </row>
    <row r="78" spans="1:10" x14ac:dyDescent="0.35">
      <c r="A78" s="3" t="s">
        <v>86</v>
      </c>
      <c r="B78" t="s">
        <v>186</v>
      </c>
      <c r="C78" t="s">
        <v>211</v>
      </c>
      <c r="D78" t="s">
        <v>288</v>
      </c>
      <c r="E78" t="s">
        <v>388</v>
      </c>
      <c r="F78" t="s">
        <v>415</v>
      </c>
      <c r="G78" t="s">
        <v>431</v>
      </c>
      <c r="H78" t="s">
        <v>514</v>
      </c>
      <c r="I78" s="3">
        <v>6368970283</v>
      </c>
      <c r="J78" t="s">
        <v>567</v>
      </c>
    </row>
    <row r="79" spans="1:10" x14ac:dyDescent="0.35">
      <c r="A79" s="3" t="s">
        <v>87</v>
      </c>
      <c r="B79" t="s">
        <v>187</v>
      </c>
      <c r="C79" t="s">
        <v>210</v>
      </c>
      <c r="D79" t="s">
        <v>289</v>
      </c>
      <c r="E79" t="s">
        <v>389</v>
      </c>
      <c r="F79" t="s">
        <v>415</v>
      </c>
      <c r="G79" t="s">
        <v>424</v>
      </c>
      <c r="H79" t="s">
        <v>515</v>
      </c>
      <c r="I79" s="3">
        <v>3443757584</v>
      </c>
      <c r="J79" t="s">
        <v>567</v>
      </c>
    </row>
    <row r="80" spans="1:10" x14ac:dyDescent="0.35">
      <c r="A80" s="3" t="s">
        <v>88</v>
      </c>
      <c r="B80" t="s">
        <v>188</v>
      </c>
      <c r="C80" t="s">
        <v>210</v>
      </c>
      <c r="D80" t="s">
        <v>290</v>
      </c>
      <c r="E80" t="s">
        <v>390</v>
      </c>
      <c r="F80" t="s">
        <v>414</v>
      </c>
      <c r="G80" t="s">
        <v>423</v>
      </c>
      <c r="H80" t="s">
        <v>516</v>
      </c>
      <c r="I80" s="3">
        <v>4733848421</v>
      </c>
      <c r="J80" t="s">
        <v>566</v>
      </c>
    </row>
    <row r="81" spans="1:10" x14ac:dyDescent="0.35">
      <c r="A81" s="3" t="s">
        <v>89</v>
      </c>
      <c r="B81" t="s">
        <v>189</v>
      </c>
      <c r="C81" t="s">
        <v>210</v>
      </c>
      <c r="D81" t="s">
        <v>291</v>
      </c>
      <c r="E81" t="s">
        <v>391</v>
      </c>
      <c r="F81" t="s">
        <v>417</v>
      </c>
      <c r="G81" t="s">
        <v>426</v>
      </c>
      <c r="H81" t="s">
        <v>517</v>
      </c>
      <c r="I81" s="3">
        <v>6773454019</v>
      </c>
      <c r="J81" t="s">
        <v>567</v>
      </c>
    </row>
    <row r="82" spans="1:10" x14ac:dyDescent="0.35">
      <c r="A82" s="3" t="s">
        <v>90</v>
      </c>
      <c r="B82" t="s">
        <v>190</v>
      </c>
      <c r="C82" t="s">
        <v>211</v>
      </c>
      <c r="D82" t="s">
        <v>292</v>
      </c>
      <c r="E82" t="s">
        <v>392</v>
      </c>
      <c r="F82" t="s">
        <v>417</v>
      </c>
      <c r="G82" t="s">
        <v>426</v>
      </c>
      <c r="H82" t="s">
        <v>518</v>
      </c>
      <c r="I82" s="3">
        <v>499154788</v>
      </c>
      <c r="J82" t="s">
        <v>566</v>
      </c>
    </row>
    <row r="83" spans="1:10" x14ac:dyDescent="0.35">
      <c r="A83" s="3" t="s">
        <v>91</v>
      </c>
      <c r="B83" t="s">
        <v>191</v>
      </c>
      <c r="C83" t="s">
        <v>211</v>
      </c>
      <c r="D83" t="s">
        <v>293</v>
      </c>
      <c r="E83" t="s">
        <v>393</v>
      </c>
      <c r="F83" t="s">
        <v>414</v>
      </c>
      <c r="G83" t="s">
        <v>430</v>
      </c>
      <c r="H83" t="s">
        <v>519</v>
      </c>
      <c r="I83" s="3">
        <v>2966851612</v>
      </c>
      <c r="J83" t="s">
        <v>567</v>
      </c>
    </row>
    <row r="84" spans="1:10" x14ac:dyDescent="0.35">
      <c r="A84" s="3" t="s">
        <v>92</v>
      </c>
      <c r="B84" t="s">
        <v>192</v>
      </c>
      <c r="C84" t="s">
        <v>211</v>
      </c>
      <c r="D84" t="s">
        <v>294</v>
      </c>
      <c r="E84" t="s">
        <v>394</v>
      </c>
      <c r="F84" t="s">
        <v>418</v>
      </c>
      <c r="G84" t="s">
        <v>429</v>
      </c>
      <c r="H84" t="s">
        <v>520</v>
      </c>
      <c r="I84" s="3">
        <v>3017426841</v>
      </c>
      <c r="J84" t="s">
        <v>567</v>
      </c>
    </row>
    <row r="85" spans="1:10" x14ac:dyDescent="0.35">
      <c r="A85" s="3" t="s">
        <v>93</v>
      </c>
      <c r="B85" t="s">
        <v>193</v>
      </c>
      <c r="C85" t="s">
        <v>211</v>
      </c>
      <c r="D85" t="s">
        <v>295</v>
      </c>
      <c r="E85" t="s">
        <v>395</v>
      </c>
      <c r="F85" t="s">
        <v>412</v>
      </c>
      <c r="G85" t="s">
        <v>422</v>
      </c>
      <c r="H85" t="s">
        <v>521</v>
      </c>
      <c r="I85" s="3">
        <v>3918785191</v>
      </c>
      <c r="J85" t="s">
        <v>567</v>
      </c>
    </row>
    <row r="86" spans="1:10" x14ac:dyDescent="0.35">
      <c r="A86" s="3" t="s">
        <v>94</v>
      </c>
      <c r="B86" t="s">
        <v>194</v>
      </c>
      <c r="C86" t="s">
        <v>211</v>
      </c>
      <c r="D86" t="s">
        <v>296</v>
      </c>
      <c r="E86" t="s">
        <v>396</v>
      </c>
      <c r="F86" t="s">
        <v>417</v>
      </c>
      <c r="G86" t="s">
        <v>435</v>
      </c>
      <c r="H86" t="s">
        <v>522</v>
      </c>
      <c r="I86" s="3">
        <v>9087406403</v>
      </c>
      <c r="J86" t="s">
        <v>567</v>
      </c>
    </row>
    <row r="87" spans="1:10" x14ac:dyDescent="0.35">
      <c r="A87" s="3" t="s">
        <v>95</v>
      </c>
      <c r="B87" t="s">
        <v>195</v>
      </c>
      <c r="C87" t="s">
        <v>211</v>
      </c>
      <c r="D87" t="s">
        <v>297</v>
      </c>
      <c r="E87" t="s">
        <v>397</v>
      </c>
      <c r="F87" t="s">
        <v>413</v>
      </c>
      <c r="G87" t="s">
        <v>422</v>
      </c>
      <c r="H87" t="s">
        <v>523</v>
      </c>
      <c r="I87" s="3">
        <v>5676618251</v>
      </c>
      <c r="J87" t="s">
        <v>566</v>
      </c>
    </row>
    <row r="88" spans="1:10" x14ac:dyDescent="0.35">
      <c r="A88" s="3" t="s">
        <v>96</v>
      </c>
      <c r="B88" t="s">
        <v>196</v>
      </c>
      <c r="C88" t="s">
        <v>211</v>
      </c>
      <c r="D88" t="s">
        <v>298</v>
      </c>
      <c r="E88" t="s">
        <v>398</v>
      </c>
      <c r="F88" t="s">
        <v>417</v>
      </c>
      <c r="G88" t="s">
        <v>426</v>
      </c>
      <c r="H88" t="s">
        <v>524</v>
      </c>
      <c r="I88" s="3">
        <v>3375243106</v>
      </c>
      <c r="J88" t="s">
        <v>567</v>
      </c>
    </row>
    <row r="89" spans="1:10" x14ac:dyDescent="0.35">
      <c r="A89" s="3" t="s">
        <v>97</v>
      </c>
      <c r="B89" t="s">
        <v>197</v>
      </c>
      <c r="C89" t="s">
        <v>211</v>
      </c>
      <c r="D89" t="s">
        <v>299</v>
      </c>
      <c r="E89" t="s">
        <v>399</v>
      </c>
      <c r="F89" t="s">
        <v>416</v>
      </c>
      <c r="G89" t="s">
        <v>437</v>
      </c>
      <c r="H89" t="s">
        <v>525</v>
      </c>
      <c r="I89" s="3">
        <v>3959953428</v>
      </c>
      <c r="J89" t="s">
        <v>567</v>
      </c>
    </row>
    <row r="90" spans="1:10" x14ac:dyDescent="0.35">
      <c r="A90" s="3" t="s">
        <v>98</v>
      </c>
      <c r="B90" t="s">
        <v>198</v>
      </c>
      <c r="C90" t="s">
        <v>210</v>
      </c>
      <c r="D90" t="s">
        <v>300</v>
      </c>
      <c r="E90" t="s">
        <v>400</v>
      </c>
      <c r="F90" t="s">
        <v>417</v>
      </c>
      <c r="G90" t="s">
        <v>426</v>
      </c>
      <c r="H90" t="s">
        <v>526</v>
      </c>
      <c r="I90" s="3">
        <v>8566246287</v>
      </c>
      <c r="J90" t="s">
        <v>566</v>
      </c>
    </row>
    <row r="91" spans="1:10" x14ac:dyDescent="0.35">
      <c r="A91" s="3" t="s">
        <v>99</v>
      </c>
      <c r="B91" t="s">
        <v>199</v>
      </c>
      <c r="C91" t="s">
        <v>210</v>
      </c>
      <c r="D91" t="s">
        <v>301</v>
      </c>
      <c r="E91" t="s">
        <v>401</v>
      </c>
      <c r="F91" t="s">
        <v>418</v>
      </c>
      <c r="G91" t="s">
        <v>428</v>
      </c>
      <c r="H91" t="s">
        <v>527</v>
      </c>
      <c r="I91" s="3">
        <v>4351751830</v>
      </c>
      <c r="J91" t="s">
        <v>566</v>
      </c>
    </row>
    <row r="92" spans="1:10" x14ac:dyDescent="0.35">
      <c r="A92" s="3" t="s">
        <v>100</v>
      </c>
      <c r="B92" t="s">
        <v>200</v>
      </c>
      <c r="C92" t="s">
        <v>210</v>
      </c>
      <c r="D92" t="s">
        <v>302</v>
      </c>
      <c r="E92" t="s">
        <v>402</v>
      </c>
      <c r="F92" t="s">
        <v>412</v>
      </c>
      <c r="G92" t="s">
        <v>422</v>
      </c>
      <c r="H92" t="s">
        <v>528</v>
      </c>
      <c r="I92" s="3">
        <v>3173936385</v>
      </c>
      <c r="J92" t="s">
        <v>567</v>
      </c>
    </row>
    <row r="93" spans="1:10" x14ac:dyDescent="0.35">
      <c r="A93" s="3" t="s">
        <v>101</v>
      </c>
      <c r="B93" t="s">
        <v>201</v>
      </c>
      <c r="C93" t="s">
        <v>210</v>
      </c>
      <c r="D93" t="s">
        <v>303</v>
      </c>
      <c r="E93" t="s">
        <v>403</v>
      </c>
      <c r="F93" t="s">
        <v>416</v>
      </c>
      <c r="G93" t="s">
        <v>437</v>
      </c>
      <c r="H93" t="s">
        <v>529</v>
      </c>
      <c r="I93" s="3">
        <v>5560932048</v>
      </c>
      <c r="J93" t="s">
        <v>567</v>
      </c>
    </row>
    <row r="94" spans="1:10" x14ac:dyDescent="0.35">
      <c r="A94" s="3" t="s">
        <v>102</v>
      </c>
      <c r="B94" t="s">
        <v>202</v>
      </c>
      <c r="C94" t="s">
        <v>211</v>
      </c>
      <c r="D94" t="s">
        <v>304</v>
      </c>
      <c r="E94" t="s">
        <v>404</v>
      </c>
      <c r="F94" t="s">
        <v>413</v>
      </c>
      <c r="G94" t="s">
        <v>420</v>
      </c>
      <c r="H94" t="s">
        <v>530</v>
      </c>
      <c r="I94" s="3">
        <v>5228728080</v>
      </c>
      <c r="J94" t="s">
        <v>566</v>
      </c>
    </row>
    <row r="95" spans="1:10" x14ac:dyDescent="0.35">
      <c r="A95" s="3" t="s">
        <v>103</v>
      </c>
      <c r="B95" t="s">
        <v>203</v>
      </c>
      <c r="C95" t="s">
        <v>211</v>
      </c>
      <c r="D95" t="s">
        <v>305</v>
      </c>
      <c r="E95" t="s">
        <v>405</v>
      </c>
      <c r="F95" t="s">
        <v>416</v>
      </c>
      <c r="G95" t="s">
        <v>425</v>
      </c>
      <c r="H95" t="s">
        <v>531</v>
      </c>
      <c r="I95" s="3">
        <v>886008484</v>
      </c>
      <c r="J95" t="s">
        <v>566</v>
      </c>
    </row>
    <row r="96" spans="1:10" x14ac:dyDescent="0.35">
      <c r="A96" s="3" t="s">
        <v>104</v>
      </c>
      <c r="B96" t="s">
        <v>204</v>
      </c>
      <c r="C96" t="s">
        <v>210</v>
      </c>
      <c r="D96" t="s">
        <v>306</v>
      </c>
      <c r="E96" t="s">
        <v>406</v>
      </c>
      <c r="F96" t="s">
        <v>418</v>
      </c>
      <c r="G96" t="s">
        <v>429</v>
      </c>
      <c r="H96" t="s">
        <v>532</v>
      </c>
      <c r="I96" s="3">
        <v>7933410166</v>
      </c>
      <c r="J96" t="s">
        <v>567</v>
      </c>
    </row>
    <row r="97" spans="1:10" x14ac:dyDescent="0.35">
      <c r="A97" s="3" t="s">
        <v>105</v>
      </c>
      <c r="B97" t="s">
        <v>205</v>
      </c>
      <c r="C97" t="s">
        <v>211</v>
      </c>
      <c r="D97" t="s">
        <v>307</v>
      </c>
      <c r="E97" t="s">
        <v>407</v>
      </c>
      <c r="F97" t="s">
        <v>416</v>
      </c>
      <c r="G97" t="s">
        <v>432</v>
      </c>
      <c r="H97" t="s">
        <v>533</v>
      </c>
      <c r="I97" s="3">
        <v>9740148902</v>
      </c>
      <c r="J97" t="s">
        <v>566</v>
      </c>
    </row>
    <row r="98" spans="1:10" x14ac:dyDescent="0.35">
      <c r="A98" s="3" t="s">
        <v>106</v>
      </c>
      <c r="B98" t="s">
        <v>206</v>
      </c>
      <c r="C98" t="s">
        <v>210</v>
      </c>
      <c r="D98" t="s">
        <v>308</v>
      </c>
      <c r="E98" t="s">
        <v>408</v>
      </c>
      <c r="F98" t="s">
        <v>413</v>
      </c>
      <c r="G98" t="s">
        <v>420</v>
      </c>
      <c r="H98" t="s">
        <v>534</v>
      </c>
      <c r="I98" s="3">
        <v>6218501631</v>
      </c>
      <c r="J98" t="s">
        <v>567</v>
      </c>
    </row>
    <row r="99" spans="1:10" x14ac:dyDescent="0.35">
      <c r="A99" s="3" t="s">
        <v>107</v>
      </c>
      <c r="B99" t="s">
        <v>207</v>
      </c>
      <c r="C99" t="s">
        <v>211</v>
      </c>
      <c r="D99" t="s">
        <v>309</v>
      </c>
      <c r="E99" t="s">
        <v>409</v>
      </c>
      <c r="F99" t="s">
        <v>412</v>
      </c>
      <c r="G99" t="s">
        <v>422</v>
      </c>
      <c r="H99" t="s">
        <v>535</v>
      </c>
      <c r="I99" s="3">
        <v>2961943114</v>
      </c>
      <c r="J99" t="s">
        <v>566</v>
      </c>
    </row>
    <row r="100" spans="1:10" x14ac:dyDescent="0.35">
      <c r="A100" s="3" t="s">
        <v>108</v>
      </c>
      <c r="B100" t="s">
        <v>208</v>
      </c>
      <c r="C100" t="s">
        <v>211</v>
      </c>
      <c r="D100" t="s">
        <v>310</v>
      </c>
      <c r="E100" t="s">
        <v>410</v>
      </c>
      <c r="F100" t="s">
        <v>416</v>
      </c>
      <c r="G100" t="s">
        <v>432</v>
      </c>
      <c r="H100" t="s">
        <v>536</v>
      </c>
      <c r="I100" s="3">
        <v>6788861015</v>
      </c>
      <c r="J100" t="s">
        <v>567</v>
      </c>
    </row>
    <row r="101" spans="1:10" x14ac:dyDescent="0.35">
      <c r="A101" s="3" t="s">
        <v>109</v>
      </c>
      <c r="B101" t="s">
        <v>209</v>
      </c>
      <c r="C101" t="s">
        <v>211</v>
      </c>
      <c r="D101" t="s">
        <v>311</v>
      </c>
      <c r="E101" t="s">
        <v>411</v>
      </c>
      <c r="F101" t="s">
        <v>413</v>
      </c>
      <c r="G101" t="s">
        <v>422</v>
      </c>
      <c r="H101" t="s">
        <v>537</v>
      </c>
      <c r="I101" s="3">
        <v>6224447212</v>
      </c>
      <c r="J101" t="s">
        <v>567</v>
      </c>
    </row>
  </sheetData>
  <autoFilter ref="A1:J101" xr:uid="{00000000-0001-0000-0000-000000000000}"/>
  <phoneticPr fontId="2" type="noConversion"/>
  <conditionalFormatting sqref="J1:J1048576">
    <cfRule type="cellIs" dxfId="24" priority="1" operator="equal">
      <formula>"Active"</formula>
    </cfRule>
    <cfRule type="cellIs" dxfId="23" priority="2" operator="equal">
      <formula>"Active"</formula>
    </cfRule>
    <cfRule type="cellIs" dxfId="22" priority="3" operator="equal">
      <formula>"Resigned"</formula>
    </cfRule>
  </conditionalFormatting>
  <conditionalFormatting sqref="M1:M3 M207:M1048576">
    <cfRule type="expression" dxfId="21" priority="10">
      <formula>$A$2="Active"</formula>
    </cfRule>
  </conditionalFormatting>
  <dataValidations count="5">
    <dataValidation type="list" allowBlank="1" showInputMessage="1" showErrorMessage="1" sqref="C4:C1048576 C2" xr:uid="{90AE52CA-C68D-4E32-A27A-7D9D019A8058}">
      <formula1>INDIRECT("Sheet8!A2:A4")</formula1>
    </dataValidation>
    <dataValidation type="list" allowBlank="1" showInputMessage="1" showErrorMessage="1" sqref="F2:F1048576" xr:uid="{3942A661-9E9D-4816-925F-125B4E4577EC}">
      <formula1>"HR,Finance,Sales,IT,Marketing,Operations,Admin"</formula1>
    </dataValidation>
    <dataValidation type="list" allowBlank="1" showInputMessage="1" showErrorMessage="1" sqref="C3" xr:uid="{4FA7BE1D-D464-4535-BE6B-F6785BB04C3E}">
      <formula1>"F,M,Other"</formula1>
    </dataValidation>
    <dataValidation type="list" allowBlank="1" showInputMessage="1" showErrorMessage="1" sqref="G2:G101" xr:uid="{8BFDE0DA-539B-4FD8-9360-565C95FF01B3}">
      <formula1>"Coorinator,Accountant,Sales Manager,Sales Executive,IT Manager,SEO Specialist,Operation Executive,content Creator,Supervisor,Admin Executive,Business Development,System Admin,Admin Manager ,Analyst"</formula1>
    </dataValidation>
    <dataValidation type="list" allowBlank="1" showInputMessage="1" showErrorMessage="1" sqref="J2:J1048576" xr:uid="{34ECF712-8A0F-42DF-8055-7054DA87AF1A}">
      <formula1>"Active,Resigned"</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5326-A202-4CEE-A781-DEF91E3313DE}">
  <sheetPr>
    <tabColor theme="6" tint="-0.249977111117893"/>
  </sheetPr>
  <dimension ref="A1"/>
  <sheetViews>
    <sheetView showGridLines="0" showRowColHeaders="0" view="pageBreakPreview" zoomScaleNormal="100" zoomScaleSheetLayoutView="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F1A26-8075-45AC-AAF4-7AE51DFA2C34}">
  <dimension ref="A1:N12"/>
  <sheetViews>
    <sheetView workbookViewId="0">
      <selection activeCell="A5" sqref="A5"/>
    </sheetView>
  </sheetViews>
  <sheetFormatPr defaultRowHeight="14.5" x14ac:dyDescent="0.35"/>
  <cols>
    <col min="1" max="1" width="12.36328125" bestFit="1" customWidth="1"/>
    <col min="2" max="2" width="14.6328125" bestFit="1" customWidth="1"/>
    <col min="4" max="4" width="12.36328125" bestFit="1" customWidth="1"/>
    <col min="5" max="5" width="15.90625" bestFit="1" customWidth="1"/>
    <col min="6" max="6" width="14.90625" bestFit="1" customWidth="1"/>
    <col min="7" max="7" width="11.26953125" bestFit="1" customWidth="1"/>
    <col min="9" max="9" width="12.36328125" bestFit="1" customWidth="1"/>
    <col min="10" max="10" width="15.6328125" bestFit="1" customWidth="1"/>
    <col min="12" max="12" width="12.36328125" bestFit="1" customWidth="1"/>
    <col min="13" max="13" width="12.1796875" bestFit="1" customWidth="1"/>
    <col min="14" max="14" width="17.54296875" bestFit="1" customWidth="1"/>
    <col min="15" max="18" width="2.81640625" bestFit="1" customWidth="1"/>
    <col min="19" max="19" width="10.7265625" bestFit="1" customWidth="1"/>
  </cols>
  <sheetData>
    <row r="1" spans="1:14" x14ac:dyDescent="0.35">
      <c r="I1" s="7" t="s">
        <v>0</v>
      </c>
      <c r="J1" t="s">
        <v>589</v>
      </c>
      <c r="L1" s="7" t="s">
        <v>0</v>
      </c>
      <c r="M1" t="s">
        <v>589</v>
      </c>
    </row>
    <row r="2" spans="1:14" x14ac:dyDescent="0.35">
      <c r="A2" s="7" t="s">
        <v>0</v>
      </c>
      <c r="B2" t="s">
        <v>589</v>
      </c>
      <c r="D2" s="7" t="s">
        <v>572</v>
      </c>
      <c r="E2" t="s">
        <v>589</v>
      </c>
      <c r="I2" s="7" t="s">
        <v>576</v>
      </c>
      <c r="J2" t="s">
        <v>589</v>
      </c>
      <c r="L2" s="7" t="s">
        <v>578</v>
      </c>
      <c r="M2" t="s">
        <v>589</v>
      </c>
    </row>
    <row r="4" spans="1:14" x14ac:dyDescent="0.35">
      <c r="A4" s="7" t="s">
        <v>584</v>
      </c>
      <c r="B4" t="s">
        <v>586</v>
      </c>
      <c r="D4" s="7" t="s">
        <v>584</v>
      </c>
      <c r="E4" t="s">
        <v>588</v>
      </c>
      <c r="F4" t="s">
        <v>587</v>
      </c>
      <c r="G4" t="s">
        <v>603</v>
      </c>
      <c r="I4" s="7" t="s">
        <v>584</v>
      </c>
      <c r="J4" t="s">
        <v>590</v>
      </c>
      <c r="L4" s="7" t="s">
        <v>584</v>
      </c>
      <c r="M4" t="s">
        <v>595</v>
      </c>
      <c r="N4" t="s">
        <v>594</v>
      </c>
    </row>
    <row r="5" spans="1:14" x14ac:dyDescent="0.35">
      <c r="A5" s="8" t="s">
        <v>416</v>
      </c>
      <c r="B5">
        <v>12</v>
      </c>
      <c r="D5" s="8" t="s">
        <v>416</v>
      </c>
      <c r="E5">
        <v>44.3</v>
      </c>
      <c r="F5">
        <v>45.900000000000006</v>
      </c>
      <c r="G5">
        <v>253</v>
      </c>
      <c r="I5" s="8" t="s">
        <v>416</v>
      </c>
      <c r="J5" s="18">
        <v>753767</v>
      </c>
      <c r="L5" s="8" t="s">
        <v>416</v>
      </c>
      <c r="M5">
        <v>13</v>
      </c>
      <c r="N5">
        <v>32</v>
      </c>
    </row>
    <row r="6" spans="1:14" x14ac:dyDescent="0.35">
      <c r="A6" s="8" t="s">
        <v>413</v>
      </c>
      <c r="B6">
        <v>16</v>
      </c>
      <c r="D6" s="8" t="s">
        <v>413</v>
      </c>
      <c r="E6">
        <v>59.433333333333337</v>
      </c>
      <c r="F6">
        <v>59.300000000000004</v>
      </c>
      <c r="G6">
        <v>410</v>
      </c>
      <c r="I6" s="8" t="s">
        <v>413</v>
      </c>
      <c r="J6" s="18">
        <v>1071257</v>
      </c>
      <c r="L6" s="8" t="s">
        <v>413</v>
      </c>
      <c r="M6">
        <v>25</v>
      </c>
      <c r="N6">
        <v>53</v>
      </c>
    </row>
    <row r="7" spans="1:14" x14ac:dyDescent="0.35">
      <c r="A7" s="8" t="s">
        <v>412</v>
      </c>
      <c r="B7">
        <v>17</v>
      </c>
      <c r="D7" s="8" t="s">
        <v>412</v>
      </c>
      <c r="E7">
        <v>65.566666666666677</v>
      </c>
      <c r="F7">
        <v>65.7</v>
      </c>
      <c r="G7">
        <v>414</v>
      </c>
      <c r="I7" s="8" t="s">
        <v>412</v>
      </c>
      <c r="J7" s="18">
        <v>1126541</v>
      </c>
      <c r="L7" s="8" t="s">
        <v>412</v>
      </c>
      <c r="M7">
        <v>18</v>
      </c>
      <c r="N7">
        <v>50</v>
      </c>
    </row>
    <row r="8" spans="1:14" x14ac:dyDescent="0.35">
      <c r="A8" s="8" t="s">
        <v>415</v>
      </c>
      <c r="B8">
        <v>13</v>
      </c>
      <c r="D8" s="8" t="s">
        <v>415</v>
      </c>
      <c r="E8">
        <v>43.833333333333329</v>
      </c>
      <c r="F8">
        <v>46.499999999999993</v>
      </c>
      <c r="G8">
        <v>382</v>
      </c>
      <c r="I8" s="8" t="s">
        <v>415</v>
      </c>
      <c r="J8" s="18">
        <v>976920</v>
      </c>
      <c r="L8" s="8" t="s">
        <v>415</v>
      </c>
      <c r="M8">
        <v>16</v>
      </c>
      <c r="N8">
        <v>39</v>
      </c>
    </row>
    <row r="9" spans="1:14" x14ac:dyDescent="0.35">
      <c r="A9" s="8" t="s">
        <v>417</v>
      </c>
      <c r="B9">
        <v>14</v>
      </c>
      <c r="D9" s="8" t="s">
        <v>417</v>
      </c>
      <c r="E9">
        <v>49.033333333333339</v>
      </c>
      <c r="F9">
        <v>51.100000000000009</v>
      </c>
      <c r="G9">
        <v>331</v>
      </c>
      <c r="I9" s="8" t="s">
        <v>417</v>
      </c>
      <c r="J9" s="18">
        <v>1092320</v>
      </c>
      <c r="L9" s="8" t="s">
        <v>417</v>
      </c>
      <c r="M9">
        <v>35</v>
      </c>
      <c r="N9">
        <v>52</v>
      </c>
    </row>
    <row r="10" spans="1:14" x14ac:dyDescent="0.35">
      <c r="A10" s="8" t="s">
        <v>418</v>
      </c>
      <c r="B10">
        <v>12</v>
      </c>
      <c r="D10" s="8" t="s">
        <v>418</v>
      </c>
      <c r="E10">
        <v>45.233333333333334</v>
      </c>
      <c r="F10">
        <v>46.699999999999996</v>
      </c>
      <c r="G10">
        <v>295</v>
      </c>
      <c r="I10" s="8" t="s">
        <v>418</v>
      </c>
      <c r="J10" s="18">
        <v>721814</v>
      </c>
      <c r="L10" s="8" t="s">
        <v>418</v>
      </c>
      <c r="M10">
        <v>21</v>
      </c>
      <c r="N10">
        <v>37</v>
      </c>
    </row>
    <row r="11" spans="1:14" x14ac:dyDescent="0.35">
      <c r="A11" s="8" t="s">
        <v>414</v>
      </c>
      <c r="B11">
        <v>16</v>
      </c>
      <c r="D11" s="8" t="s">
        <v>414</v>
      </c>
      <c r="E11">
        <v>61.266666666666666</v>
      </c>
      <c r="F11">
        <v>61.800000000000004</v>
      </c>
      <c r="G11">
        <v>436</v>
      </c>
      <c r="I11" s="8" t="s">
        <v>414</v>
      </c>
      <c r="J11" s="18">
        <v>1101298</v>
      </c>
      <c r="L11" s="8" t="s">
        <v>414</v>
      </c>
      <c r="M11">
        <v>23</v>
      </c>
      <c r="N11">
        <v>48</v>
      </c>
    </row>
    <row r="12" spans="1:14" x14ac:dyDescent="0.35">
      <c r="A12" s="8" t="s">
        <v>585</v>
      </c>
      <c r="B12">
        <v>100</v>
      </c>
      <c r="D12" s="8" t="s">
        <v>585</v>
      </c>
      <c r="E12">
        <v>368.66666666666669</v>
      </c>
      <c r="F12">
        <v>377.00000000000006</v>
      </c>
      <c r="G12">
        <v>2521</v>
      </c>
      <c r="I12" s="8" t="s">
        <v>585</v>
      </c>
      <c r="J12" s="18">
        <v>6843917</v>
      </c>
      <c r="L12" s="8" t="s">
        <v>585</v>
      </c>
      <c r="M12">
        <v>151</v>
      </c>
      <c r="N12">
        <v>311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6521-36B7-442C-9FA1-BBD5CF1A6CED}">
  <dimension ref="A1:Z101"/>
  <sheetViews>
    <sheetView zoomScale="115" zoomScaleNormal="115" workbookViewId="0">
      <selection activeCell="A4" sqref="A4"/>
    </sheetView>
  </sheetViews>
  <sheetFormatPr defaultRowHeight="14" x14ac:dyDescent="0.35"/>
  <cols>
    <col min="1" max="1" width="8.7265625" style="15"/>
    <col min="2" max="2" width="13.08984375" style="15" customWidth="1"/>
    <col min="3" max="3" width="6.26953125" style="12" customWidth="1"/>
    <col min="4" max="4" width="10.54296875" style="15" customWidth="1"/>
    <col min="5" max="5" width="10.26953125" style="15" customWidth="1"/>
    <col min="6" max="6" width="12.7265625" style="15" customWidth="1"/>
    <col min="7" max="7" width="15.36328125" style="15" customWidth="1"/>
    <col min="8" max="8" width="23.453125" style="15" customWidth="1"/>
    <col min="9" max="9" width="13.54296875" style="15" customWidth="1"/>
    <col min="10" max="10" width="12.26953125" style="15" customWidth="1"/>
    <col min="11" max="11" width="8.81640625" style="15" bestFit="1" customWidth="1"/>
    <col min="12" max="12" width="12.26953125" style="15" customWidth="1"/>
    <col min="13" max="13" width="14.453125" style="15" customWidth="1"/>
    <col min="14" max="14" width="13.26953125" style="15" customWidth="1"/>
    <col min="15" max="15" width="13.453125" style="15" customWidth="1"/>
    <col min="16" max="16" width="10.453125" style="15" customWidth="1"/>
    <col min="17" max="17" width="8.7265625" style="15" customWidth="1"/>
    <col min="18" max="18" width="11" style="15" customWidth="1"/>
    <col min="19" max="19" width="8.08984375" style="15" customWidth="1"/>
    <col min="20" max="20" width="10" style="15" customWidth="1"/>
    <col min="21" max="21" width="9.7265625" style="15" customWidth="1"/>
    <col min="22" max="22" width="12.36328125" style="15" customWidth="1"/>
    <col min="23" max="24" width="8.81640625" style="15" bestFit="1" customWidth="1"/>
    <col min="25" max="25" width="12.453125" style="15" customWidth="1"/>
    <col min="26" max="26" width="10.81640625" style="15" customWidth="1"/>
    <col min="27" max="16384" width="8.7265625" style="15"/>
  </cols>
  <sheetData>
    <row r="1" spans="1:26" s="14" customFormat="1" x14ac:dyDescent="0.35">
      <c r="A1" s="13" t="s">
        <v>0</v>
      </c>
      <c r="B1" s="13" t="s">
        <v>1</v>
      </c>
      <c r="C1" s="13" t="s">
        <v>2</v>
      </c>
      <c r="D1" s="13" t="s">
        <v>3</v>
      </c>
      <c r="E1" s="13" t="s">
        <v>4</v>
      </c>
      <c r="F1" s="13" t="s">
        <v>5</v>
      </c>
      <c r="G1" s="13" t="s">
        <v>6</v>
      </c>
      <c r="H1" s="13" t="s">
        <v>7</v>
      </c>
      <c r="I1" s="13" t="s">
        <v>8</v>
      </c>
      <c r="J1" s="13" t="s">
        <v>600</v>
      </c>
      <c r="K1" s="14" t="s">
        <v>568</v>
      </c>
      <c r="L1" s="14" t="s">
        <v>569</v>
      </c>
      <c r="M1" s="14" t="s">
        <v>570</v>
      </c>
      <c r="N1" s="14" t="s">
        <v>571</v>
      </c>
      <c r="O1" s="14" t="s">
        <v>572</v>
      </c>
      <c r="P1" s="14" t="s">
        <v>601</v>
      </c>
      <c r="Q1" s="14" t="s">
        <v>581</v>
      </c>
      <c r="R1" s="13" t="s">
        <v>573</v>
      </c>
      <c r="S1" s="13" t="s">
        <v>574</v>
      </c>
      <c r="T1" s="13" t="s">
        <v>575</v>
      </c>
      <c r="U1" s="13" t="s">
        <v>576</v>
      </c>
      <c r="V1" s="17" t="s">
        <v>577</v>
      </c>
      <c r="W1" s="13" t="s">
        <v>578</v>
      </c>
      <c r="X1" s="13" t="s">
        <v>579</v>
      </c>
      <c r="Y1" s="13" t="s">
        <v>591</v>
      </c>
      <c r="Z1" s="13" t="s">
        <v>592</v>
      </c>
    </row>
    <row r="2" spans="1:26" s="12" customFormat="1" x14ac:dyDescent="0.35">
      <c r="A2" s="12" t="s">
        <v>10</v>
      </c>
      <c r="B2" s="12" t="s">
        <v>110</v>
      </c>
      <c r="C2" s="12" t="s">
        <v>210</v>
      </c>
      <c r="D2" s="12" t="s">
        <v>212</v>
      </c>
      <c r="E2" s="12" t="s">
        <v>312</v>
      </c>
      <c r="F2" s="12" t="s">
        <v>412</v>
      </c>
      <c r="G2" s="12" t="s">
        <v>602</v>
      </c>
      <c r="H2" s="12" t="s">
        <v>438</v>
      </c>
      <c r="I2" s="12">
        <v>8386379402</v>
      </c>
      <c r="J2" s="12" t="s">
        <v>566</v>
      </c>
      <c r="K2" s="16">
        <v>45658</v>
      </c>
      <c r="L2" s="12">
        <v>4.5</v>
      </c>
      <c r="M2" s="12">
        <v>4</v>
      </c>
      <c r="N2" s="12">
        <v>5</v>
      </c>
      <c r="O2" s="12">
        <f>AVERAGE(L2:N2)</f>
        <v>4.5</v>
      </c>
      <c r="P2" s="12" t="str">
        <f>IF(O2&gt;=4,"Excellent",IF(O2&gt;=3,"Good","Needs Improvement"))</f>
        <v>Excellent</v>
      </c>
      <c r="Q2" s="12">
        <f>RANK(O2,O2:O101,0)</f>
        <v>16</v>
      </c>
      <c r="R2" s="12">
        <v>30075</v>
      </c>
      <c r="S2" s="12">
        <v>9711</v>
      </c>
      <c r="T2" s="12">
        <v>2822</v>
      </c>
      <c r="U2" s="12">
        <f>R2+S2-T2</f>
        <v>36964</v>
      </c>
      <c r="V2" s="12">
        <v>4</v>
      </c>
      <c r="W2" s="12">
        <v>1</v>
      </c>
      <c r="X2" s="12">
        <f t="shared" ref="X2:X65" si="0">V2-W2</f>
        <v>3</v>
      </c>
      <c r="Y2" s="12" t="str">
        <f>IF(W2=0,"-",IF(W2&gt;2,"Sick leave","Normal"))</f>
        <v>Normal</v>
      </c>
      <c r="Z2" s="12" t="str">
        <f>IF(W2=0,"-","Aprroved")</f>
        <v>Aprroved</v>
      </c>
    </row>
    <row r="3" spans="1:26" s="12" customFormat="1" x14ac:dyDescent="0.35">
      <c r="A3" s="12" t="s">
        <v>11</v>
      </c>
      <c r="B3" s="12" t="s">
        <v>111</v>
      </c>
      <c r="C3" s="12" t="s">
        <v>210</v>
      </c>
      <c r="D3" s="12" t="s">
        <v>213</v>
      </c>
      <c r="E3" s="12" t="s">
        <v>313</v>
      </c>
      <c r="F3" s="12" t="s">
        <v>413</v>
      </c>
      <c r="G3" s="12" t="s">
        <v>420</v>
      </c>
      <c r="H3" s="12" t="s">
        <v>439</v>
      </c>
      <c r="I3" s="12">
        <v>1849593103</v>
      </c>
      <c r="J3" s="12" t="s">
        <v>567</v>
      </c>
      <c r="K3" s="16">
        <v>45658</v>
      </c>
      <c r="L3" s="12">
        <v>3.8</v>
      </c>
      <c r="M3" s="12">
        <v>3</v>
      </c>
      <c r="N3" s="12">
        <v>4</v>
      </c>
      <c r="O3" s="12">
        <f>AVERAGE(L3:N3)</f>
        <v>3.6</v>
      </c>
      <c r="P3" s="12" t="str">
        <f t="shared" ref="P3:P66" si="1">IF(O3&gt;=4,"Excellent",IF(O3&gt;=3,"Good","Needs Improvement"))</f>
        <v>Good</v>
      </c>
      <c r="Q3" s="12">
        <f t="shared" ref="Q3:Q66" si="2">RANK(O3,O3:O102,0)</f>
        <v>52</v>
      </c>
      <c r="R3" s="12">
        <v>51158</v>
      </c>
      <c r="S3" s="12">
        <v>9541</v>
      </c>
      <c r="T3" s="12">
        <v>3864</v>
      </c>
      <c r="U3" s="12">
        <f t="shared" ref="U3:U66" si="3">R3+S3-T3</f>
        <v>56835</v>
      </c>
      <c r="V3" s="12">
        <v>1</v>
      </c>
      <c r="W3" s="12">
        <v>0</v>
      </c>
      <c r="X3" s="12">
        <f t="shared" si="0"/>
        <v>1</v>
      </c>
      <c r="Y3" s="12" t="str">
        <f t="shared" ref="Y3:Y66" si="4">IF(W3=0,"-",IF(W3&gt;2,"Sick leave","Normal"))</f>
        <v>-</v>
      </c>
      <c r="Z3" s="12" t="str">
        <f t="shared" ref="Z3:Z66" si="5">IF(W3=0,"-","Aprroved")</f>
        <v>-</v>
      </c>
    </row>
    <row r="4" spans="1:26" s="12" customFormat="1" x14ac:dyDescent="0.35">
      <c r="A4" s="12" t="s">
        <v>12</v>
      </c>
      <c r="B4" s="12" t="s">
        <v>112</v>
      </c>
      <c r="C4" s="12" t="s">
        <v>210</v>
      </c>
      <c r="D4" s="12" t="s">
        <v>214</v>
      </c>
      <c r="E4" s="12" t="s">
        <v>314</v>
      </c>
      <c r="F4" s="12" t="s">
        <v>414</v>
      </c>
      <c r="G4" s="12" t="s">
        <v>421</v>
      </c>
      <c r="H4" s="12" t="s">
        <v>440</v>
      </c>
      <c r="I4" s="12">
        <v>8327648350</v>
      </c>
      <c r="J4" s="12" t="s">
        <v>567</v>
      </c>
      <c r="K4" s="16">
        <v>45658</v>
      </c>
      <c r="L4" s="12">
        <v>4.7</v>
      </c>
      <c r="M4" s="12">
        <v>5</v>
      </c>
      <c r="N4" s="12">
        <v>4</v>
      </c>
      <c r="O4" s="12">
        <f t="shared" ref="O4:O66" si="6">AVERAGE(L4:N4)</f>
        <v>4.5666666666666664</v>
      </c>
      <c r="P4" s="12" t="str">
        <f t="shared" si="1"/>
        <v>Excellent</v>
      </c>
      <c r="Q4" s="12">
        <f t="shared" si="2"/>
        <v>12</v>
      </c>
      <c r="R4" s="12">
        <v>65001</v>
      </c>
      <c r="S4" s="12">
        <v>5728</v>
      </c>
      <c r="T4" s="12">
        <v>2826</v>
      </c>
      <c r="U4" s="12">
        <f t="shared" si="3"/>
        <v>67903</v>
      </c>
      <c r="V4" s="12">
        <v>1</v>
      </c>
      <c r="W4" s="12">
        <v>1</v>
      </c>
      <c r="X4" s="12">
        <f t="shared" si="0"/>
        <v>0</v>
      </c>
      <c r="Y4" s="12" t="str">
        <f t="shared" si="4"/>
        <v>Normal</v>
      </c>
      <c r="Z4" s="12" t="str">
        <f t="shared" si="5"/>
        <v>Aprroved</v>
      </c>
    </row>
    <row r="5" spans="1:26" s="12" customFormat="1" x14ac:dyDescent="0.35">
      <c r="A5" s="12" t="s">
        <v>13</v>
      </c>
      <c r="B5" s="12" t="s">
        <v>113</v>
      </c>
      <c r="C5" s="12" t="s">
        <v>210</v>
      </c>
      <c r="D5" s="12" t="s">
        <v>215</v>
      </c>
      <c r="E5" s="12" t="s">
        <v>315</v>
      </c>
      <c r="F5" s="12" t="s">
        <v>412</v>
      </c>
      <c r="G5" s="12" t="s">
        <v>422</v>
      </c>
      <c r="H5" s="12" t="s">
        <v>441</v>
      </c>
      <c r="I5" s="12">
        <v>9696532871</v>
      </c>
      <c r="J5" s="12" t="s">
        <v>567</v>
      </c>
      <c r="K5" s="16">
        <v>45658</v>
      </c>
      <c r="L5" s="12">
        <v>3.2</v>
      </c>
      <c r="M5" s="12">
        <v>2</v>
      </c>
      <c r="N5" s="12">
        <v>3</v>
      </c>
      <c r="O5" s="12">
        <f t="shared" si="6"/>
        <v>2.7333333333333329</v>
      </c>
      <c r="P5" s="12" t="str">
        <f t="shared" si="1"/>
        <v>Needs Improvement</v>
      </c>
      <c r="Q5" s="12">
        <f t="shared" si="2"/>
        <v>80</v>
      </c>
      <c r="R5" s="12">
        <v>28101</v>
      </c>
      <c r="S5" s="12">
        <v>12813</v>
      </c>
      <c r="T5" s="12">
        <v>2582</v>
      </c>
      <c r="U5" s="12">
        <f t="shared" si="3"/>
        <v>38332</v>
      </c>
      <c r="V5" s="12">
        <v>5</v>
      </c>
      <c r="W5" s="12">
        <v>0</v>
      </c>
      <c r="X5" s="12">
        <f t="shared" si="0"/>
        <v>5</v>
      </c>
      <c r="Y5" s="12" t="str">
        <f t="shared" si="4"/>
        <v>-</v>
      </c>
      <c r="Z5" s="12" t="str">
        <f t="shared" si="5"/>
        <v>-</v>
      </c>
    </row>
    <row r="6" spans="1:26" s="12" customFormat="1" x14ac:dyDescent="0.35">
      <c r="A6" s="12" t="s">
        <v>14</v>
      </c>
      <c r="B6" s="12" t="s">
        <v>114</v>
      </c>
      <c r="C6" s="12" t="s">
        <v>210</v>
      </c>
      <c r="D6" s="12" t="s">
        <v>216</v>
      </c>
      <c r="E6" s="12" t="s">
        <v>316</v>
      </c>
      <c r="F6" s="12" t="s">
        <v>414</v>
      </c>
      <c r="G6" s="12" t="s">
        <v>423</v>
      </c>
      <c r="H6" s="12" t="s">
        <v>442</v>
      </c>
      <c r="I6" s="12">
        <v>8451462704</v>
      </c>
      <c r="J6" s="12" t="s">
        <v>566</v>
      </c>
      <c r="K6" s="16">
        <v>45658</v>
      </c>
      <c r="L6" s="12">
        <v>4</v>
      </c>
      <c r="M6" s="12">
        <v>4</v>
      </c>
      <c r="N6" s="12">
        <v>4</v>
      </c>
      <c r="O6" s="12">
        <f t="shared" si="6"/>
        <v>4</v>
      </c>
      <c r="P6" s="12" t="str">
        <f t="shared" si="1"/>
        <v>Excellent</v>
      </c>
      <c r="Q6" s="12">
        <f t="shared" si="2"/>
        <v>37</v>
      </c>
      <c r="R6" s="12">
        <v>77227</v>
      </c>
      <c r="S6" s="12">
        <v>7378</v>
      </c>
      <c r="T6" s="12">
        <v>3282</v>
      </c>
      <c r="U6" s="12">
        <f t="shared" si="3"/>
        <v>81323</v>
      </c>
      <c r="V6" s="12">
        <v>5</v>
      </c>
      <c r="W6" s="12">
        <v>0</v>
      </c>
      <c r="X6" s="12">
        <f t="shared" si="0"/>
        <v>5</v>
      </c>
      <c r="Y6" s="12" t="str">
        <f t="shared" si="4"/>
        <v>-</v>
      </c>
      <c r="Z6" s="12" t="str">
        <f t="shared" si="5"/>
        <v>-</v>
      </c>
    </row>
    <row r="7" spans="1:26" s="12" customFormat="1" x14ac:dyDescent="0.35">
      <c r="A7" s="12" t="s">
        <v>15</v>
      </c>
      <c r="B7" s="12" t="s">
        <v>115</v>
      </c>
      <c r="C7" s="12" t="s">
        <v>210</v>
      </c>
      <c r="D7" s="12" t="s">
        <v>217</v>
      </c>
      <c r="E7" s="12" t="s">
        <v>317</v>
      </c>
      <c r="F7" s="12" t="s">
        <v>415</v>
      </c>
      <c r="G7" s="12" t="s">
        <v>424</v>
      </c>
      <c r="H7" s="12" t="s">
        <v>443</v>
      </c>
      <c r="I7" s="12">
        <v>5430391171</v>
      </c>
      <c r="J7" s="12" t="s">
        <v>566</v>
      </c>
      <c r="K7" s="16">
        <v>45658</v>
      </c>
      <c r="L7" s="12">
        <v>3.5</v>
      </c>
      <c r="M7" s="12">
        <v>3</v>
      </c>
      <c r="N7" s="12">
        <v>3</v>
      </c>
      <c r="O7" s="12">
        <f t="shared" si="6"/>
        <v>3.1666666666666665</v>
      </c>
      <c r="P7" s="12" t="str">
        <f t="shared" si="1"/>
        <v>Good</v>
      </c>
      <c r="Q7" s="12">
        <f t="shared" si="2"/>
        <v>66</v>
      </c>
      <c r="R7" s="12">
        <v>34099</v>
      </c>
      <c r="S7" s="12">
        <v>14670</v>
      </c>
      <c r="T7" s="12">
        <v>3286</v>
      </c>
      <c r="U7" s="12">
        <f t="shared" si="3"/>
        <v>45483</v>
      </c>
      <c r="V7" s="12">
        <v>3</v>
      </c>
      <c r="W7" s="12">
        <v>3</v>
      </c>
      <c r="X7" s="12">
        <f t="shared" si="0"/>
        <v>0</v>
      </c>
      <c r="Y7" s="12" t="str">
        <f t="shared" si="4"/>
        <v>Sick leave</v>
      </c>
      <c r="Z7" s="12" t="str">
        <f t="shared" si="5"/>
        <v>Aprroved</v>
      </c>
    </row>
    <row r="8" spans="1:26" s="12" customFormat="1" x14ac:dyDescent="0.35">
      <c r="A8" s="12" t="s">
        <v>16</v>
      </c>
      <c r="B8" s="12" t="s">
        <v>116</v>
      </c>
      <c r="C8" s="12" t="s">
        <v>210</v>
      </c>
      <c r="D8" s="12" t="s">
        <v>218</v>
      </c>
      <c r="E8" s="12" t="s">
        <v>318</v>
      </c>
      <c r="F8" s="12" t="s">
        <v>416</v>
      </c>
      <c r="G8" s="12" t="s">
        <v>425</v>
      </c>
      <c r="H8" s="12" t="s">
        <v>444</v>
      </c>
      <c r="I8" s="12">
        <v>3150983930</v>
      </c>
      <c r="J8" s="12" t="s">
        <v>566</v>
      </c>
      <c r="K8" s="16">
        <v>45658</v>
      </c>
      <c r="L8" s="12">
        <v>4.5999999999999996</v>
      </c>
      <c r="M8" s="12">
        <v>5</v>
      </c>
      <c r="N8" s="12">
        <v>4</v>
      </c>
      <c r="O8" s="12">
        <f t="shared" si="6"/>
        <v>4.5333333333333332</v>
      </c>
      <c r="P8" s="12" t="str">
        <f t="shared" si="1"/>
        <v>Excellent</v>
      </c>
      <c r="Q8" s="12">
        <f t="shared" si="2"/>
        <v>12</v>
      </c>
      <c r="R8" s="12">
        <v>71025</v>
      </c>
      <c r="S8" s="12">
        <v>12510</v>
      </c>
      <c r="T8" s="12">
        <v>5173</v>
      </c>
      <c r="U8" s="12">
        <f t="shared" si="3"/>
        <v>78362</v>
      </c>
      <c r="V8" s="12">
        <v>3</v>
      </c>
      <c r="W8" s="12">
        <v>0</v>
      </c>
      <c r="X8" s="12">
        <f t="shared" si="0"/>
        <v>3</v>
      </c>
      <c r="Y8" s="12" t="str">
        <f t="shared" si="4"/>
        <v>-</v>
      </c>
      <c r="Z8" s="12" t="str">
        <f t="shared" si="5"/>
        <v>-</v>
      </c>
    </row>
    <row r="9" spans="1:26" s="12" customFormat="1" x14ac:dyDescent="0.35">
      <c r="A9" s="12" t="s">
        <v>17</v>
      </c>
      <c r="B9" s="12" t="s">
        <v>117</v>
      </c>
      <c r="C9" s="12" t="s">
        <v>211</v>
      </c>
      <c r="D9" s="12" t="s">
        <v>219</v>
      </c>
      <c r="E9" s="12" t="s">
        <v>319</v>
      </c>
      <c r="F9" s="12" t="s">
        <v>417</v>
      </c>
      <c r="G9" s="12" t="s">
        <v>426</v>
      </c>
      <c r="H9" s="12" t="s">
        <v>445</v>
      </c>
      <c r="I9" s="12">
        <v>3763116566</v>
      </c>
      <c r="J9" s="12" t="s">
        <v>567</v>
      </c>
      <c r="K9" s="16">
        <v>45658</v>
      </c>
      <c r="L9" s="12">
        <v>3.9</v>
      </c>
      <c r="M9" s="12">
        <v>3</v>
      </c>
      <c r="N9" s="12">
        <v>4</v>
      </c>
      <c r="O9" s="12">
        <f t="shared" si="6"/>
        <v>3.6333333333333333</v>
      </c>
      <c r="P9" s="12" t="str">
        <f t="shared" si="1"/>
        <v>Good</v>
      </c>
      <c r="Q9" s="12">
        <f t="shared" si="2"/>
        <v>47</v>
      </c>
      <c r="R9" s="12">
        <v>77386</v>
      </c>
      <c r="S9" s="12">
        <v>13133</v>
      </c>
      <c r="T9" s="12">
        <v>7911</v>
      </c>
      <c r="U9" s="12">
        <f t="shared" si="3"/>
        <v>82608</v>
      </c>
      <c r="V9" s="12">
        <v>5</v>
      </c>
      <c r="W9" s="12">
        <v>5</v>
      </c>
      <c r="X9" s="12">
        <f t="shared" si="0"/>
        <v>0</v>
      </c>
      <c r="Y9" s="12" t="str">
        <f t="shared" si="4"/>
        <v>Sick leave</v>
      </c>
      <c r="Z9" s="12" t="str">
        <f t="shared" si="5"/>
        <v>Aprroved</v>
      </c>
    </row>
    <row r="10" spans="1:26" s="12" customFormat="1" x14ac:dyDescent="0.35">
      <c r="A10" s="12" t="s">
        <v>18</v>
      </c>
      <c r="B10" s="12" t="s">
        <v>118</v>
      </c>
      <c r="C10" s="12" t="s">
        <v>211</v>
      </c>
      <c r="D10" s="12" t="s">
        <v>220</v>
      </c>
      <c r="E10" s="12" t="s">
        <v>320</v>
      </c>
      <c r="F10" s="12" t="s">
        <v>412</v>
      </c>
      <c r="G10" s="12" t="s">
        <v>422</v>
      </c>
      <c r="H10" s="12" t="s">
        <v>446</v>
      </c>
      <c r="I10" s="12">
        <v>8108013267</v>
      </c>
      <c r="J10" s="12" t="s">
        <v>566</v>
      </c>
      <c r="K10" s="16">
        <v>45658</v>
      </c>
      <c r="L10" s="12">
        <v>2.8</v>
      </c>
      <c r="M10" s="12">
        <v>2</v>
      </c>
      <c r="N10" s="12">
        <v>2</v>
      </c>
      <c r="O10" s="12">
        <f t="shared" si="6"/>
        <v>2.2666666666666666</v>
      </c>
      <c r="P10" s="12" t="str">
        <f t="shared" si="1"/>
        <v>Needs Improvement</v>
      </c>
      <c r="Q10" s="12">
        <f t="shared" si="2"/>
        <v>87</v>
      </c>
      <c r="R10" s="12">
        <v>95282</v>
      </c>
      <c r="S10" s="12">
        <v>7425</v>
      </c>
      <c r="T10" s="12">
        <v>1226</v>
      </c>
      <c r="U10" s="12">
        <f t="shared" si="3"/>
        <v>101481</v>
      </c>
      <c r="V10" s="12">
        <v>3</v>
      </c>
      <c r="W10" s="12">
        <v>0</v>
      </c>
      <c r="X10" s="12">
        <f t="shared" si="0"/>
        <v>3</v>
      </c>
      <c r="Y10" s="12" t="str">
        <f t="shared" si="4"/>
        <v>-</v>
      </c>
      <c r="Z10" s="12" t="str">
        <f t="shared" si="5"/>
        <v>-</v>
      </c>
    </row>
    <row r="11" spans="1:26" s="12" customFormat="1" x14ac:dyDescent="0.35">
      <c r="A11" s="12" t="s">
        <v>19</v>
      </c>
      <c r="B11" s="12" t="s">
        <v>119</v>
      </c>
      <c r="C11" s="12" t="s">
        <v>210</v>
      </c>
      <c r="D11" s="12" t="s">
        <v>221</v>
      </c>
      <c r="E11" s="12" t="s">
        <v>321</v>
      </c>
      <c r="F11" s="12" t="s">
        <v>417</v>
      </c>
      <c r="G11" s="12" t="s">
        <v>427</v>
      </c>
      <c r="H11" s="12" t="s">
        <v>447</v>
      </c>
      <c r="I11" s="12">
        <v>4309805009</v>
      </c>
      <c r="J11" s="12" t="s">
        <v>566</v>
      </c>
      <c r="K11" s="16">
        <v>45658</v>
      </c>
      <c r="L11" s="12">
        <v>4.2</v>
      </c>
      <c r="M11" s="12">
        <v>4</v>
      </c>
      <c r="N11" s="12">
        <v>5</v>
      </c>
      <c r="O11" s="12">
        <f t="shared" si="6"/>
        <v>4.3999999999999995</v>
      </c>
      <c r="P11" s="12" t="str">
        <f t="shared" si="1"/>
        <v>Excellent</v>
      </c>
      <c r="Q11" s="12">
        <f t="shared" si="2"/>
        <v>22</v>
      </c>
      <c r="R11" s="12">
        <v>40118</v>
      </c>
      <c r="S11" s="12">
        <v>6279</v>
      </c>
      <c r="T11" s="12">
        <v>2462</v>
      </c>
      <c r="U11" s="12">
        <f t="shared" si="3"/>
        <v>43935</v>
      </c>
      <c r="V11" s="12">
        <v>4</v>
      </c>
      <c r="W11" s="12">
        <v>3</v>
      </c>
      <c r="X11" s="12">
        <f t="shared" si="0"/>
        <v>1</v>
      </c>
      <c r="Y11" s="12" t="str">
        <f t="shared" si="4"/>
        <v>Sick leave</v>
      </c>
      <c r="Z11" s="12" t="str">
        <f t="shared" si="5"/>
        <v>Aprroved</v>
      </c>
    </row>
    <row r="12" spans="1:26" s="12" customFormat="1" x14ac:dyDescent="0.35">
      <c r="A12" s="12" t="s">
        <v>20</v>
      </c>
      <c r="B12" s="12" t="s">
        <v>120</v>
      </c>
      <c r="C12" s="12" t="s">
        <v>210</v>
      </c>
      <c r="D12" s="12" t="s">
        <v>222</v>
      </c>
      <c r="E12" s="12" t="s">
        <v>322</v>
      </c>
      <c r="F12" s="12" t="s">
        <v>418</v>
      </c>
      <c r="G12" s="12" t="s">
        <v>428</v>
      </c>
      <c r="H12" s="12" t="s">
        <v>448</v>
      </c>
      <c r="I12" s="12">
        <v>4353462475</v>
      </c>
      <c r="J12" s="12" t="s">
        <v>567</v>
      </c>
      <c r="K12" s="16">
        <v>45658</v>
      </c>
      <c r="L12" s="12">
        <v>3.6</v>
      </c>
      <c r="M12" s="12">
        <v>3</v>
      </c>
      <c r="N12" s="12">
        <v>3</v>
      </c>
      <c r="O12" s="12">
        <f t="shared" si="6"/>
        <v>3.1999999999999997</v>
      </c>
      <c r="P12" s="12" t="str">
        <f t="shared" si="1"/>
        <v>Good</v>
      </c>
      <c r="Q12" s="12">
        <f t="shared" si="2"/>
        <v>60</v>
      </c>
      <c r="R12" s="12">
        <v>59795</v>
      </c>
      <c r="S12" s="12">
        <v>2626</v>
      </c>
      <c r="T12" s="12">
        <v>1888</v>
      </c>
      <c r="U12" s="12">
        <f t="shared" si="3"/>
        <v>60533</v>
      </c>
      <c r="V12" s="12">
        <v>1</v>
      </c>
      <c r="W12" s="12">
        <v>1</v>
      </c>
      <c r="X12" s="12">
        <f t="shared" si="0"/>
        <v>0</v>
      </c>
      <c r="Y12" s="12" t="str">
        <f t="shared" si="4"/>
        <v>Normal</v>
      </c>
      <c r="Z12" s="12" t="str">
        <f t="shared" si="5"/>
        <v>Aprroved</v>
      </c>
    </row>
    <row r="13" spans="1:26" s="12" customFormat="1" x14ac:dyDescent="0.35">
      <c r="A13" s="12" t="s">
        <v>21</v>
      </c>
      <c r="B13" s="12" t="s">
        <v>121</v>
      </c>
      <c r="C13" s="12" t="s">
        <v>211</v>
      </c>
      <c r="D13" s="12" t="s">
        <v>223</v>
      </c>
      <c r="E13" s="12" t="s">
        <v>323</v>
      </c>
      <c r="F13" s="12" t="s">
        <v>412</v>
      </c>
      <c r="G13" s="12" t="s">
        <v>419</v>
      </c>
      <c r="H13" s="12" t="s">
        <v>449</v>
      </c>
      <c r="I13" s="12">
        <v>4278498084</v>
      </c>
      <c r="J13" s="12" t="s">
        <v>566</v>
      </c>
      <c r="K13" s="16">
        <v>45658</v>
      </c>
      <c r="L13" s="12">
        <v>4.0999999999999996</v>
      </c>
      <c r="M13" s="12">
        <v>4</v>
      </c>
      <c r="N13" s="12">
        <v>4</v>
      </c>
      <c r="O13" s="12">
        <f t="shared" si="6"/>
        <v>4.0333333333333332</v>
      </c>
      <c r="P13" s="12" t="str">
        <f t="shared" si="1"/>
        <v>Excellent</v>
      </c>
      <c r="Q13" s="12">
        <f t="shared" si="2"/>
        <v>32</v>
      </c>
      <c r="R13" s="12">
        <v>81959</v>
      </c>
      <c r="S13" s="12">
        <v>7663</v>
      </c>
      <c r="T13" s="12">
        <v>6968</v>
      </c>
      <c r="U13" s="12">
        <f t="shared" si="3"/>
        <v>82654</v>
      </c>
      <c r="V13" s="12">
        <v>3</v>
      </c>
      <c r="W13" s="12">
        <v>3</v>
      </c>
      <c r="X13" s="12">
        <f t="shared" si="0"/>
        <v>0</v>
      </c>
      <c r="Y13" s="12" t="str">
        <f t="shared" si="4"/>
        <v>Sick leave</v>
      </c>
      <c r="Z13" s="12" t="str">
        <f t="shared" si="5"/>
        <v>Aprroved</v>
      </c>
    </row>
    <row r="14" spans="1:26" s="12" customFormat="1" x14ac:dyDescent="0.35">
      <c r="A14" s="12" t="s">
        <v>22</v>
      </c>
      <c r="B14" s="12" t="s">
        <v>122</v>
      </c>
      <c r="C14" s="12" t="s">
        <v>211</v>
      </c>
      <c r="D14" s="12" t="s">
        <v>224</v>
      </c>
      <c r="E14" s="12" t="s">
        <v>324</v>
      </c>
      <c r="F14" s="12" t="s">
        <v>414</v>
      </c>
      <c r="G14" s="12" t="s">
        <v>423</v>
      </c>
      <c r="H14" s="12" t="s">
        <v>450</v>
      </c>
      <c r="I14" s="12">
        <v>6400524278</v>
      </c>
      <c r="J14" s="12" t="s">
        <v>567</v>
      </c>
      <c r="K14" s="16">
        <v>45658</v>
      </c>
      <c r="L14" s="12">
        <v>3.3</v>
      </c>
      <c r="M14" s="12">
        <v>3</v>
      </c>
      <c r="N14" s="12">
        <v>2</v>
      </c>
      <c r="O14" s="12">
        <f t="shared" si="6"/>
        <v>2.7666666666666671</v>
      </c>
      <c r="P14" s="12" t="str">
        <f t="shared" si="1"/>
        <v>Needs Improvement</v>
      </c>
      <c r="Q14" s="12">
        <f t="shared" si="2"/>
        <v>71</v>
      </c>
      <c r="R14" s="12">
        <v>66114</v>
      </c>
      <c r="S14" s="12">
        <v>9149</v>
      </c>
      <c r="T14" s="12">
        <v>5966</v>
      </c>
      <c r="U14" s="12">
        <f t="shared" si="3"/>
        <v>69297</v>
      </c>
      <c r="V14" s="12">
        <v>2</v>
      </c>
      <c r="W14" s="12">
        <v>1</v>
      </c>
      <c r="X14" s="12">
        <f t="shared" si="0"/>
        <v>1</v>
      </c>
      <c r="Y14" s="12" t="str">
        <f t="shared" si="4"/>
        <v>Normal</v>
      </c>
      <c r="Z14" s="12" t="str">
        <f t="shared" si="5"/>
        <v>Aprroved</v>
      </c>
    </row>
    <row r="15" spans="1:26" s="12" customFormat="1" x14ac:dyDescent="0.35">
      <c r="A15" s="12" t="s">
        <v>23</v>
      </c>
      <c r="B15" s="12" t="s">
        <v>123</v>
      </c>
      <c r="C15" s="12" t="s">
        <v>210</v>
      </c>
      <c r="D15" s="12" t="s">
        <v>225</v>
      </c>
      <c r="E15" s="12" t="s">
        <v>325</v>
      </c>
      <c r="F15" s="12" t="s">
        <v>418</v>
      </c>
      <c r="G15" s="12" t="s">
        <v>429</v>
      </c>
      <c r="H15" s="12" t="s">
        <v>451</v>
      </c>
      <c r="I15" s="12">
        <v>3315869232</v>
      </c>
      <c r="J15" s="12" t="s">
        <v>566</v>
      </c>
      <c r="K15" s="16">
        <v>45658</v>
      </c>
      <c r="L15" s="12">
        <v>4.4000000000000004</v>
      </c>
      <c r="M15" s="12">
        <v>5</v>
      </c>
      <c r="N15" s="12">
        <v>4</v>
      </c>
      <c r="O15" s="12">
        <f t="shared" si="6"/>
        <v>4.4666666666666668</v>
      </c>
      <c r="P15" s="12" t="str">
        <f t="shared" si="1"/>
        <v>Excellent</v>
      </c>
      <c r="Q15" s="12">
        <f t="shared" si="2"/>
        <v>17</v>
      </c>
      <c r="R15" s="12">
        <v>92033</v>
      </c>
      <c r="S15" s="12">
        <v>3894</v>
      </c>
      <c r="T15" s="12">
        <v>4155</v>
      </c>
      <c r="U15" s="12">
        <f t="shared" si="3"/>
        <v>91772</v>
      </c>
      <c r="V15" s="12">
        <v>2</v>
      </c>
      <c r="W15" s="12">
        <v>2</v>
      </c>
      <c r="X15" s="12">
        <f t="shared" si="0"/>
        <v>0</v>
      </c>
      <c r="Y15" s="12" t="str">
        <f t="shared" si="4"/>
        <v>Normal</v>
      </c>
      <c r="Z15" s="12" t="str">
        <f t="shared" si="5"/>
        <v>Aprroved</v>
      </c>
    </row>
    <row r="16" spans="1:26" s="12" customFormat="1" x14ac:dyDescent="0.35">
      <c r="A16" s="12" t="s">
        <v>24</v>
      </c>
      <c r="B16" s="12" t="s">
        <v>124</v>
      </c>
      <c r="C16" s="12" t="s">
        <v>210</v>
      </c>
      <c r="D16" s="12" t="s">
        <v>226</v>
      </c>
      <c r="E16" s="12" t="s">
        <v>326</v>
      </c>
      <c r="F16" s="12" t="s">
        <v>416</v>
      </c>
      <c r="G16" s="12" t="s">
        <v>425</v>
      </c>
      <c r="H16" s="12" t="s">
        <v>452</v>
      </c>
      <c r="I16" s="12">
        <v>3375433036</v>
      </c>
      <c r="J16" s="12" t="s">
        <v>567</v>
      </c>
      <c r="K16" s="16">
        <v>45658</v>
      </c>
      <c r="L16" s="12">
        <v>3.7</v>
      </c>
      <c r="M16" s="12">
        <v>4</v>
      </c>
      <c r="N16" s="12">
        <v>3</v>
      </c>
      <c r="O16" s="12">
        <f t="shared" si="6"/>
        <v>3.5666666666666664</v>
      </c>
      <c r="P16" s="12" t="str">
        <f t="shared" si="1"/>
        <v>Good</v>
      </c>
      <c r="Q16" s="12">
        <f t="shared" si="2"/>
        <v>46</v>
      </c>
      <c r="R16" s="12">
        <v>49914</v>
      </c>
      <c r="S16" s="12">
        <v>6173</v>
      </c>
      <c r="T16" s="12">
        <v>1363</v>
      </c>
      <c r="U16" s="12">
        <f t="shared" si="3"/>
        <v>54724</v>
      </c>
      <c r="V16" s="12">
        <v>5</v>
      </c>
      <c r="W16" s="12">
        <v>5</v>
      </c>
      <c r="X16" s="12">
        <f t="shared" si="0"/>
        <v>0</v>
      </c>
      <c r="Y16" s="12" t="str">
        <f t="shared" si="4"/>
        <v>Sick leave</v>
      </c>
      <c r="Z16" s="12" t="str">
        <f t="shared" si="5"/>
        <v>Aprroved</v>
      </c>
    </row>
    <row r="17" spans="1:26" s="12" customFormat="1" x14ac:dyDescent="0.35">
      <c r="A17" s="12" t="s">
        <v>25</v>
      </c>
      <c r="B17" s="12" t="s">
        <v>125</v>
      </c>
      <c r="C17" s="12" t="s">
        <v>211</v>
      </c>
      <c r="D17" s="12" t="s">
        <v>227</v>
      </c>
      <c r="E17" s="12" t="s">
        <v>327</v>
      </c>
      <c r="F17" s="12" t="s">
        <v>417</v>
      </c>
      <c r="G17" s="12" t="s">
        <v>427</v>
      </c>
      <c r="H17" s="12" t="s">
        <v>453</v>
      </c>
      <c r="I17" s="12">
        <v>196556981</v>
      </c>
      <c r="J17" s="12" t="s">
        <v>566</v>
      </c>
      <c r="K17" s="16">
        <v>45658</v>
      </c>
      <c r="L17" s="12">
        <v>2.9</v>
      </c>
      <c r="M17" s="12">
        <v>2</v>
      </c>
      <c r="N17" s="12">
        <v>3</v>
      </c>
      <c r="O17" s="12">
        <f t="shared" si="6"/>
        <v>2.6333333333333333</v>
      </c>
      <c r="P17" s="12" t="str">
        <f t="shared" si="1"/>
        <v>Needs Improvement</v>
      </c>
      <c r="Q17" s="12">
        <f t="shared" si="2"/>
        <v>75</v>
      </c>
      <c r="R17" s="12">
        <v>82154</v>
      </c>
      <c r="S17" s="12">
        <v>2027</v>
      </c>
      <c r="T17" s="12">
        <v>5259</v>
      </c>
      <c r="U17" s="12">
        <f t="shared" si="3"/>
        <v>78922</v>
      </c>
      <c r="V17" s="12">
        <v>3</v>
      </c>
      <c r="W17" s="12">
        <v>3</v>
      </c>
      <c r="X17" s="12">
        <f t="shared" si="0"/>
        <v>0</v>
      </c>
      <c r="Y17" s="12" t="str">
        <f t="shared" si="4"/>
        <v>Sick leave</v>
      </c>
      <c r="Z17" s="12" t="str">
        <f t="shared" si="5"/>
        <v>Aprroved</v>
      </c>
    </row>
    <row r="18" spans="1:26" s="12" customFormat="1" x14ac:dyDescent="0.35">
      <c r="A18" s="12" t="s">
        <v>26</v>
      </c>
      <c r="B18" s="12" t="s">
        <v>126</v>
      </c>
      <c r="C18" s="12" t="s">
        <v>210</v>
      </c>
      <c r="D18" s="12" t="s">
        <v>228</v>
      </c>
      <c r="E18" s="12" t="s">
        <v>328</v>
      </c>
      <c r="F18" s="12" t="s">
        <v>417</v>
      </c>
      <c r="G18" s="12" t="s">
        <v>427</v>
      </c>
      <c r="H18" s="12" t="s">
        <v>454</v>
      </c>
      <c r="I18" s="12">
        <v>1484656482</v>
      </c>
      <c r="J18" s="12" t="s">
        <v>567</v>
      </c>
      <c r="K18" s="16">
        <v>45658</v>
      </c>
      <c r="L18" s="12">
        <v>4.3</v>
      </c>
      <c r="M18" s="12">
        <v>5</v>
      </c>
      <c r="N18" s="12">
        <v>5</v>
      </c>
      <c r="O18" s="12">
        <f t="shared" si="6"/>
        <v>4.7666666666666666</v>
      </c>
      <c r="P18" s="12" t="str">
        <f t="shared" si="1"/>
        <v>Excellent</v>
      </c>
      <c r="Q18" s="12">
        <f t="shared" si="2"/>
        <v>7</v>
      </c>
      <c r="R18" s="12">
        <v>95575</v>
      </c>
      <c r="S18" s="12">
        <v>13253</v>
      </c>
      <c r="T18" s="12">
        <v>6893</v>
      </c>
      <c r="U18" s="12">
        <f t="shared" si="3"/>
        <v>101935</v>
      </c>
      <c r="V18" s="12">
        <v>4</v>
      </c>
      <c r="W18" s="12">
        <v>3</v>
      </c>
      <c r="X18" s="12">
        <f t="shared" si="0"/>
        <v>1</v>
      </c>
      <c r="Y18" s="12" t="str">
        <f t="shared" si="4"/>
        <v>Sick leave</v>
      </c>
      <c r="Z18" s="12" t="str">
        <f t="shared" si="5"/>
        <v>Aprroved</v>
      </c>
    </row>
    <row r="19" spans="1:26" s="12" customFormat="1" x14ac:dyDescent="0.35">
      <c r="A19" s="12" t="s">
        <v>27</v>
      </c>
      <c r="B19" s="12" t="s">
        <v>127</v>
      </c>
      <c r="C19" s="12" t="s">
        <v>211</v>
      </c>
      <c r="D19" s="12" t="s">
        <v>229</v>
      </c>
      <c r="E19" s="12" t="s">
        <v>329</v>
      </c>
      <c r="F19" s="12" t="s">
        <v>418</v>
      </c>
      <c r="G19" s="12" t="s">
        <v>422</v>
      </c>
      <c r="H19" s="12" t="s">
        <v>455</v>
      </c>
      <c r="I19" s="12">
        <v>2148951343</v>
      </c>
      <c r="J19" s="12" t="s">
        <v>567</v>
      </c>
      <c r="K19" s="16">
        <v>45658</v>
      </c>
      <c r="L19" s="12">
        <v>3.4</v>
      </c>
      <c r="M19" s="12">
        <v>3</v>
      </c>
      <c r="N19" s="12">
        <v>3</v>
      </c>
      <c r="O19" s="12">
        <f t="shared" si="6"/>
        <v>3.1333333333333333</v>
      </c>
      <c r="P19" s="12" t="str">
        <f t="shared" si="1"/>
        <v>Good</v>
      </c>
      <c r="Q19" s="12">
        <f t="shared" si="2"/>
        <v>61</v>
      </c>
      <c r="R19" s="12">
        <v>50825</v>
      </c>
      <c r="S19" s="12">
        <v>7967</v>
      </c>
      <c r="T19" s="12">
        <v>4533</v>
      </c>
      <c r="U19" s="12">
        <f t="shared" si="3"/>
        <v>54259</v>
      </c>
      <c r="V19" s="12">
        <v>5</v>
      </c>
      <c r="W19" s="12">
        <v>2</v>
      </c>
      <c r="X19" s="12">
        <f t="shared" si="0"/>
        <v>3</v>
      </c>
      <c r="Y19" s="12" t="str">
        <f t="shared" si="4"/>
        <v>Normal</v>
      </c>
      <c r="Z19" s="12" t="str">
        <f t="shared" si="5"/>
        <v>Aprroved</v>
      </c>
    </row>
    <row r="20" spans="1:26" s="12" customFormat="1" x14ac:dyDescent="0.35">
      <c r="A20" s="12" t="s">
        <v>28</v>
      </c>
      <c r="B20" s="12" t="s">
        <v>128</v>
      </c>
      <c r="C20" s="12" t="s">
        <v>210</v>
      </c>
      <c r="D20" s="12" t="s">
        <v>230</v>
      </c>
      <c r="E20" s="12" t="s">
        <v>330</v>
      </c>
      <c r="F20" s="12" t="s">
        <v>414</v>
      </c>
      <c r="G20" s="12" t="s">
        <v>430</v>
      </c>
      <c r="H20" s="12" t="s">
        <v>456</v>
      </c>
      <c r="I20" s="12">
        <v>2016328708</v>
      </c>
      <c r="J20" s="12" t="s">
        <v>567</v>
      </c>
      <c r="K20" s="16">
        <v>45658</v>
      </c>
      <c r="L20" s="12">
        <v>4</v>
      </c>
      <c r="M20" s="12">
        <v>4</v>
      </c>
      <c r="N20" s="12">
        <v>4</v>
      </c>
      <c r="O20" s="12">
        <f t="shared" si="6"/>
        <v>4</v>
      </c>
      <c r="P20" s="12" t="str">
        <f t="shared" si="1"/>
        <v>Excellent</v>
      </c>
      <c r="Q20" s="12">
        <f t="shared" si="2"/>
        <v>32</v>
      </c>
      <c r="R20" s="12">
        <v>34171</v>
      </c>
      <c r="S20" s="12">
        <v>12882</v>
      </c>
      <c r="T20" s="12">
        <v>3704</v>
      </c>
      <c r="U20" s="12">
        <f t="shared" si="3"/>
        <v>43349</v>
      </c>
      <c r="V20" s="12">
        <v>3</v>
      </c>
      <c r="W20" s="12">
        <v>1</v>
      </c>
      <c r="X20" s="12">
        <f t="shared" si="0"/>
        <v>2</v>
      </c>
      <c r="Y20" s="12" t="str">
        <f t="shared" si="4"/>
        <v>Normal</v>
      </c>
      <c r="Z20" s="12" t="str">
        <f t="shared" si="5"/>
        <v>Aprroved</v>
      </c>
    </row>
    <row r="21" spans="1:26" s="12" customFormat="1" x14ac:dyDescent="0.35">
      <c r="A21" s="12" t="s">
        <v>29</v>
      </c>
      <c r="B21" s="12" t="s">
        <v>129</v>
      </c>
      <c r="C21" s="12" t="s">
        <v>210</v>
      </c>
      <c r="D21" s="12" t="s">
        <v>231</v>
      </c>
      <c r="E21" s="12" t="s">
        <v>331</v>
      </c>
      <c r="F21" s="12" t="s">
        <v>415</v>
      </c>
      <c r="G21" s="12" t="s">
        <v>431</v>
      </c>
      <c r="H21" s="12" t="s">
        <v>457</v>
      </c>
      <c r="I21" s="12">
        <v>7743487347</v>
      </c>
      <c r="J21" s="12" t="s">
        <v>566</v>
      </c>
      <c r="K21" s="16">
        <v>45658</v>
      </c>
      <c r="L21" s="12">
        <v>3.8</v>
      </c>
      <c r="M21" s="12">
        <v>3</v>
      </c>
      <c r="N21" s="12">
        <v>4</v>
      </c>
      <c r="O21" s="12">
        <f t="shared" si="6"/>
        <v>3.6</v>
      </c>
      <c r="P21" s="12" t="str">
        <f t="shared" si="1"/>
        <v>Good</v>
      </c>
      <c r="Q21" s="12">
        <f t="shared" si="2"/>
        <v>43</v>
      </c>
      <c r="R21" s="12">
        <v>66145</v>
      </c>
      <c r="S21" s="12">
        <v>12868</v>
      </c>
      <c r="T21" s="12">
        <v>7946</v>
      </c>
      <c r="U21" s="12">
        <f t="shared" si="3"/>
        <v>71067</v>
      </c>
      <c r="V21" s="12">
        <v>1</v>
      </c>
      <c r="W21" s="12">
        <v>1</v>
      </c>
      <c r="X21" s="12">
        <f t="shared" si="0"/>
        <v>0</v>
      </c>
      <c r="Y21" s="12" t="str">
        <f t="shared" si="4"/>
        <v>Normal</v>
      </c>
      <c r="Z21" s="12" t="str">
        <f t="shared" si="5"/>
        <v>Aprroved</v>
      </c>
    </row>
    <row r="22" spans="1:26" s="12" customFormat="1" x14ac:dyDescent="0.35">
      <c r="A22" s="12" t="s">
        <v>30</v>
      </c>
      <c r="B22" s="12" t="s">
        <v>130</v>
      </c>
      <c r="C22" s="12" t="s">
        <v>210</v>
      </c>
      <c r="D22" s="12" t="s">
        <v>232</v>
      </c>
      <c r="E22" s="12" t="s">
        <v>332</v>
      </c>
      <c r="F22" s="12" t="s">
        <v>418</v>
      </c>
      <c r="G22" s="12" t="s">
        <v>428</v>
      </c>
      <c r="H22" s="12" t="s">
        <v>458</v>
      </c>
      <c r="I22" s="12">
        <v>6036690967</v>
      </c>
      <c r="J22" s="12" t="s">
        <v>567</v>
      </c>
      <c r="K22" s="16">
        <v>45658</v>
      </c>
      <c r="L22" s="12">
        <v>4.0999999999999996</v>
      </c>
      <c r="M22" s="12">
        <v>4</v>
      </c>
      <c r="N22" s="12">
        <v>5</v>
      </c>
      <c r="O22" s="12">
        <f t="shared" si="6"/>
        <v>4.3666666666666663</v>
      </c>
      <c r="P22" s="12" t="str">
        <f t="shared" si="1"/>
        <v>Excellent</v>
      </c>
      <c r="Q22" s="12">
        <f t="shared" si="2"/>
        <v>23</v>
      </c>
      <c r="R22" s="12">
        <v>41334</v>
      </c>
      <c r="S22" s="12">
        <v>13792</v>
      </c>
      <c r="T22" s="12">
        <v>3460</v>
      </c>
      <c r="U22" s="12">
        <f t="shared" si="3"/>
        <v>51666</v>
      </c>
      <c r="V22" s="12">
        <v>4</v>
      </c>
      <c r="W22" s="12">
        <v>1</v>
      </c>
      <c r="X22" s="12">
        <f t="shared" si="0"/>
        <v>3</v>
      </c>
      <c r="Y22" s="12" t="str">
        <f t="shared" si="4"/>
        <v>Normal</v>
      </c>
      <c r="Z22" s="12" t="str">
        <f t="shared" si="5"/>
        <v>Aprroved</v>
      </c>
    </row>
    <row r="23" spans="1:26" s="12" customFormat="1" x14ac:dyDescent="0.35">
      <c r="A23" s="12" t="s">
        <v>31</v>
      </c>
      <c r="B23" s="12" t="s">
        <v>131</v>
      </c>
      <c r="C23" s="12" t="s">
        <v>210</v>
      </c>
      <c r="D23" s="12" t="s">
        <v>233</v>
      </c>
      <c r="E23" s="12" t="s">
        <v>333</v>
      </c>
      <c r="F23" s="12" t="s">
        <v>416</v>
      </c>
      <c r="G23" s="12" t="s">
        <v>425</v>
      </c>
      <c r="H23" s="12" t="s">
        <v>459</v>
      </c>
      <c r="I23" s="12">
        <v>7298069901</v>
      </c>
      <c r="J23" s="12" t="s">
        <v>566</v>
      </c>
      <c r="K23" s="16">
        <v>45658</v>
      </c>
      <c r="L23" s="12">
        <v>3.2</v>
      </c>
      <c r="M23" s="12">
        <v>3</v>
      </c>
      <c r="N23" s="12">
        <v>3</v>
      </c>
      <c r="O23" s="12">
        <f t="shared" si="6"/>
        <v>3.0666666666666664</v>
      </c>
      <c r="P23" s="12" t="str">
        <f t="shared" si="1"/>
        <v>Good</v>
      </c>
      <c r="Q23" s="12">
        <f t="shared" si="2"/>
        <v>60</v>
      </c>
      <c r="R23" s="12">
        <v>91469</v>
      </c>
      <c r="S23" s="12">
        <v>7067</v>
      </c>
      <c r="T23" s="12">
        <v>6463</v>
      </c>
      <c r="U23" s="12">
        <f t="shared" si="3"/>
        <v>92073</v>
      </c>
      <c r="V23" s="12">
        <v>4</v>
      </c>
      <c r="W23" s="12">
        <v>4</v>
      </c>
      <c r="X23" s="12">
        <f t="shared" si="0"/>
        <v>0</v>
      </c>
      <c r="Y23" s="12" t="str">
        <f t="shared" si="4"/>
        <v>Sick leave</v>
      </c>
      <c r="Z23" s="12" t="str">
        <f t="shared" si="5"/>
        <v>Aprroved</v>
      </c>
    </row>
    <row r="24" spans="1:26" s="12" customFormat="1" x14ac:dyDescent="0.35">
      <c r="A24" s="12" t="s">
        <v>32</v>
      </c>
      <c r="B24" s="12" t="s">
        <v>132</v>
      </c>
      <c r="C24" s="12" t="s">
        <v>211</v>
      </c>
      <c r="D24" s="12" t="s">
        <v>234</v>
      </c>
      <c r="E24" s="12" t="s">
        <v>334</v>
      </c>
      <c r="F24" s="12" t="s">
        <v>417</v>
      </c>
      <c r="G24" s="12" t="s">
        <v>426</v>
      </c>
      <c r="H24" s="12" t="s">
        <v>460</v>
      </c>
      <c r="I24" s="12">
        <v>7080531003</v>
      </c>
      <c r="J24" s="12" t="s">
        <v>567</v>
      </c>
      <c r="K24" s="16">
        <v>45658</v>
      </c>
      <c r="L24" s="12">
        <v>4.4000000000000004</v>
      </c>
      <c r="M24" s="12">
        <v>4</v>
      </c>
      <c r="N24" s="12">
        <v>4</v>
      </c>
      <c r="O24" s="12">
        <f t="shared" si="6"/>
        <v>4.1333333333333337</v>
      </c>
      <c r="P24" s="12" t="str">
        <f t="shared" si="1"/>
        <v>Excellent</v>
      </c>
      <c r="Q24" s="12">
        <f t="shared" si="2"/>
        <v>25</v>
      </c>
      <c r="R24" s="12">
        <v>78528</v>
      </c>
      <c r="S24" s="12">
        <v>7344</v>
      </c>
      <c r="T24" s="12">
        <v>4296</v>
      </c>
      <c r="U24" s="12">
        <f t="shared" si="3"/>
        <v>81576</v>
      </c>
      <c r="V24" s="12">
        <v>5</v>
      </c>
      <c r="W24" s="12">
        <v>5</v>
      </c>
      <c r="X24" s="12">
        <f t="shared" si="0"/>
        <v>0</v>
      </c>
      <c r="Y24" s="12" t="str">
        <f t="shared" si="4"/>
        <v>Sick leave</v>
      </c>
      <c r="Z24" s="12" t="str">
        <f t="shared" si="5"/>
        <v>Aprroved</v>
      </c>
    </row>
    <row r="25" spans="1:26" s="12" customFormat="1" x14ac:dyDescent="0.35">
      <c r="A25" s="12" t="s">
        <v>33</v>
      </c>
      <c r="B25" s="12" t="s">
        <v>133</v>
      </c>
      <c r="C25" s="12" t="s">
        <v>211</v>
      </c>
      <c r="D25" s="12" t="s">
        <v>235</v>
      </c>
      <c r="E25" s="12" t="s">
        <v>335</v>
      </c>
      <c r="F25" s="12" t="s">
        <v>413</v>
      </c>
      <c r="G25" s="12" t="s">
        <v>422</v>
      </c>
      <c r="H25" s="12" t="s">
        <v>461</v>
      </c>
      <c r="I25" s="12">
        <v>2419049663</v>
      </c>
      <c r="J25" s="12" t="s">
        <v>566</v>
      </c>
      <c r="K25" s="16">
        <v>45658</v>
      </c>
      <c r="L25" s="12">
        <v>3.5</v>
      </c>
      <c r="M25" s="12">
        <v>2</v>
      </c>
      <c r="N25" s="12">
        <v>4</v>
      </c>
      <c r="O25" s="12">
        <f t="shared" si="6"/>
        <v>3.1666666666666665</v>
      </c>
      <c r="P25" s="12" t="str">
        <f t="shared" si="1"/>
        <v>Good</v>
      </c>
      <c r="Q25" s="12">
        <f t="shared" si="2"/>
        <v>54</v>
      </c>
      <c r="R25" s="12">
        <v>63752</v>
      </c>
      <c r="S25" s="12">
        <v>11083</v>
      </c>
      <c r="T25" s="12">
        <v>2042</v>
      </c>
      <c r="U25" s="12">
        <f t="shared" si="3"/>
        <v>72793</v>
      </c>
      <c r="V25" s="12">
        <v>4</v>
      </c>
      <c r="W25" s="12">
        <v>2</v>
      </c>
      <c r="X25" s="12">
        <f t="shared" si="0"/>
        <v>2</v>
      </c>
      <c r="Y25" s="12" t="str">
        <f t="shared" si="4"/>
        <v>Normal</v>
      </c>
      <c r="Z25" s="12" t="str">
        <f t="shared" si="5"/>
        <v>Aprroved</v>
      </c>
    </row>
    <row r="26" spans="1:26" s="12" customFormat="1" x14ac:dyDescent="0.35">
      <c r="A26" s="12" t="s">
        <v>34</v>
      </c>
      <c r="B26" s="12" t="s">
        <v>134</v>
      </c>
      <c r="C26" s="12" t="s">
        <v>211</v>
      </c>
      <c r="D26" s="12" t="s">
        <v>236</v>
      </c>
      <c r="E26" s="12" t="s">
        <v>336</v>
      </c>
      <c r="F26" s="12" t="s">
        <v>418</v>
      </c>
      <c r="G26" s="12" t="s">
        <v>428</v>
      </c>
      <c r="H26" s="12" t="s">
        <v>462</v>
      </c>
      <c r="I26" s="12">
        <v>6572628498</v>
      </c>
      <c r="J26" s="12" t="s">
        <v>567</v>
      </c>
      <c r="K26" s="16">
        <v>45658</v>
      </c>
      <c r="L26" s="12">
        <v>4.5999999999999996</v>
      </c>
      <c r="M26" s="12">
        <v>5</v>
      </c>
      <c r="N26" s="12">
        <v>5</v>
      </c>
      <c r="O26" s="12">
        <f t="shared" si="6"/>
        <v>4.8666666666666663</v>
      </c>
      <c r="P26" s="12" t="str">
        <f t="shared" si="1"/>
        <v>Excellent</v>
      </c>
      <c r="Q26" s="12">
        <f t="shared" si="2"/>
        <v>1</v>
      </c>
      <c r="R26" s="12">
        <v>50144</v>
      </c>
      <c r="S26" s="12">
        <v>8888</v>
      </c>
      <c r="T26" s="12">
        <v>6447</v>
      </c>
      <c r="U26" s="12">
        <f t="shared" si="3"/>
        <v>52585</v>
      </c>
      <c r="V26" s="12">
        <v>1</v>
      </c>
      <c r="W26" s="12">
        <v>1</v>
      </c>
      <c r="X26" s="12">
        <f t="shared" si="0"/>
        <v>0</v>
      </c>
      <c r="Y26" s="12" t="str">
        <f t="shared" si="4"/>
        <v>Normal</v>
      </c>
      <c r="Z26" s="12" t="str">
        <f t="shared" si="5"/>
        <v>Aprroved</v>
      </c>
    </row>
    <row r="27" spans="1:26" s="12" customFormat="1" x14ac:dyDescent="0.35">
      <c r="A27" s="12" t="s">
        <v>35</v>
      </c>
      <c r="B27" s="12" t="s">
        <v>135</v>
      </c>
      <c r="C27" s="12" t="s">
        <v>211</v>
      </c>
      <c r="D27" s="12" t="s">
        <v>237</v>
      </c>
      <c r="E27" s="12" t="s">
        <v>337</v>
      </c>
      <c r="F27" s="12" t="s">
        <v>413</v>
      </c>
      <c r="G27" s="12" t="s">
        <v>420</v>
      </c>
      <c r="H27" s="12" t="s">
        <v>463</v>
      </c>
      <c r="I27" s="12">
        <v>5075273545</v>
      </c>
      <c r="J27" s="12" t="s">
        <v>566</v>
      </c>
      <c r="K27" s="16">
        <v>45658</v>
      </c>
      <c r="L27" s="12">
        <v>2.7</v>
      </c>
      <c r="M27" s="12">
        <v>2</v>
      </c>
      <c r="N27" s="12">
        <v>3</v>
      </c>
      <c r="O27" s="12">
        <f t="shared" si="6"/>
        <v>2.5666666666666669</v>
      </c>
      <c r="P27" s="12" t="str">
        <f t="shared" si="1"/>
        <v>Needs Improvement</v>
      </c>
      <c r="Q27" s="12">
        <f t="shared" si="2"/>
        <v>68</v>
      </c>
      <c r="R27" s="12">
        <v>74695</v>
      </c>
      <c r="S27" s="12">
        <v>13097</v>
      </c>
      <c r="T27" s="12">
        <v>7128</v>
      </c>
      <c r="U27" s="12">
        <f t="shared" si="3"/>
        <v>80664</v>
      </c>
      <c r="V27" s="12">
        <v>3</v>
      </c>
      <c r="W27" s="12">
        <v>1</v>
      </c>
      <c r="X27" s="12">
        <f t="shared" si="0"/>
        <v>2</v>
      </c>
      <c r="Y27" s="12" t="str">
        <f t="shared" si="4"/>
        <v>Normal</v>
      </c>
      <c r="Z27" s="12" t="str">
        <f t="shared" si="5"/>
        <v>Aprroved</v>
      </c>
    </row>
    <row r="28" spans="1:26" s="12" customFormat="1" x14ac:dyDescent="0.35">
      <c r="A28" s="12" t="s">
        <v>36</v>
      </c>
      <c r="B28" s="12" t="s">
        <v>136</v>
      </c>
      <c r="C28" s="12" t="s">
        <v>211</v>
      </c>
      <c r="D28" s="12" t="s">
        <v>238</v>
      </c>
      <c r="E28" s="12" t="s">
        <v>338</v>
      </c>
      <c r="F28" s="12" t="s">
        <v>414</v>
      </c>
      <c r="G28" s="12" t="s">
        <v>421</v>
      </c>
      <c r="H28" s="12" t="s">
        <v>464</v>
      </c>
      <c r="I28" s="12">
        <v>143634957</v>
      </c>
      <c r="J28" s="12" t="s">
        <v>566</v>
      </c>
      <c r="K28" s="16">
        <v>45658</v>
      </c>
      <c r="L28" s="12">
        <v>3.9</v>
      </c>
      <c r="M28" s="12">
        <v>4</v>
      </c>
      <c r="N28" s="12">
        <v>4</v>
      </c>
      <c r="O28" s="12">
        <f t="shared" si="6"/>
        <v>3.9666666666666668</v>
      </c>
      <c r="P28" s="12" t="str">
        <f t="shared" si="1"/>
        <v>Good</v>
      </c>
      <c r="Q28" s="12">
        <f t="shared" si="2"/>
        <v>35</v>
      </c>
      <c r="R28" s="12">
        <v>47810</v>
      </c>
      <c r="S28" s="12">
        <v>12084</v>
      </c>
      <c r="T28" s="12">
        <v>5662</v>
      </c>
      <c r="U28" s="12">
        <f t="shared" si="3"/>
        <v>54232</v>
      </c>
      <c r="V28" s="12">
        <v>4</v>
      </c>
      <c r="W28" s="12">
        <v>1</v>
      </c>
      <c r="X28" s="12">
        <f t="shared" si="0"/>
        <v>3</v>
      </c>
      <c r="Y28" s="12" t="str">
        <f t="shared" si="4"/>
        <v>Normal</v>
      </c>
      <c r="Z28" s="12" t="str">
        <f t="shared" si="5"/>
        <v>Aprroved</v>
      </c>
    </row>
    <row r="29" spans="1:26" s="12" customFormat="1" x14ac:dyDescent="0.35">
      <c r="A29" s="12" t="s">
        <v>37</v>
      </c>
      <c r="B29" s="12" t="s">
        <v>137</v>
      </c>
      <c r="C29" s="12" t="s">
        <v>210</v>
      </c>
      <c r="D29" s="12" t="s">
        <v>239</v>
      </c>
      <c r="E29" s="12" t="s">
        <v>339</v>
      </c>
      <c r="F29" s="12" t="s">
        <v>413</v>
      </c>
      <c r="G29" s="12" t="s">
        <v>422</v>
      </c>
      <c r="H29" s="12" t="s">
        <v>465</v>
      </c>
      <c r="I29" s="12">
        <v>3374989413</v>
      </c>
      <c r="J29" s="12" t="s">
        <v>566</v>
      </c>
      <c r="K29" s="16">
        <v>45658</v>
      </c>
      <c r="L29" s="12">
        <v>4.2</v>
      </c>
      <c r="M29" s="12">
        <v>5</v>
      </c>
      <c r="N29" s="12">
        <v>5</v>
      </c>
      <c r="O29" s="12">
        <f t="shared" si="6"/>
        <v>4.7333333333333334</v>
      </c>
      <c r="P29" s="12" t="str">
        <f t="shared" si="1"/>
        <v>Excellent</v>
      </c>
      <c r="Q29" s="12">
        <f t="shared" si="2"/>
        <v>8</v>
      </c>
      <c r="R29" s="12">
        <v>64446</v>
      </c>
      <c r="S29" s="12">
        <v>8653</v>
      </c>
      <c r="T29" s="12">
        <v>5488</v>
      </c>
      <c r="U29" s="12">
        <f t="shared" si="3"/>
        <v>67611</v>
      </c>
      <c r="V29" s="12">
        <v>3</v>
      </c>
      <c r="W29" s="12">
        <v>2</v>
      </c>
      <c r="X29" s="12">
        <f t="shared" si="0"/>
        <v>1</v>
      </c>
      <c r="Y29" s="12" t="str">
        <f t="shared" si="4"/>
        <v>Normal</v>
      </c>
      <c r="Z29" s="12" t="str">
        <f t="shared" si="5"/>
        <v>Aprroved</v>
      </c>
    </row>
    <row r="30" spans="1:26" s="12" customFormat="1" x14ac:dyDescent="0.35">
      <c r="A30" s="12" t="s">
        <v>38</v>
      </c>
      <c r="B30" s="12" t="s">
        <v>138</v>
      </c>
      <c r="C30" s="12" t="s">
        <v>210</v>
      </c>
      <c r="D30" s="12" t="s">
        <v>240</v>
      </c>
      <c r="E30" s="12" t="s">
        <v>340</v>
      </c>
      <c r="F30" s="12" t="s">
        <v>416</v>
      </c>
      <c r="G30" s="12" t="s">
        <v>425</v>
      </c>
      <c r="H30" s="12" t="s">
        <v>466</v>
      </c>
      <c r="I30" s="12">
        <v>7752047116</v>
      </c>
      <c r="J30" s="12" t="s">
        <v>567</v>
      </c>
      <c r="K30" s="16">
        <v>45658</v>
      </c>
      <c r="L30" s="12">
        <v>3.6</v>
      </c>
      <c r="M30" s="12">
        <v>3</v>
      </c>
      <c r="N30" s="12">
        <v>4</v>
      </c>
      <c r="O30" s="12">
        <f t="shared" si="6"/>
        <v>3.5333333333333332</v>
      </c>
      <c r="P30" s="12" t="str">
        <f t="shared" si="1"/>
        <v>Good</v>
      </c>
      <c r="Q30" s="12">
        <f t="shared" si="2"/>
        <v>41</v>
      </c>
      <c r="R30" s="12">
        <v>25053</v>
      </c>
      <c r="S30" s="12">
        <v>6978</v>
      </c>
      <c r="T30" s="12">
        <v>3350</v>
      </c>
      <c r="U30" s="12">
        <f t="shared" si="3"/>
        <v>28681</v>
      </c>
      <c r="V30" s="12">
        <v>3</v>
      </c>
      <c r="W30" s="12">
        <v>2</v>
      </c>
      <c r="X30" s="12">
        <f t="shared" si="0"/>
        <v>1</v>
      </c>
      <c r="Y30" s="12" t="str">
        <f t="shared" si="4"/>
        <v>Normal</v>
      </c>
      <c r="Z30" s="12" t="str">
        <f t="shared" si="5"/>
        <v>Aprroved</v>
      </c>
    </row>
    <row r="31" spans="1:26" s="12" customFormat="1" x14ac:dyDescent="0.35">
      <c r="A31" s="12" t="s">
        <v>39</v>
      </c>
      <c r="B31" s="12" t="s">
        <v>139</v>
      </c>
      <c r="C31" s="12" t="s">
        <v>210</v>
      </c>
      <c r="D31" s="12" t="s">
        <v>241</v>
      </c>
      <c r="E31" s="12" t="s">
        <v>341</v>
      </c>
      <c r="F31" s="12" t="s">
        <v>418</v>
      </c>
      <c r="G31" s="12" t="s">
        <v>429</v>
      </c>
      <c r="H31" s="12" t="s">
        <v>467</v>
      </c>
      <c r="I31" s="12">
        <v>7496499091</v>
      </c>
      <c r="J31" s="12" t="s">
        <v>566</v>
      </c>
      <c r="K31" s="16">
        <v>45658</v>
      </c>
      <c r="L31" s="12">
        <v>4.3</v>
      </c>
      <c r="M31" s="12">
        <v>4</v>
      </c>
      <c r="N31" s="12">
        <v>4</v>
      </c>
      <c r="O31" s="12">
        <f t="shared" si="6"/>
        <v>4.1000000000000005</v>
      </c>
      <c r="P31" s="12" t="str">
        <f t="shared" si="1"/>
        <v>Excellent</v>
      </c>
      <c r="Q31" s="12">
        <f t="shared" si="2"/>
        <v>23</v>
      </c>
      <c r="R31" s="12">
        <v>52549</v>
      </c>
      <c r="S31" s="12">
        <v>9043</v>
      </c>
      <c r="T31" s="12">
        <v>7436</v>
      </c>
      <c r="U31" s="12">
        <f t="shared" si="3"/>
        <v>54156</v>
      </c>
      <c r="V31" s="12">
        <v>5</v>
      </c>
      <c r="W31" s="12">
        <v>5</v>
      </c>
      <c r="X31" s="12">
        <f t="shared" si="0"/>
        <v>0</v>
      </c>
      <c r="Y31" s="12" t="str">
        <f t="shared" si="4"/>
        <v>Sick leave</v>
      </c>
      <c r="Z31" s="12" t="str">
        <f t="shared" si="5"/>
        <v>Aprroved</v>
      </c>
    </row>
    <row r="32" spans="1:26" s="12" customFormat="1" x14ac:dyDescent="0.35">
      <c r="A32" s="12" t="s">
        <v>40</v>
      </c>
      <c r="B32" s="12" t="s">
        <v>140</v>
      </c>
      <c r="C32" s="12" t="s">
        <v>210</v>
      </c>
      <c r="D32" s="12" t="s">
        <v>242</v>
      </c>
      <c r="E32" s="12" t="s">
        <v>342</v>
      </c>
      <c r="F32" s="12" t="s">
        <v>415</v>
      </c>
      <c r="G32" s="12" t="s">
        <v>431</v>
      </c>
      <c r="H32" s="12" t="s">
        <v>468</v>
      </c>
      <c r="I32" s="12" t="s">
        <v>538</v>
      </c>
      <c r="J32" s="12" t="s">
        <v>566</v>
      </c>
      <c r="K32" s="16">
        <v>45658</v>
      </c>
      <c r="L32" s="12">
        <v>3.8</v>
      </c>
      <c r="M32" s="12">
        <v>3</v>
      </c>
      <c r="N32" s="12">
        <v>3</v>
      </c>
      <c r="O32" s="12">
        <f t="shared" si="6"/>
        <v>3.2666666666666671</v>
      </c>
      <c r="P32" s="12" t="str">
        <f t="shared" si="1"/>
        <v>Good</v>
      </c>
      <c r="Q32" s="12">
        <f t="shared" si="2"/>
        <v>45</v>
      </c>
      <c r="R32" s="12">
        <v>67237</v>
      </c>
      <c r="S32" s="12">
        <v>9618</v>
      </c>
      <c r="T32" s="12">
        <v>4619</v>
      </c>
      <c r="U32" s="12">
        <f t="shared" si="3"/>
        <v>72236</v>
      </c>
      <c r="V32" s="12">
        <v>3</v>
      </c>
      <c r="W32" s="12">
        <v>0</v>
      </c>
      <c r="X32" s="12">
        <f t="shared" si="0"/>
        <v>3</v>
      </c>
      <c r="Y32" s="12" t="str">
        <f t="shared" si="4"/>
        <v>-</v>
      </c>
      <c r="Z32" s="12" t="str">
        <f t="shared" si="5"/>
        <v>-</v>
      </c>
    </row>
    <row r="33" spans="1:26" s="12" customFormat="1" x14ac:dyDescent="0.35">
      <c r="A33" s="12" t="s">
        <v>41</v>
      </c>
      <c r="B33" s="12" t="s">
        <v>141</v>
      </c>
      <c r="C33" s="12" t="s">
        <v>211</v>
      </c>
      <c r="D33" s="12" t="s">
        <v>243</v>
      </c>
      <c r="E33" s="12" t="s">
        <v>343</v>
      </c>
      <c r="F33" s="12" t="s">
        <v>414</v>
      </c>
      <c r="G33" s="12" t="s">
        <v>423</v>
      </c>
      <c r="H33" s="12" t="s">
        <v>469</v>
      </c>
      <c r="I33" s="12" t="s">
        <v>539</v>
      </c>
      <c r="J33" s="12" t="s">
        <v>567</v>
      </c>
      <c r="K33" s="16">
        <v>45658</v>
      </c>
      <c r="L33" s="12">
        <v>4</v>
      </c>
      <c r="M33" s="12">
        <v>4</v>
      </c>
      <c r="N33" s="12">
        <v>4</v>
      </c>
      <c r="O33" s="12">
        <f t="shared" si="6"/>
        <v>4</v>
      </c>
      <c r="P33" s="12" t="str">
        <f t="shared" si="1"/>
        <v>Excellent</v>
      </c>
      <c r="Q33" s="12">
        <f t="shared" si="2"/>
        <v>27</v>
      </c>
      <c r="R33" s="12">
        <v>82954</v>
      </c>
      <c r="S33" s="12">
        <v>13069</v>
      </c>
      <c r="T33" s="12">
        <v>2750</v>
      </c>
      <c r="U33" s="12">
        <f t="shared" si="3"/>
        <v>93273</v>
      </c>
      <c r="V33" s="12">
        <v>5</v>
      </c>
      <c r="W33" s="12">
        <v>1</v>
      </c>
      <c r="X33" s="12">
        <f t="shared" si="0"/>
        <v>4</v>
      </c>
      <c r="Y33" s="12" t="str">
        <f t="shared" si="4"/>
        <v>Normal</v>
      </c>
      <c r="Z33" s="12" t="str">
        <f t="shared" si="5"/>
        <v>Aprroved</v>
      </c>
    </row>
    <row r="34" spans="1:26" s="12" customFormat="1" x14ac:dyDescent="0.35">
      <c r="A34" s="12" t="s">
        <v>42</v>
      </c>
      <c r="B34" s="12" t="s">
        <v>142</v>
      </c>
      <c r="C34" s="12" t="s">
        <v>211</v>
      </c>
      <c r="D34" s="12" t="s">
        <v>244</v>
      </c>
      <c r="E34" s="12" t="s">
        <v>344</v>
      </c>
      <c r="F34" s="12" t="s">
        <v>416</v>
      </c>
      <c r="G34" s="12" t="s">
        <v>432</v>
      </c>
      <c r="H34" s="12" t="s">
        <v>470</v>
      </c>
      <c r="I34" s="12" t="s">
        <v>540</v>
      </c>
      <c r="J34" s="12" t="s">
        <v>566</v>
      </c>
      <c r="K34" s="16">
        <v>45658</v>
      </c>
      <c r="L34" s="12">
        <v>2.9</v>
      </c>
      <c r="M34" s="12">
        <v>2</v>
      </c>
      <c r="N34" s="12">
        <v>2</v>
      </c>
      <c r="O34" s="12">
        <f t="shared" si="6"/>
        <v>2.3000000000000003</v>
      </c>
      <c r="P34" s="12" t="str">
        <f t="shared" si="1"/>
        <v>Needs Improvement</v>
      </c>
      <c r="Q34" s="12">
        <f t="shared" si="2"/>
        <v>63</v>
      </c>
      <c r="R34" s="12">
        <v>92000</v>
      </c>
      <c r="S34" s="12">
        <v>9752</v>
      </c>
      <c r="T34" s="12">
        <v>7502</v>
      </c>
      <c r="U34" s="12">
        <f t="shared" si="3"/>
        <v>94250</v>
      </c>
      <c r="V34" s="12">
        <v>1</v>
      </c>
      <c r="W34" s="12">
        <v>0</v>
      </c>
      <c r="X34" s="12">
        <f t="shared" si="0"/>
        <v>1</v>
      </c>
      <c r="Y34" s="12" t="str">
        <f t="shared" si="4"/>
        <v>-</v>
      </c>
      <c r="Z34" s="12" t="str">
        <f t="shared" si="5"/>
        <v>-</v>
      </c>
    </row>
    <row r="35" spans="1:26" s="12" customFormat="1" x14ac:dyDescent="0.35">
      <c r="A35" s="12" t="s">
        <v>43</v>
      </c>
      <c r="B35" s="12" t="s">
        <v>143</v>
      </c>
      <c r="C35" s="12" t="s">
        <v>210</v>
      </c>
      <c r="D35" s="12" t="s">
        <v>245</v>
      </c>
      <c r="E35" s="12" t="s">
        <v>345</v>
      </c>
      <c r="F35" s="12" t="s">
        <v>417</v>
      </c>
      <c r="G35" s="12" t="s">
        <v>427</v>
      </c>
      <c r="H35" s="12" t="s">
        <v>471</v>
      </c>
      <c r="I35" s="12" t="s">
        <v>541</v>
      </c>
      <c r="J35" s="12" t="s">
        <v>567</v>
      </c>
      <c r="K35" s="16">
        <v>45658</v>
      </c>
      <c r="L35" s="12">
        <v>3.7</v>
      </c>
      <c r="M35" s="12">
        <v>3</v>
      </c>
      <c r="N35" s="12">
        <v>4</v>
      </c>
      <c r="O35" s="12">
        <f t="shared" si="6"/>
        <v>3.5666666666666664</v>
      </c>
      <c r="P35" s="12" t="str">
        <f t="shared" si="1"/>
        <v>Good</v>
      </c>
      <c r="Q35" s="12">
        <f t="shared" si="2"/>
        <v>36</v>
      </c>
      <c r="R35" s="12">
        <v>47241</v>
      </c>
      <c r="S35" s="12">
        <v>12794</v>
      </c>
      <c r="T35" s="12">
        <v>1694</v>
      </c>
      <c r="U35" s="12">
        <f t="shared" si="3"/>
        <v>58341</v>
      </c>
      <c r="V35" s="12">
        <v>4</v>
      </c>
      <c r="W35" s="12">
        <v>3</v>
      </c>
      <c r="X35" s="12">
        <f t="shared" si="0"/>
        <v>1</v>
      </c>
      <c r="Y35" s="12" t="str">
        <f t="shared" si="4"/>
        <v>Sick leave</v>
      </c>
      <c r="Z35" s="12" t="str">
        <f t="shared" si="5"/>
        <v>Aprroved</v>
      </c>
    </row>
    <row r="36" spans="1:26" s="12" customFormat="1" x14ac:dyDescent="0.35">
      <c r="A36" s="12" t="s">
        <v>44</v>
      </c>
      <c r="B36" s="12" t="s">
        <v>144</v>
      </c>
      <c r="C36" s="12" t="s">
        <v>211</v>
      </c>
      <c r="D36" s="12" t="s">
        <v>246</v>
      </c>
      <c r="E36" s="12" t="s">
        <v>346</v>
      </c>
      <c r="F36" s="12" t="s">
        <v>412</v>
      </c>
      <c r="G36" s="12" t="s">
        <v>419</v>
      </c>
      <c r="H36" s="12" t="s">
        <v>472</v>
      </c>
      <c r="I36" s="12" t="s">
        <v>542</v>
      </c>
      <c r="J36" s="12" t="s">
        <v>566</v>
      </c>
      <c r="K36" s="16">
        <v>45658</v>
      </c>
      <c r="L36" s="12">
        <v>4.5</v>
      </c>
      <c r="M36" s="12">
        <v>5</v>
      </c>
      <c r="N36" s="12">
        <v>4</v>
      </c>
      <c r="O36" s="12">
        <f t="shared" si="6"/>
        <v>4.5</v>
      </c>
      <c r="P36" s="12" t="str">
        <f t="shared" si="1"/>
        <v>Excellent</v>
      </c>
      <c r="Q36" s="12">
        <f t="shared" si="2"/>
        <v>11</v>
      </c>
      <c r="R36" s="12">
        <v>62196</v>
      </c>
      <c r="S36" s="12">
        <v>10445</v>
      </c>
      <c r="T36" s="12">
        <v>6438</v>
      </c>
      <c r="U36" s="12">
        <f t="shared" si="3"/>
        <v>66203</v>
      </c>
      <c r="V36" s="12">
        <v>5</v>
      </c>
      <c r="W36" s="12">
        <v>1</v>
      </c>
      <c r="X36" s="12">
        <f t="shared" si="0"/>
        <v>4</v>
      </c>
      <c r="Y36" s="12" t="str">
        <f t="shared" si="4"/>
        <v>Normal</v>
      </c>
      <c r="Z36" s="12" t="str">
        <f t="shared" si="5"/>
        <v>Aprroved</v>
      </c>
    </row>
    <row r="37" spans="1:26" s="12" customFormat="1" x14ac:dyDescent="0.35">
      <c r="A37" s="12" t="s">
        <v>45</v>
      </c>
      <c r="B37" s="12" t="s">
        <v>145</v>
      </c>
      <c r="C37" s="12" t="s">
        <v>210</v>
      </c>
      <c r="D37" s="12" t="s">
        <v>247</v>
      </c>
      <c r="E37" s="12" t="s">
        <v>347</v>
      </c>
      <c r="F37" s="12" t="s">
        <v>414</v>
      </c>
      <c r="G37" s="12" t="s">
        <v>423</v>
      </c>
      <c r="H37" s="12" t="s">
        <v>473</v>
      </c>
      <c r="I37" s="12" t="s">
        <v>543</v>
      </c>
      <c r="J37" s="12" t="s">
        <v>566</v>
      </c>
      <c r="K37" s="16">
        <v>45658</v>
      </c>
      <c r="L37" s="12">
        <v>3</v>
      </c>
      <c r="M37" s="12">
        <v>2</v>
      </c>
      <c r="N37" s="12">
        <v>3</v>
      </c>
      <c r="O37" s="12">
        <f t="shared" si="6"/>
        <v>2.6666666666666665</v>
      </c>
      <c r="P37" s="12" t="str">
        <f t="shared" si="1"/>
        <v>Needs Improvement</v>
      </c>
      <c r="Q37" s="12">
        <f t="shared" si="2"/>
        <v>56</v>
      </c>
      <c r="R37" s="12">
        <v>68933</v>
      </c>
      <c r="S37" s="12">
        <v>3530</v>
      </c>
      <c r="T37" s="12">
        <v>7704</v>
      </c>
      <c r="U37" s="12">
        <f t="shared" si="3"/>
        <v>64759</v>
      </c>
      <c r="V37" s="12">
        <v>4</v>
      </c>
      <c r="W37" s="12">
        <v>3</v>
      </c>
      <c r="X37" s="12">
        <f t="shared" si="0"/>
        <v>1</v>
      </c>
      <c r="Y37" s="12" t="str">
        <f t="shared" si="4"/>
        <v>Sick leave</v>
      </c>
      <c r="Z37" s="12" t="str">
        <f t="shared" si="5"/>
        <v>Aprroved</v>
      </c>
    </row>
    <row r="38" spans="1:26" s="12" customFormat="1" x14ac:dyDescent="0.35">
      <c r="A38" s="12" t="s">
        <v>46</v>
      </c>
      <c r="B38" s="12" t="s">
        <v>146</v>
      </c>
      <c r="C38" s="12" t="s">
        <v>210</v>
      </c>
      <c r="D38" s="12" t="s">
        <v>248</v>
      </c>
      <c r="E38" s="12" t="s">
        <v>348</v>
      </c>
      <c r="F38" s="12" t="s">
        <v>413</v>
      </c>
      <c r="G38" s="12" t="s">
        <v>433</v>
      </c>
      <c r="H38" s="12" t="s">
        <v>474</v>
      </c>
      <c r="I38" s="12" t="s">
        <v>544</v>
      </c>
      <c r="J38" s="12" t="s">
        <v>567</v>
      </c>
      <c r="K38" s="16">
        <v>45658</v>
      </c>
      <c r="L38" s="12">
        <v>4.4000000000000004</v>
      </c>
      <c r="M38" s="12">
        <v>5</v>
      </c>
      <c r="N38" s="12">
        <v>5</v>
      </c>
      <c r="O38" s="12">
        <f t="shared" si="6"/>
        <v>4.8</v>
      </c>
      <c r="P38" s="12" t="str">
        <f t="shared" si="1"/>
        <v>Excellent</v>
      </c>
      <c r="Q38" s="12">
        <f t="shared" si="2"/>
        <v>4</v>
      </c>
      <c r="R38" s="12">
        <v>55784</v>
      </c>
      <c r="S38" s="12">
        <v>13023</v>
      </c>
      <c r="T38" s="12">
        <v>3542</v>
      </c>
      <c r="U38" s="12">
        <f t="shared" si="3"/>
        <v>65265</v>
      </c>
      <c r="V38" s="12">
        <v>4</v>
      </c>
      <c r="W38" s="12">
        <v>0</v>
      </c>
      <c r="X38" s="12">
        <f t="shared" si="0"/>
        <v>4</v>
      </c>
      <c r="Y38" s="12" t="str">
        <f t="shared" si="4"/>
        <v>-</v>
      </c>
      <c r="Z38" s="12" t="str">
        <f t="shared" si="5"/>
        <v>-</v>
      </c>
    </row>
    <row r="39" spans="1:26" s="12" customFormat="1" x14ac:dyDescent="0.35">
      <c r="A39" s="12" t="s">
        <v>47</v>
      </c>
      <c r="B39" s="12" t="s">
        <v>147</v>
      </c>
      <c r="C39" s="12" t="s">
        <v>210</v>
      </c>
      <c r="D39" s="12" t="s">
        <v>249</v>
      </c>
      <c r="E39" s="12" t="s">
        <v>349</v>
      </c>
      <c r="F39" s="12" t="s">
        <v>414</v>
      </c>
      <c r="G39" s="12" t="s">
        <v>421</v>
      </c>
      <c r="H39" s="12" t="s">
        <v>475</v>
      </c>
      <c r="I39" s="12" t="s">
        <v>545</v>
      </c>
      <c r="J39" s="12" t="s">
        <v>566</v>
      </c>
      <c r="K39" s="16">
        <v>45658</v>
      </c>
      <c r="L39" s="12">
        <v>3.3</v>
      </c>
      <c r="M39" s="12">
        <v>3</v>
      </c>
      <c r="N39" s="12">
        <v>4</v>
      </c>
      <c r="O39" s="12">
        <f t="shared" si="6"/>
        <v>3.4333333333333336</v>
      </c>
      <c r="P39" s="12" t="str">
        <f t="shared" si="1"/>
        <v>Good</v>
      </c>
      <c r="Q39" s="12">
        <f t="shared" si="2"/>
        <v>40</v>
      </c>
      <c r="R39" s="12">
        <v>54444</v>
      </c>
      <c r="S39" s="12">
        <v>5262</v>
      </c>
      <c r="T39" s="12">
        <v>2207</v>
      </c>
      <c r="U39" s="12">
        <f t="shared" si="3"/>
        <v>57499</v>
      </c>
      <c r="V39" s="12">
        <v>1</v>
      </c>
      <c r="W39" s="12">
        <v>1</v>
      </c>
      <c r="X39" s="12">
        <f t="shared" si="0"/>
        <v>0</v>
      </c>
      <c r="Y39" s="12" t="str">
        <f t="shared" si="4"/>
        <v>Normal</v>
      </c>
      <c r="Z39" s="12" t="str">
        <f t="shared" si="5"/>
        <v>Aprroved</v>
      </c>
    </row>
    <row r="40" spans="1:26" s="12" customFormat="1" x14ac:dyDescent="0.35">
      <c r="A40" s="12" t="s">
        <v>48</v>
      </c>
      <c r="B40" s="12" t="s">
        <v>148</v>
      </c>
      <c r="C40" s="12" t="s">
        <v>210</v>
      </c>
      <c r="D40" s="12" t="s">
        <v>250</v>
      </c>
      <c r="E40" s="12" t="s">
        <v>350</v>
      </c>
      <c r="F40" s="12" t="s">
        <v>412</v>
      </c>
      <c r="G40" s="12" t="s">
        <v>434</v>
      </c>
      <c r="H40" s="12" t="s">
        <v>476</v>
      </c>
      <c r="I40" s="12" t="s">
        <v>546</v>
      </c>
      <c r="J40" s="12" t="s">
        <v>566</v>
      </c>
      <c r="K40" s="16">
        <v>45658</v>
      </c>
      <c r="L40" s="12">
        <v>4.5999999999999996</v>
      </c>
      <c r="M40" s="12">
        <v>4</v>
      </c>
      <c r="N40" s="12">
        <v>5</v>
      </c>
      <c r="O40" s="12">
        <f t="shared" si="6"/>
        <v>4.5333333333333332</v>
      </c>
      <c r="P40" s="12" t="str">
        <f t="shared" si="1"/>
        <v>Excellent</v>
      </c>
      <c r="Q40" s="12">
        <f t="shared" si="2"/>
        <v>8</v>
      </c>
      <c r="R40" s="12">
        <v>28201</v>
      </c>
      <c r="S40" s="12">
        <v>2757</v>
      </c>
      <c r="T40" s="12">
        <v>3005</v>
      </c>
      <c r="U40" s="12">
        <f t="shared" si="3"/>
        <v>27953</v>
      </c>
      <c r="V40" s="12">
        <v>2</v>
      </c>
      <c r="W40" s="12">
        <v>1</v>
      </c>
      <c r="X40" s="12">
        <f t="shared" si="0"/>
        <v>1</v>
      </c>
      <c r="Y40" s="12" t="str">
        <f t="shared" si="4"/>
        <v>Normal</v>
      </c>
      <c r="Z40" s="12" t="str">
        <f t="shared" si="5"/>
        <v>Aprroved</v>
      </c>
    </row>
    <row r="41" spans="1:26" s="12" customFormat="1" x14ac:dyDescent="0.35">
      <c r="A41" s="12" t="s">
        <v>49</v>
      </c>
      <c r="B41" s="12" t="s">
        <v>149</v>
      </c>
      <c r="C41" s="12" t="s">
        <v>210</v>
      </c>
      <c r="D41" s="12" t="s">
        <v>251</v>
      </c>
      <c r="E41" s="12" t="s">
        <v>351</v>
      </c>
      <c r="F41" s="12" t="s">
        <v>412</v>
      </c>
      <c r="G41" s="12" t="s">
        <v>422</v>
      </c>
      <c r="H41" s="12" t="s">
        <v>477</v>
      </c>
      <c r="I41" s="12" t="s">
        <v>547</v>
      </c>
      <c r="J41" s="12" t="s">
        <v>567</v>
      </c>
      <c r="K41" s="16">
        <v>45658</v>
      </c>
      <c r="L41" s="12">
        <v>3.1</v>
      </c>
      <c r="M41" s="12">
        <v>2</v>
      </c>
      <c r="N41" s="12">
        <v>3</v>
      </c>
      <c r="O41" s="12">
        <f t="shared" si="6"/>
        <v>2.6999999999999997</v>
      </c>
      <c r="P41" s="12" t="str">
        <f t="shared" si="1"/>
        <v>Needs Improvement</v>
      </c>
      <c r="Q41" s="12">
        <f t="shared" si="2"/>
        <v>51</v>
      </c>
      <c r="R41" s="12">
        <v>87277</v>
      </c>
      <c r="S41" s="12">
        <v>12015</v>
      </c>
      <c r="T41" s="12">
        <v>7961</v>
      </c>
      <c r="U41" s="12">
        <f t="shared" si="3"/>
        <v>91331</v>
      </c>
      <c r="V41" s="12">
        <v>2</v>
      </c>
      <c r="W41" s="12">
        <v>1</v>
      </c>
      <c r="X41" s="12">
        <f t="shared" si="0"/>
        <v>1</v>
      </c>
      <c r="Y41" s="12" t="str">
        <f t="shared" si="4"/>
        <v>Normal</v>
      </c>
      <c r="Z41" s="12" t="str">
        <f t="shared" si="5"/>
        <v>Aprroved</v>
      </c>
    </row>
    <row r="42" spans="1:26" s="12" customFormat="1" x14ac:dyDescent="0.35">
      <c r="A42" s="12" t="s">
        <v>50</v>
      </c>
      <c r="B42" s="12" t="s">
        <v>150</v>
      </c>
      <c r="C42" s="12" t="s">
        <v>210</v>
      </c>
      <c r="D42" s="12" t="s">
        <v>252</v>
      </c>
      <c r="E42" s="12" t="s">
        <v>352</v>
      </c>
      <c r="F42" s="12" t="s">
        <v>418</v>
      </c>
      <c r="G42" s="12" t="s">
        <v>428</v>
      </c>
      <c r="H42" s="12" t="s">
        <v>478</v>
      </c>
      <c r="I42" s="12" t="s">
        <v>548</v>
      </c>
      <c r="J42" s="12" t="s">
        <v>567</v>
      </c>
      <c r="K42" s="16">
        <v>45658</v>
      </c>
      <c r="L42" s="12">
        <v>4</v>
      </c>
      <c r="M42" s="12">
        <v>4</v>
      </c>
      <c r="N42" s="12">
        <v>4</v>
      </c>
      <c r="O42" s="12">
        <f t="shared" si="6"/>
        <v>4</v>
      </c>
      <c r="P42" s="12" t="str">
        <f t="shared" si="1"/>
        <v>Excellent</v>
      </c>
      <c r="Q42" s="12">
        <f t="shared" si="2"/>
        <v>24</v>
      </c>
      <c r="R42" s="12">
        <v>34545</v>
      </c>
      <c r="S42" s="12">
        <v>9461</v>
      </c>
      <c r="T42" s="12">
        <v>4395</v>
      </c>
      <c r="U42" s="12">
        <f t="shared" si="3"/>
        <v>39611</v>
      </c>
      <c r="V42" s="12">
        <v>5</v>
      </c>
      <c r="W42" s="12">
        <v>2</v>
      </c>
      <c r="X42" s="12">
        <f t="shared" si="0"/>
        <v>3</v>
      </c>
      <c r="Y42" s="12" t="str">
        <f t="shared" si="4"/>
        <v>Normal</v>
      </c>
      <c r="Z42" s="12" t="str">
        <f t="shared" si="5"/>
        <v>Aprroved</v>
      </c>
    </row>
    <row r="43" spans="1:26" s="12" customFormat="1" x14ac:dyDescent="0.35">
      <c r="A43" s="12" t="s">
        <v>51</v>
      </c>
      <c r="B43" s="12" t="s">
        <v>151</v>
      </c>
      <c r="C43" s="12" t="s">
        <v>210</v>
      </c>
      <c r="D43" s="12" t="s">
        <v>253</v>
      </c>
      <c r="E43" s="12" t="s">
        <v>353</v>
      </c>
      <c r="F43" s="12" t="s">
        <v>413</v>
      </c>
      <c r="G43" s="12" t="s">
        <v>422</v>
      </c>
      <c r="H43" s="12" t="s">
        <v>479</v>
      </c>
      <c r="I43" s="12" t="s">
        <v>549</v>
      </c>
      <c r="J43" s="12" t="s">
        <v>566</v>
      </c>
      <c r="K43" s="16">
        <v>45658</v>
      </c>
      <c r="L43" s="12">
        <v>2.8</v>
      </c>
      <c r="M43" s="12">
        <v>2</v>
      </c>
      <c r="N43" s="12">
        <v>2</v>
      </c>
      <c r="O43" s="12">
        <f t="shared" si="6"/>
        <v>2.2666666666666666</v>
      </c>
      <c r="P43" s="12" t="str">
        <f t="shared" si="1"/>
        <v>Needs Improvement</v>
      </c>
      <c r="Q43" s="12">
        <f t="shared" si="2"/>
        <v>55</v>
      </c>
      <c r="R43" s="12">
        <v>50485</v>
      </c>
      <c r="S43" s="12">
        <v>13769</v>
      </c>
      <c r="T43" s="12">
        <v>6704</v>
      </c>
      <c r="U43" s="12">
        <f t="shared" si="3"/>
        <v>57550</v>
      </c>
      <c r="V43" s="12">
        <v>4</v>
      </c>
      <c r="W43" s="12">
        <v>4</v>
      </c>
      <c r="X43" s="12">
        <f t="shared" si="0"/>
        <v>0</v>
      </c>
      <c r="Y43" s="12" t="str">
        <f t="shared" si="4"/>
        <v>Sick leave</v>
      </c>
      <c r="Z43" s="12" t="str">
        <f t="shared" si="5"/>
        <v>Aprroved</v>
      </c>
    </row>
    <row r="44" spans="1:26" s="12" customFormat="1" x14ac:dyDescent="0.35">
      <c r="A44" s="12" t="s">
        <v>52</v>
      </c>
      <c r="B44" s="12" t="s">
        <v>152</v>
      </c>
      <c r="C44" s="12" t="s">
        <v>210</v>
      </c>
      <c r="D44" s="12" t="s">
        <v>254</v>
      </c>
      <c r="E44" s="12" t="s">
        <v>354</v>
      </c>
      <c r="F44" s="12" t="s">
        <v>417</v>
      </c>
      <c r="G44" s="12" t="s">
        <v>435</v>
      </c>
      <c r="H44" s="12" t="s">
        <v>480</v>
      </c>
      <c r="I44" s="12" t="s">
        <v>550</v>
      </c>
      <c r="J44" s="12" t="s">
        <v>566</v>
      </c>
      <c r="K44" s="16">
        <v>45658</v>
      </c>
      <c r="L44" s="12">
        <v>3.9</v>
      </c>
      <c r="M44" s="12">
        <v>4</v>
      </c>
      <c r="N44" s="12">
        <v>3</v>
      </c>
      <c r="O44" s="12">
        <f t="shared" si="6"/>
        <v>3.6333333333333333</v>
      </c>
      <c r="P44" s="12" t="str">
        <f t="shared" si="1"/>
        <v>Good</v>
      </c>
      <c r="Q44" s="12">
        <f t="shared" si="2"/>
        <v>31</v>
      </c>
      <c r="R44" s="12">
        <v>75328</v>
      </c>
      <c r="S44" s="12">
        <v>10099</v>
      </c>
      <c r="T44" s="12">
        <v>4273</v>
      </c>
      <c r="U44" s="12">
        <f t="shared" si="3"/>
        <v>81154</v>
      </c>
      <c r="V44" s="12">
        <v>5</v>
      </c>
      <c r="W44" s="12">
        <v>2</v>
      </c>
      <c r="X44" s="12">
        <f t="shared" si="0"/>
        <v>3</v>
      </c>
      <c r="Y44" s="12" t="str">
        <f t="shared" si="4"/>
        <v>Normal</v>
      </c>
      <c r="Z44" s="12" t="str">
        <f t="shared" si="5"/>
        <v>Aprroved</v>
      </c>
    </row>
    <row r="45" spans="1:26" s="12" customFormat="1" x14ac:dyDescent="0.35">
      <c r="A45" s="12" t="s">
        <v>53</v>
      </c>
      <c r="B45" s="12" t="s">
        <v>153</v>
      </c>
      <c r="C45" s="12" t="s">
        <v>210</v>
      </c>
      <c r="D45" s="12" t="s">
        <v>255</v>
      </c>
      <c r="E45" s="12" t="s">
        <v>355</v>
      </c>
      <c r="F45" s="12" t="s">
        <v>414</v>
      </c>
      <c r="G45" s="12" t="s">
        <v>430</v>
      </c>
      <c r="H45" s="12" t="s">
        <v>481</v>
      </c>
      <c r="I45" s="12" t="s">
        <v>551</v>
      </c>
      <c r="J45" s="12" t="s">
        <v>567</v>
      </c>
      <c r="K45" s="16">
        <v>45658</v>
      </c>
      <c r="L45" s="12">
        <v>4.2</v>
      </c>
      <c r="M45" s="12">
        <v>4</v>
      </c>
      <c r="N45" s="12">
        <v>4</v>
      </c>
      <c r="O45" s="12">
        <f t="shared" si="6"/>
        <v>4.0666666666666664</v>
      </c>
      <c r="P45" s="12" t="str">
        <f t="shared" si="1"/>
        <v>Excellent</v>
      </c>
      <c r="Q45" s="12">
        <f t="shared" si="2"/>
        <v>20</v>
      </c>
      <c r="R45" s="12">
        <v>56979</v>
      </c>
      <c r="S45" s="12">
        <v>4417</v>
      </c>
      <c r="T45" s="12">
        <v>6374</v>
      </c>
      <c r="U45" s="12">
        <f t="shared" si="3"/>
        <v>55022</v>
      </c>
      <c r="V45" s="12">
        <v>4</v>
      </c>
      <c r="W45" s="12">
        <v>4</v>
      </c>
      <c r="X45" s="12">
        <f t="shared" si="0"/>
        <v>0</v>
      </c>
      <c r="Y45" s="12" t="str">
        <f t="shared" si="4"/>
        <v>Sick leave</v>
      </c>
      <c r="Z45" s="12" t="str">
        <f t="shared" si="5"/>
        <v>Aprroved</v>
      </c>
    </row>
    <row r="46" spans="1:26" s="12" customFormat="1" x14ac:dyDescent="0.35">
      <c r="A46" s="12" t="s">
        <v>54</v>
      </c>
      <c r="B46" s="12" t="s">
        <v>154</v>
      </c>
      <c r="C46" s="12" t="s">
        <v>211</v>
      </c>
      <c r="D46" s="12" t="s">
        <v>256</v>
      </c>
      <c r="E46" s="12" t="s">
        <v>356</v>
      </c>
      <c r="F46" s="12" t="s">
        <v>415</v>
      </c>
      <c r="G46" s="12" t="s">
        <v>424</v>
      </c>
      <c r="H46" s="12" t="s">
        <v>482</v>
      </c>
      <c r="I46" s="12" t="s">
        <v>552</v>
      </c>
      <c r="J46" s="12" t="s">
        <v>566</v>
      </c>
      <c r="K46" s="16">
        <v>45658</v>
      </c>
      <c r="L46" s="12">
        <v>3.5</v>
      </c>
      <c r="M46" s="12">
        <v>3</v>
      </c>
      <c r="N46" s="12">
        <v>3</v>
      </c>
      <c r="O46" s="12">
        <f t="shared" si="6"/>
        <v>3.1666666666666665</v>
      </c>
      <c r="P46" s="12" t="str">
        <f t="shared" si="1"/>
        <v>Good</v>
      </c>
      <c r="Q46" s="12">
        <f t="shared" si="2"/>
        <v>39</v>
      </c>
      <c r="R46" s="12">
        <v>25726</v>
      </c>
      <c r="S46" s="12">
        <v>14303</v>
      </c>
      <c r="T46" s="12">
        <v>7308</v>
      </c>
      <c r="U46" s="12">
        <f t="shared" si="3"/>
        <v>32721</v>
      </c>
      <c r="V46" s="12">
        <v>3</v>
      </c>
      <c r="W46" s="12">
        <v>2</v>
      </c>
      <c r="X46" s="12">
        <f t="shared" si="0"/>
        <v>1</v>
      </c>
      <c r="Y46" s="12" t="str">
        <f t="shared" si="4"/>
        <v>Normal</v>
      </c>
      <c r="Z46" s="12" t="str">
        <f t="shared" si="5"/>
        <v>Aprroved</v>
      </c>
    </row>
    <row r="47" spans="1:26" s="12" customFormat="1" x14ac:dyDescent="0.35">
      <c r="A47" s="12" t="s">
        <v>55</v>
      </c>
      <c r="B47" s="12" t="s">
        <v>155</v>
      </c>
      <c r="C47" s="12" t="s">
        <v>211</v>
      </c>
      <c r="D47" s="12" t="s">
        <v>257</v>
      </c>
      <c r="E47" s="12" t="s">
        <v>357</v>
      </c>
      <c r="F47" s="12" t="s">
        <v>414</v>
      </c>
      <c r="G47" s="12" t="s">
        <v>421</v>
      </c>
      <c r="H47" s="12" t="s">
        <v>483</v>
      </c>
      <c r="I47" s="12" t="s">
        <v>553</v>
      </c>
      <c r="J47" s="12" t="s">
        <v>567</v>
      </c>
      <c r="K47" s="16">
        <v>45658</v>
      </c>
      <c r="L47" s="12">
        <v>4.0999999999999996</v>
      </c>
      <c r="M47" s="12">
        <v>5</v>
      </c>
      <c r="N47" s="12">
        <v>4</v>
      </c>
      <c r="O47" s="12">
        <f t="shared" si="6"/>
        <v>4.3666666666666663</v>
      </c>
      <c r="P47" s="12" t="str">
        <f t="shared" si="1"/>
        <v>Excellent</v>
      </c>
      <c r="Q47" s="12">
        <f t="shared" si="2"/>
        <v>18</v>
      </c>
      <c r="R47" s="12">
        <v>38970</v>
      </c>
      <c r="S47" s="12">
        <v>14753</v>
      </c>
      <c r="T47" s="12">
        <v>4482</v>
      </c>
      <c r="U47" s="12">
        <f t="shared" si="3"/>
        <v>49241</v>
      </c>
      <c r="V47" s="12">
        <v>4</v>
      </c>
      <c r="W47" s="12">
        <v>2</v>
      </c>
      <c r="X47" s="12">
        <f t="shared" si="0"/>
        <v>2</v>
      </c>
      <c r="Y47" s="12" t="str">
        <f t="shared" si="4"/>
        <v>Normal</v>
      </c>
      <c r="Z47" s="12" t="str">
        <f t="shared" si="5"/>
        <v>Aprroved</v>
      </c>
    </row>
    <row r="48" spans="1:26" s="12" customFormat="1" x14ac:dyDescent="0.35">
      <c r="A48" s="12" t="s">
        <v>56</v>
      </c>
      <c r="B48" s="12" t="s">
        <v>156</v>
      </c>
      <c r="C48" s="12" t="s">
        <v>210</v>
      </c>
      <c r="D48" s="12" t="s">
        <v>258</v>
      </c>
      <c r="E48" s="12" t="s">
        <v>358</v>
      </c>
      <c r="F48" s="12" t="s">
        <v>413</v>
      </c>
      <c r="G48" s="12" t="s">
        <v>420</v>
      </c>
      <c r="H48" s="12" t="s">
        <v>484</v>
      </c>
      <c r="I48" s="12" t="s">
        <v>554</v>
      </c>
      <c r="J48" s="12" t="s">
        <v>566</v>
      </c>
      <c r="K48" s="16">
        <v>45658</v>
      </c>
      <c r="L48" s="12">
        <v>2.6</v>
      </c>
      <c r="M48" s="12">
        <v>2</v>
      </c>
      <c r="N48" s="12">
        <v>3</v>
      </c>
      <c r="O48" s="12">
        <f t="shared" si="6"/>
        <v>2.5333333333333332</v>
      </c>
      <c r="P48" s="12" t="str">
        <f t="shared" si="1"/>
        <v>Needs Improvement</v>
      </c>
      <c r="Q48" s="12">
        <f t="shared" si="2"/>
        <v>50</v>
      </c>
      <c r="R48" s="12">
        <v>53683</v>
      </c>
      <c r="S48" s="12">
        <v>4881</v>
      </c>
      <c r="T48" s="12">
        <v>7587</v>
      </c>
      <c r="U48" s="12">
        <f t="shared" si="3"/>
        <v>50977</v>
      </c>
      <c r="V48" s="12">
        <v>3</v>
      </c>
      <c r="W48" s="12">
        <v>2</v>
      </c>
      <c r="X48" s="12">
        <f t="shared" si="0"/>
        <v>1</v>
      </c>
      <c r="Y48" s="12" t="str">
        <f t="shared" si="4"/>
        <v>Normal</v>
      </c>
      <c r="Z48" s="12" t="str">
        <f t="shared" si="5"/>
        <v>Aprroved</v>
      </c>
    </row>
    <row r="49" spans="1:26" s="12" customFormat="1" x14ac:dyDescent="0.35">
      <c r="A49" s="12" t="s">
        <v>57</v>
      </c>
      <c r="B49" s="12" t="s">
        <v>157</v>
      </c>
      <c r="C49" s="12" t="s">
        <v>210</v>
      </c>
      <c r="D49" s="12" t="s">
        <v>259</v>
      </c>
      <c r="E49" s="12" t="s">
        <v>359</v>
      </c>
      <c r="F49" s="12" t="s">
        <v>414</v>
      </c>
      <c r="G49" s="12" t="s">
        <v>430</v>
      </c>
      <c r="H49" s="12" t="s">
        <v>485</v>
      </c>
      <c r="I49" s="12" t="s">
        <v>555</v>
      </c>
      <c r="J49" s="12" t="s">
        <v>567</v>
      </c>
      <c r="K49" s="16">
        <v>45658</v>
      </c>
      <c r="L49" s="12">
        <v>4.5</v>
      </c>
      <c r="M49" s="12">
        <v>4</v>
      </c>
      <c r="N49" s="12">
        <v>5</v>
      </c>
      <c r="O49" s="12">
        <f t="shared" si="6"/>
        <v>4.5</v>
      </c>
      <c r="P49" s="12" t="str">
        <f t="shared" si="1"/>
        <v>Excellent</v>
      </c>
      <c r="Q49" s="12">
        <f t="shared" si="2"/>
        <v>9</v>
      </c>
      <c r="R49" s="12">
        <v>92889</v>
      </c>
      <c r="S49" s="12">
        <v>9611</v>
      </c>
      <c r="T49" s="12">
        <v>1411</v>
      </c>
      <c r="U49" s="12">
        <f t="shared" si="3"/>
        <v>101089</v>
      </c>
      <c r="V49" s="12">
        <v>2</v>
      </c>
      <c r="W49" s="12">
        <v>0</v>
      </c>
      <c r="X49" s="12">
        <f t="shared" si="0"/>
        <v>2</v>
      </c>
      <c r="Y49" s="12" t="str">
        <f t="shared" si="4"/>
        <v>-</v>
      </c>
      <c r="Z49" s="12" t="str">
        <f t="shared" si="5"/>
        <v>-</v>
      </c>
    </row>
    <row r="50" spans="1:26" s="12" customFormat="1" x14ac:dyDescent="0.35">
      <c r="A50" s="12" t="s">
        <v>58</v>
      </c>
      <c r="B50" s="12" t="s">
        <v>158</v>
      </c>
      <c r="C50" s="12" t="s">
        <v>210</v>
      </c>
      <c r="D50" s="12" t="s">
        <v>260</v>
      </c>
      <c r="E50" s="12" t="s">
        <v>360</v>
      </c>
      <c r="F50" s="12" t="s">
        <v>412</v>
      </c>
      <c r="G50" s="12" t="s">
        <v>422</v>
      </c>
      <c r="H50" s="12" t="s">
        <v>486</v>
      </c>
      <c r="I50" s="12" t="s">
        <v>556</v>
      </c>
      <c r="J50" s="12" t="s">
        <v>567</v>
      </c>
      <c r="K50" s="16">
        <v>45658</v>
      </c>
      <c r="L50" s="12">
        <v>3.4</v>
      </c>
      <c r="M50" s="12">
        <v>3</v>
      </c>
      <c r="N50" s="12">
        <v>3</v>
      </c>
      <c r="O50" s="12">
        <f t="shared" si="6"/>
        <v>3.1333333333333333</v>
      </c>
      <c r="P50" s="12" t="str">
        <f t="shared" si="1"/>
        <v>Good</v>
      </c>
      <c r="Q50" s="12">
        <f t="shared" si="2"/>
        <v>38</v>
      </c>
      <c r="R50" s="12">
        <v>98060</v>
      </c>
      <c r="S50" s="12">
        <v>6082</v>
      </c>
      <c r="T50" s="12">
        <v>7949</v>
      </c>
      <c r="U50" s="12">
        <f t="shared" si="3"/>
        <v>96193</v>
      </c>
      <c r="V50" s="12">
        <v>2</v>
      </c>
      <c r="W50" s="12">
        <v>1</v>
      </c>
      <c r="X50" s="12">
        <f t="shared" si="0"/>
        <v>1</v>
      </c>
      <c r="Y50" s="12" t="str">
        <f t="shared" si="4"/>
        <v>Normal</v>
      </c>
      <c r="Z50" s="12" t="str">
        <f t="shared" si="5"/>
        <v>Aprroved</v>
      </c>
    </row>
    <row r="51" spans="1:26" s="12" customFormat="1" x14ac:dyDescent="0.35">
      <c r="A51" s="12" t="s">
        <v>59</v>
      </c>
      <c r="B51" s="12" t="s">
        <v>159</v>
      </c>
      <c r="C51" s="12" t="s">
        <v>210</v>
      </c>
      <c r="D51" s="12" t="s">
        <v>261</v>
      </c>
      <c r="E51" s="12" t="s">
        <v>361</v>
      </c>
      <c r="F51" s="12" t="s">
        <v>412</v>
      </c>
      <c r="G51" s="12" t="s">
        <v>422</v>
      </c>
      <c r="H51" s="12" t="s">
        <v>487</v>
      </c>
      <c r="I51" s="12" t="s">
        <v>557</v>
      </c>
      <c r="J51" s="12" t="s">
        <v>566</v>
      </c>
      <c r="K51" s="16">
        <v>45658</v>
      </c>
      <c r="L51" s="12">
        <v>4.3</v>
      </c>
      <c r="M51" s="12">
        <v>5</v>
      </c>
      <c r="N51" s="12">
        <v>5</v>
      </c>
      <c r="O51" s="12">
        <f t="shared" si="6"/>
        <v>4.7666666666666666</v>
      </c>
      <c r="P51" s="12" t="str">
        <f t="shared" si="1"/>
        <v>Excellent</v>
      </c>
      <c r="Q51" s="12">
        <f t="shared" si="2"/>
        <v>5</v>
      </c>
      <c r="R51" s="12">
        <v>40906</v>
      </c>
      <c r="S51" s="12">
        <v>9478</v>
      </c>
      <c r="T51" s="12">
        <v>2092</v>
      </c>
      <c r="U51" s="12">
        <f t="shared" si="3"/>
        <v>48292</v>
      </c>
      <c r="V51" s="12">
        <v>1</v>
      </c>
      <c r="W51" s="12">
        <v>0</v>
      </c>
      <c r="X51" s="12">
        <f t="shared" si="0"/>
        <v>1</v>
      </c>
      <c r="Y51" s="12" t="str">
        <f t="shared" si="4"/>
        <v>-</v>
      </c>
      <c r="Z51" s="12" t="str">
        <f t="shared" si="5"/>
        <v>-</v>
      </c>
    </row>
    <row r="52" spans="1:26" s="12" customFormat="1" x14ac:dyDescent="0.35">
      <c r="A52" s="12" t="s">
        <v>60</v>
      </c>
      <c r="B52" s="12" t="s">
        <v>160</v>
      </c>
      <c r="C52" s="12" t="s">
        <v>210</v>
      </c>
      <c r="D52" s="12" t="s">
        <v>262</v>
      </c>
      <c r="E52" s="12" t="s">
        <v>362</v>
      </c>
      <c r="F52" s="12" t="s">
        <v>414</v>
      </c>
      <c r="G52" s="12" t="s">
        <v>423</v>
      </c>
      <c r="H52" s="12" t="s">
        <v>488</v>
      </c>
      <c r="I52" s="12" t="s">
        <v>558</v>
      </c>
      <c r="J52" s="12" t="s">
        <v>566</v>
      </c>
      <c r="K52" s="16">
        <v>45658</v>
      </c>
      <c r="L52" s="12">
        <v>3.8</v>
      </c>
      <c r="M52" s="12">
        <v>4</v>
      </c>
      <c r="N52" s="12">
        <v>4</v>
      </c>
      <c r="O52" s="12">
        <f t="shared" si="6"/>
        <v>3.9333333333333336</v>
      </c>
      <c r="P52" s="12" t="str">
        <f t="shared" si="1"/>
        <v>Good</v>
      </c>
      <c r="Q52" s="12">
        <f t="shared" si="2"/>
        <v>26</v>
      </c>
      <c r="R52" s="12">
        <v>85901</v>
      </c>
      <c r="S52" s="12">
        <v>12937</v>
      </c>
      <c r="T52" s="12">
        <v>5351</v>
      </c>
      <c r="U52" s="12">
        <f t="shared" si="3"/>
        <v>93487</v>
      </c>
      <c r="V52" s="12">
        <v>2</v>
      </c>
      <c r="W52" s="12">
        <v>0</v>
      </c>
      <c r="X52" s="12">
        <f t="shared" si="0"/>
        <v>2</v>
      </c>
      <c r="Y52" s="12" t="str">
        <f t="shared" si="4"/>
        <v>-</v>
      </c>
      <c r="Z52" s="12" t="str">
        <f t="shared" si="5"/>
        <v>-</v>
      </c>
    </row>
    <row r="53" spans="1:26" s="12" customFormat="1" x14ac:dyDescent="0.35">
      <c r="A53" s="12" t="s">
        <v>61</v>
      </c>
      <c r="B53" s="12" t="s">
        <v>161</v>
      </c>
      <c r="C53" s="12" t="s">
        <v>211</v>
      </c>
      <c r="D53" s="12" t="s">
        <v>263</v>
      </c>
      <c r="E53" s="12" t="s">
        <v>363</v>
      </c>
      <c r="F53" s="12" t="s">
        <v>413</v>
      </c>
      <c r="G53" s="12" t="s">
        <v>422</v>
      </c>
      <c r="H53" s="12" t="s">
        <v>489</v>
      </c>
      <c r="I53" s="12" t="s">
        <v>559</v>
      </c>
      <c r="J53" s="12" t="s">
        <v>567</v>
      </c>
      <c r="K53" s="16">
        <v>45658</v>
      </c>
      <c r="L53" s="12">
        <v>2.9</v>
      </c>
      <c r="M53" s="12">
        <v>3</v>
      </c>
      <c r="N53" s="12">
        <v>2</v>
      </c>
      <c r="O53" s="12">
        <f t="shared" si="6"/>
        <v>2.6333333333333333</v>
      </c>
      <c r="P53" s="12" t="str">
        <f t="shared" si="1"/>
        <v>Needs Improvement</v>
      </c>
      <c r="Q53" s="12">
        <f t="shared" si="2"/>
        <v>44</v>
      </c>
      <c r="R53" s="12">
        <v>98259</v>
      </c>
      <c r="S53" s="12">
        <v>11755</v>
      </c>
      <c r="T53" s="12">
        <v>3599</v>
      </c>
      <c r="U53" s="12">
        <f t="shared" si="3"/>
        <v>106415</v>
      </c>
      <c r="V53" s="12">
        <v>4</v>
      </c>
      <c r="W53" s="12">
        <v>2</v>
      </c>
      <c r="X53" s="12">
        <f t="shared" si="0"/>
        <v>2</v>
      </c>
      <c r="Y53" s="12" t="str">
        <f t="shared" si="4"/>
        <v>Normal</v>
      </c>
      <c r="Z53" s="12" t="str">
        <f t="shared" si="5"/>
        <v>Aprroved</v>
      </c>
    </row>
    <row r="54" spans="1:26" s="12" customFormat="1" x14ac:dyDescent="0.35">
      <c r="A54" s="12" t="s">
        <v>62</v>
      </c>
      <c r="B54" s="12" t="s">
        <v>162</v>
      </c>
      <c r="C54" s="12" t="s">
        <v>211</v>
      </c>
      <c r="D54" s="12" t="s">
        <v>264</v>
      </c>
      <c r="E54" s="12" t="s">
        <v>364</v>
      </c>
      <c r="F54" s="12" t="s">
        <v>413</v>
      </c>
      <c r="G54" s="12" t="s">
        <v>433</v>
      </c>
      <c r="H54" s="12" t="s">
        <v>490</v>
      </c>
      <c r="I54" s="12" t="s">
        <v>560</v>
      </c>
      <c r="J54" s="12" t="s">
        <v>566</v>
      </c>
      <c r="K54" s="16">
        <v>45658</v>
      </c>
      <c r="L54" s="12">
        <v>4.4000000000000004</v>
      </c>
      <c r="M54" s="12">
        <v>5</v>
      </c>
      <c r="N54" s="12">
        <v>5</v>
      </c>
      <c r="O54" s="12">
        <f t="shared" si="6"/>
        <v>4.8</v>
      </c>
      <c r="P54" s="12" t="str">
        <f t="shared" si="1"/>
        <v>Excellent</v>
      </c>
      <c r="Q54" s="12">
        <f t="shared" si="2"/>
        <v>4</v>
      </c>
      <c r="R54" s="12">
        <v>83008</v>
      </c>
      <c r="S54" s="12">
        <v>12037</v>
      </c>
      <c r="T54" s="12">
        <v>7676</v>
      </c>
      <c r="U54" s="12">
        <f t="shared" si="3"/>
        <v>87369</v>
      </c>
      <c r="V54" s="12">
        <v>5</v>
      </c>
      <c r="W54" s="12">
        <v>4</v>
      </c>
      <c r="X54" s="12">
        <f t="shared" si="0"/>
        <v>1</v>
      </c>
      <c r="Y54" s="12" t="str">
        <f t="shared" si="4"/>
        <v>Sick leave</v>
      </c>
      <c r="Z54" s="12" t="str">
        <f t="shared" si="5"/>
        <v>Aprroved</v>
      </c>
    </row>
    <row r="55" spans="1:26" s="12" customFormat="1" x14ac:dyDescent="0.35">
      <c r="A55" s="12" t="s">
        <v>63</v>
      </c>
      <c r="B55" s="12" t="s">
        <v>163</v>
      </c>
      <c r="C55" s="12" t="s">
        <v>210</v>
      </c>
      <c r="D55" s="12" t="s">
        <v>265</v>
      </c>
      <c r="E55" s="12" t="s">
        <v>365</v>
      </c>
      <c r="F55" s="12" t="s">
        <v>412</v>
      </c>
      <c r="G55" s="12" t="s">
        <v>422</v>
      </c>
      <c r="H55" s="12" t="s">
        <v>491</v>
      </c>
      <c r="I55" s="12" t="s">
        <v>561</v>
      </c>
      <c r="J55" s="12" t="s">
        <v>566</v>
      </c>
      <c r="K55" s="16">
        <v>45658</v>
      </c>
      <c r="L55" s="12">
        <v>3.2</v>
      </c>
      <c r="M55" s="12">
        <v>3</v>
      </c>
      <c r="N55" s="12">
        <v>3</v>
      </c>
      <c r="O55" s="12">
        <f t="shared" si="6"/>
        <v>3.0666666666666664</v>
      </c>
      <c r="P55" s="12" t="str">
        <f t="shared" si="1"/>
        <v>Good</v>
      </c>
      <c r="Q55" s="12">
        <f t="shared" si="2"/>
        <v>36</v>
      </c>
      <c r="R55" s="12">
        <v>91162</v>
      </c>
      <c r="S55" s="12">
        <v>8991</v>
      </c>
      <c r="T55" s="12">
        <v>7804</v>
      </c>
      <c r="U55" s="12">
        <f t="shared" si="3"/>
        <v>92349</v>
      </c>
      <c r="V55" s="12">
        <v>5</v>
      </c>
      <c r="W55" s="12">
        <v>2</v>
      </c>
      <c r="X55" s="12">
        <f t="shared" si="0"/>
        <v>3</v>
      </c>
      <c r="Y55" s="12" t="str">
        <f t="shared" si="4"/>
        <v>Normal</v>
      </c>
      <c r="Z55" s="12" t="str">
        <f t="shared" si="5"/>
        <v>Aprroved</v>
      </c>
    </row>
    <row r="56" spans="1:26" s="12" customFormat="1" x14ac:dyDescent="0.35">
      <c r="A56" s="12" t="s">
        <v>64</v>
      </c>
      <c r="B56" s="12" t="s">
        <v>164</v>
      </c>
      <c r="C56" s="12" t="s">
        <v>211</v>
      </c>
      <c r="D56" s="12" t="s">
        <v>266</v>
      </c>
      <c r="E56" s="12" t="s">
        <v>366</v>
      </c>
      <c r="F56" s="12" t="s">
        <v>415</v>
      </c>
      <c r="G56" s="12" t="s">
        <v>431</v>
      </c>
      <c r="H56" s="12" t="s">
        <v>492</v>
      </c>
      <c r="I56" s="12" t="s">
        <v>562</v>
      </c>
      <c r="J56" s="12" t="s">
        <v>566</v>
      </c>
      <c r="K56" s="16">
        <v>45658</v>
      </c>
      <c r="L56" s="12">
        <v>4.0999999999999996</v>
      </c>
      <c r="M56" s="12">
        <v>4</v>
      </c>
      <c r="N56" s="12">
        <v>4</v>
      </c>
      <c r="O56" s="12">
        <f t="shared" si="6"/>
        <v>4.0333333333333332</v>
      </c>
      <c r="P56" s="12" t="str">
        <f t="shared" si="1"/>
        <v>Excellent</v>
      </c>
      <c r="Q56" s="12">
        <f t="shared" si="2"/>
        <v>17</v>
      </c>
      <c r="R56" s="12">
        <v>96810</v>
      </c>
      <c r="S56" s="12">
        <v>9305</v>
      </c>
      <c r="T56" s="12">
        <v>2303</v>
      </c>
      <c r="U56" s="12">
        <f t="shared" si="3"/>
        <v>103812</v>
      </c>
      <c r="V56" s="12">
        <v>1</v>
      </c>
      <c r="W56" s="12">
        <v>0</v>
      </c>
      <c r="X56" s="12">
        <f t="shared" si="0"/>
        <v>1</v>
      </c>
      <c r="Y56" s="12" t="str">
        <f t="shared" si="4"/>
        <v>-</v>
      </c>
      <c r="Z56" s="12" t="str">
        <f t="shared" si="5"/>
        <v>-</v>
      </c>
    </row>
    <row r="57" spans="1:26" s="12" customFormat="1" x14ac:dyDescent="0.35">
      <c r="A57" s="12" t="s">
        <v>65</v>
      </c>
      <c r="B57" s="12" t="s">
        <v>165</v>
      </c>
      <c r="C57" s="12" t="s">
        <v>210</v>
      </c>
      <c r="D57" s="12" t="s">
        <v>267</v>
      </c>
      <c r="E57" s="12" t="s">
        <v>367</v>
      </c>
      <c r="F57" s="12" t="s">
        <v>418</v>
      </c>
      <c r="G57" s="12" t="s">
        <v>422</v>
      </c>
      <c r="H57" s="12" t="s">
        <v>493</v>
      </c>
      <c r="I57" s="12" t="s">
        <v>563</v>
      </c>
      <c r="J57" s="12" t="s">
        <v>567</v>
      </c>
      <c r="K57" s="16">
        <v>45658</v>
      </c>
      <c r="L57" s="12">
        <v>3.6</v>
      </c>
      <c r="M57" s="12">
        <v>3</v>
      </c>
      <c r="N57" s="12">
        <v>3</v>
      </c>
      <c r="O57" s="12">
        <f t="shared" si="6"/>
        <v>3.1999999999999997</v>
      </c>
      <c r="P57" s="12" t="str">
        <f t="shared" si="1"/>
        <v>Good</v>
      </c>
      <c r="Q57" s="12">
        <f t="shared" si="2"/>
        <v>31</v>
      </c>
      <c r="R57" s="12">
        <v>87216</v>
      </c>
      <c r="S57" s="12">
        <v>9373</v>
      </c>
      <c r="T57" s="12">
        <v>3123</v>
      </c>
      <c r="U57" s="12">
        <f t="shared" si="3"/>
        <v>93466</v>
      </c>
      <c r="V57" s="12">
        <v>3</v>
      </c>
      <c r="W57" s="12">
        <v>1</v>
      </c>
      <c r="X57" s="12">
        <f t="shared" si="0"/>
        <v>2</v>
      </c>
      <c r="Y57" s="12" t="str">
        <f t="shared" si="4"/>
        <v>Normal</v>
      </c>
      <c r="Z57" s="12" t="str">
        <f t="shared" si="5"/>
        <v>Aprroved</v>
      </c>
    </row>
    <row r="58" spans="1:26" s="12" customFormat="1" x14ac:dyDescent="0.35">
      <c r="A58" s="12" t="s">
        <v>66</v>
      </c>
      <c r="B58" s="12" t="s">
        <v>166</v>
      </c>
      <c r="C58" s="12" t="s">
        <v>210</v>
      </c>
      <c r="D58" s="12" t="s">
        <v>268</v>
      </c>
      <c r="E58" s="12" t="s">
        <v>368</v>
      </c>
      <c r="F58" s="12" t="s">
        <v>415</v>
      </c>
      <c r="G58" s="12" t="s">
        <v>424</v>
      </c>
      <c r="H58" s="12" t="s">
        <v>494</v>
      </c>
      <c r="I58" s="12" t="s">
        <v>564</v>
      </c>
      <c r="J58" s="12" t="s">
        <v>566</v>
      </c>
      <c r="K58" s="16">
        <v>45658</v>
      </c>
      <c r="L58" s="12">
        <v>4.2</v>
      </c>
      <c r="M58" s="12">
        <v>4</v>
      </c>
      <c r="N58" s="12">
        <v>4</v>
      </c>
      <c r="O58" s="12">
        <f t="shared" si="6"/>
        <v>4.0666666666666664</v>
      </c>
      <c r="P58" s="12" t="str">
        <f t="shared" si="1"/>
        <v>Excellent</v>
      </c>
      <c r="Q58" s="12">
        <f t="shared" si="2"/>
        <v>16</v>
      </c>
      <c r="R58" s="12">
        <v>57406</v>
      </c>
      <c r="S58" s="12">
        <v>12447</v>
      </c>
      <c r="T58" s="12">
        <v>3271</v>
      </c>
      <c r="U58" s="12">
        <f t="shared" si="3"/>
        <v>66582</v>
      </c>
      <c r="V58" s="12">
        <v>3</v>
      </c>
      <c r="W58" s="12">
        <v>1</v>
      </c>
      <c r="X58" s="12">
        <f t="shared" si="0"/>
        <v>2</v>
      </c>
      <c r="Y58" s="12" t="str">
        <f t="shared" si="4"/>
        <v>Normal</v>
      </c>
      <c r="Z58" s="12" t="str">
        <f t="shared" si="5"/>
        <v>Aprroved</v>
      </c>
    </row>
    <row r="59" spans="1:26" s="12" customFormat="1" x14ac:dyDescent="0.35">
      <c r="A59" s="12" t="s">
        <v>67</v>
      </c>
      <c r="B59" s="12" t="s">
        <v>167</v>
      </c>
      <c r="C59" s="12" t="s">
        <v>210</v>
      </c>
      <c r="D59" s="12" t="s">
        <v>269</v>
      </c>
      <c r="E59" s="12" t="s">
        <v>369</v>
      </c>
      <c r="F59" s="12" t="s">
        <v>413</v>
      </c>
      <c r="G59" s="12" t="s">
        <v>420</v>
      </c>
      <c r="H59" s="12" t="s">
        <v>495</v>
      </c>
      <c r="I59" s="12" t="s">
        <v>565</v>
      </c>
      <c r="J59" s="12" t="s">
        <v>567</v>
      </c>
      <c r="K59" s="16">
        <v>45658</v>
      </c>
      <c r="L59" s="12">
        <v>2.7</v>
      </c>
      <c r="M59" s="12">
        <v>2</v>
      </c>
      <c r="N59" s="12">
        <v>2</v>
      </c>
      <c r="O59" s="12">
        <f t="shared" si="6"/>
        <v>2.2333333333333334</v>
      </c>
      <c r="P59" s="12" t="str">
        <f t="shared" si="1"/>
        <v>Needs Improvement</v>
      </c>
      <c r="Q59" s="12">
        <f t="shared" si="2"/>
        <v>41</v>
      </c>
      <c r="R59" s="12">
        <v>93327</v>
      </c>
      <c r="S59" s="12">
        <v>9939</v>
      </c>
      <c r="T59" s="12">
        <v>6134</v>
      </c>
      <c r="U59" s="12">
        <f t="shared" si="3"/>
        <v>97132</v>
      </c>
      <c r="V59" s="12">
        <v>3</v>
      </c>
      <c r="W59" s="12">
        <v>0</v>
      </c>
      <c r="X59" s="12">
        <f t="shared" si="0"/>
        <v>3</v>
      </c>
      <c r="Y59" s="12" t="str">
        <f t="shared" si="4"/>
        <v>-</v>
      </c>
      <c r="Z59" s="12" t="str">
        <f t="shared" si="5"/>
        <v>-</v>
      </c>
    </row>
    <row r="60" spans="1:26" s="12" customFormat="1" x14ac:dyDescent="0.35">
      <c r="A60" s="12" t="s">
        <v>68</v>
      </c>
      <c r="B60" s="12" t="s">
        <v>168</v>
      </c>
      <c r="C60" s="12" t="s">
        <v>211</v>
      </c>
      <c r="D60" s="12" t="s">
        <v>270</v>
      </c>
      <c r="E60" s="12" t="s">
        <v>370</v>
      </c>
      <c r="F60" s="12" t="s">
        <v>413</v>
      </c>
      <c r="G60" s="12" t="s">
        <v>433</v>
      </c>
      <c r="H60" s="12" t="s">
        <v>496</v>
      </c>
      <c r="I60" s="12">
        <v>7468862392</v>
      </c>
      <c r="J60" s="12" t="s">
        <v>567</v>
      </c>
      <c r="K60" s="16">
        <v>45658</v>
      </c>
      <c r="L60" s="12">
        <v>4</v>
      </c>
      <c r="M60" s="12">
        <v>4</v>
      </c>
      <c r="N60" s="12">
        <v>4</v>
      </c>
      <c r="O60" s="12">
        <f t="shared" si="6"/>
        <v>4</v>
      </c>
      <c r="P60" s="12" t="str">
        <f t="shared" si="1"/>
        <v>Excellent</v>
      </c>
      <c r="Q60" s="12">
        <f t="shared" si="2"/>
        <v>17</v>
      </c>
      <c r="R60" s="12">
        <v>56358</v>
      </c>
      <c r="S60" s="12">
        <v>6499</v>
      </c>
      <c r="T60" s="12">
        <v>4603</v>
      </c>
      <c r="U60" s="12">
        <f t="shared" si="3"/>
        <v>58254</v>
      </c>
      <c r="V60" s="12">
        <v>5</v>
      </c>
      <c r="W60" s="12">
        <v>1</v>
      </c>
      <c r="X60" s="12">
        <f t="shared" si="0"/>
        <v>4</v>
      </c>
      <c r="Y60" s="12" t="str">
        <f t="shared" si="4"/>
        <v>Normal</v>
      </c>
      <c r="Z60" s="12" t="str">
        <f t="shared" si="5"/>
        <v>Aprroved</v>
      </c>
    </row>
    <row r="61" spans="1:26" s="12" customFormat="1" x14ac:dyDescent="0.35">
      <c r="A61" s="12" t="s">
        <v>69</v>
      </c>
      <c r="B61" s="12" t="s">
        <v>169</v>
      </c>
      <c r="C61" s="12" t="s">
        <v>211</v>
      </c>
      <c r="D61" s="12" t="s">
        <v>271</v>
      </c>
      <c r="E61" s="12" t="s">
        <v>371</v>
      </c>
      <c r="F61" s="12" t="s">
        <v>415</v>
      </c>
      <c r="G61" s="12" t="s">
        <v>436</v>
      </c>
      <c r="H61" s="12" t="s">
        <v>497</v>
      </c>
      <c r="I61" s="12">
        <v>6137506068</v>
      </c>
      <c r="J61" s="12" t="s">
        <v>567</v>
      </c>
      <c r="K61" s="16">
        <v>45658</v>
      </c>
      <c r="L61" s="12">
        <v>3.5</v>
      </c>
      <c r="M61" s="12">
        <v>3</v>
      </c>
      <c r="N61" s="12">
        <v>4</v>
      </c>
      <c r="O61" s="12">
        <f t="shared" si="6"/>
        <v>3.5</v>
      </c>
      <c r="P61" s="12" t="str">
        <f t="shared" si="1"/>
        <v>Good</v>
      </c>
      <c r="Q61" s="12">
        <f t="shared" si="2"/>
        <v>25</v>
      </c>
      <c r="R61" s="12">
        <v>35155</v>
      </c>
      <c r="S61" s="12">
        <v>13690</v>
      </c>
      <c r="T61" s="12">
        <v>3340</v>
      </c>
      <c r="U61" s="12">
        <f t="shared" si="3"/>
        <v>45505</v>
      </c>
      <c r="V61" s="12">
        <v>3</v>
      </c>
      <c r="W61" s="12">
        <v>0</v>
      </c>
      <c r="X61" s="12">
        <f t="shared" si="0"/>
        <v>3</v>
      </c>
      <c r="Y61" s="12" t="str">
        <f t="shared" si="4"/>
        <v>-</v>
      </c>
      <c r="Z61" s="12" t="str">
        <f t="shared" si="5"/>
        <v>-</v>
      </c>
    </row>
    <row r="62" spans="1:26" s="12" customFormat="1" x14ac:dyDescent="0.35">
      <c r="A62" s="12" t="s">
        <v>70</v>
      </c>
      <c r="B62" s="12" t="s">
        <v>170</v>
      </c>
      <c r="C62" s="12" t="s">
        <v>211</v>
      </c>
      <c r="D62" s="12" t="s">
        <v>272</v>
      </c>
      <c r="E62" s="12" t="s">
        <v>372</v>
      </c>
      <c r="F62" s="12" t="s">
        <v>416</v>
      </c>
      <c r="G62" s="12" t="s">
        <v>432</v>
      </c>
      <c r="H62" s="12" t="s">
        <v>498</v>
      </c>
      <c r="I62" s="12">
        <v>1043289861</v>
      </c>
      <c r="J62" s="12" t="s">
        <v>567</v>
      </c>
      <c r="K62" s="16">
        <v>45658</v>
      </c>
      <c r="L62" s="12">
        <v>4.5999999999999996</v>
      </c>
      <c r="M62" s="12">
        <v>5</v>
      </c>
      <c r="N62" s="12">
        <v>4</v>
      </c>
      <c r="O62" s="12">
        <f t="shared" si="6"/>
        <v>4.5333333333333332</v>
      </c>
      <c r="P62" s="12" t="str">
        <f t="shared" si="1"/>
        <v>Excellent</v>
      </c>
      <c r="Q62" s="12">
        <f t="shared" si="2"/>
        <v>6</v>
      </c>
      <c r="R62" s="12">
        <v>55735</v>
      </c>
      <c r="S62" s="12">
        <v>6451</v>
      </c>
      <c r="T62" s="12">
        <v>3751</v>
      </c>
      <c r="U62" s="12">
        <f t="shared" si="3"/>
        <v>58435</v>
      </c>
      <c r="V62" s="12">
        <v>1</v>
      </c>
      <c r="W62" s="12">
        <v>1</v>
      </c>
      <c r="X62" s="12">
        <f t="shared" si="0"/>
        <v>0</v>
      </c>
      <c r="Y62" s="12" t="str">
        <f t="shared" si="4"/>
        <v>Normal</v>
      </c>
      <c r="Z62" s="12" t="str">
        <f t="shared" si="5"/>
        <v>Aprroved</v>
      </c>
    </row>
    <row r="63" spans="1:26" s="12" customFormat="1" x14ac:dyDescent="0.35">
      <c r="A63" s="12" t="s">
        <v>71</v>
      </c>
      <c r="B63" s="12" t="s">
        <v>171</v>
      </c>
      <c r="C63" s="12" t="s">
        <v>210</v>
      </c>
      <c r="D63" s="12" t="s">
        <v>273</v>
      </c>
      <c r="E63" s="12" t="s">
        <v>373</v>
      </c>
      <c r="F63" s="12" t="s">
        <v>418</v>
      </c>
      <c r="G63" s="12" t="s">
        <v>422</v>
      </c>
      <c r="H63" s="12" t="s">
        <v>499</v>
      </c>
      <c r="I63" s="12">
        <v>9539621851</v>
      </c>
      <c r="J63" s="12" t="s">
        <v>567</v>
      </c>
      <c r="K63" s="16">
        <v>45658</v>
      </c>
      <c r="L63" s="12">
        <v>3.3</v>
      </c>
      <c r="M63" s="12">
        <v>3</v>
      </c>
      <c r="N63" s="12">
        <v>2</v>
      </c>
      <c r="O63" s="12">
        <f t="shared" si="6"/>
        <v>2.7666666666666671</v>
      </c>
      <c r="P63" s="12" t="str">
        <f t="shared" si="1"/>
        <v>Needs Improvement</v>
      </c>
      <c r="Q63" s="12">
        <f t="shared" si="2"/>
        <v>32</v>
      </c>
      <c r="R63" s="12">
        <v>66904</v>
      </c>
      <c r="S63" s="12">
        <v>10849</v>
      </c>
      <c r="T63" s="12">
        <v>1660</v>
      </c>
      <c r="U63" s="12">
        <f t="shared" si="3"/>
        <v>76093</v>
      </c>
      <c r="V63" s="12">
        <v>2</v>
      </c>
      <c r="W63" s="12">
        <v>2</v>
      </c>
      <c r="X63" s="12">
        <f t="shared" si="0"/>
        <v>0</v>
      </c>
      <c r="Y63" s="12" t="str">
        <f t="shared" si="4"/>
        <v>Normal</v>
      </c>
      <c r="Z63" s="12" t="str">
        <f t="shared" si="5"/>
        <v>Aprroved</v>
      </c>
    </row>
    <row r="64" spans="1:26" s="12" customFormat="1" x14ac:dyDescent="0.35">
      <c r="A64" s="12" t="s">
        <v>72</v>
      </c>
      <c r="B64" s="12" t="s">
        <v>172</v>
      </c>
      <c r="C64" s="12" t="s">
        <v>210</v>
      </c>
      <c r="D64" s="12" t="s">
        <v>274</v>
      </c>
      <c r="E64" s="12" t="s">
        <v>374</v>
      </c>
      <c r="F64" s="12" t="s">
        <v>416</v>
      </c>
      <c r="G64" s="12" t="s">
        <v>425</v>
      </c>
      <c r="H64" s="12" t="s">
        <v>500</v>
      </c>
      <c r="I64" s="12">
        <v>3195205852</v>
      </c>
      <c r="J64" s="12" t="s">
        <v>567</v>
      </c>
      <c r="K64" s="16">
        <v>45658</v>
      </c>
      <c r="L64" s="12">
        <v>4.5</v>
      </c>
      <c r="M64" s="12">
        <v>5</v>
      </c>
      <c r="N64" s="12">
        <v>5</v>
      </c>
      <c r="O64" s="12">
        <f t="shared" si="6"/>
        <v>4.833333333333333</v>
      </c>
      <c r="P64" s="12" t="str">
        <f t="shared" si="1"/>
        <v>Excellent</v>
      </c>
      <c r="Q64" s="12">
        <f t="shared" si="2"/>
        <v>2</v>
      </c>
      <c r="R64" s="12">
        <v>43136</v>
      </c>
      <c r="S64" s="12">
        <v>4471</v>
      </c>
      <c r="T64" s="12">
        <v>2894</v>
      </c>
      <c r="U64" s="12">
        <f t="shared" si="3"/>
        <v>44713</v>
      </c>
      <c r="V64" s="12">
        <v>4</v>
      </c>
      <c r="W64" s="12">
        <v>0</v>
      </c>
      <c r="X64" s="12">
        <f t="shared" si="0"/>
        <v>4</v>
      </c>
      <c r="Y64" s="12" t="str">
        <f t="shared" si="4"/>
        <v>-</v>
      </c>
      <c r="Z64" s="12" t="str">
        <f t="shared" si="5"/>
        <v>-</v>
      </c>
    </row>
    <row r="65" spans="1:26" s="12" customFormat="1" x14ac:dyDescent="0.35">
      <c r="A65" s="12" t="s">
        <v>73</v>
      </c>
      <c r="B65" s="12" t="s">
        <v>173</v>
      </c>
      <c r="C65" s="12" t="s">
        <v>211</v>
      </c>
      <c r="D65" s="12" t="s">
        <v>275</v>
      </c>
      <c r="E65" s="12" t="s">
        <v>375</v>
      </c>
      <c r="F65" s="12" t="s">
        <v>415</v>
      </c>
      <c r="G65" s="12" t="s">
        <v>431</v>
      </c>
      <c r="H65" s="12" t="s">
        <v>501</v>
      </c>
      <c r="I65" s="12">
        <v>4868740345</v>
      </c>
      <c r="J65" s="12" t="s">
        <v>567</v>
      </c>
      <c r="K65" s="16">
        <v>45658</v>
      </c>
      <c r="L65" s="12">
        <v>3</v>
      </c>
      <c r="M65" s="12">
        <v>3</v>
      </c>
      <c r="N65" s="12">
        <v>3</v>
      </c>
      <c r="O65" s="12">
        <f t="shared" si="6"/>
        <v>3</v>
      </c>
      <c r="P65" s="12" t="str">
        <f t="shared" si="1"/>
        <v>Good</v>
      </c>
      <c r="Q65" s="12">
        <f t="shared" si="2"/>
        <v>30</v>
      </c>
      <c r="R65" s="12">
        <v>75205</v>
      </c>
      <c r="S65" s="12">
        <v>13369</v>
      </c>
      <c r="T65" s="12">
        <v>2251</v>
      </c>
      <c r="U65" s="12">
        <f t="shared" si="3"/>
        <v>86323</v>
      </c>
      <c r="V65" s="12">
        <v>1</v>
      </c>
      <c r="W65" s="12">
        <v>1</v>
      </c>
      <c r="X65" s="12">
        <f t="shared" si="0"/>
        <v>0</v>
      </c>
      <c r="Y65" s="12" t="str">
        <f t="shared" si="4"/>
        <v>Normal</v>
      </c>
      <c r="Z65" s="12" t="str">
        <f t="shared" si="5"/>
        <v>Aprroved</v>
      </c>
    </row>
    <row r="66" spans="1:26" s="12" customFormat="1" x14ac:dyDescent="0.35">
      <c r="A66" s="12" t="s">
        <v>74</v>
      </c>
      <c r="B66" s="12" t="s">
        <v>174</v>
      </c>
      <c r="C66" s="12" t="s">
        <v>211</v>
      </c>
      <c r="D66" s="12" t="s">
        <v>276</v>
      </c>
      <c r="E66" s="12" t="s">
        <v>376</v>
      </c>
      <c r="F66" s="12" t="s">
        <v>412</v>
      </c>
      <c r="G66" s="12" t="s">
        <v>422</v>
      </c>
      <c r="H66" s="12" t="s">
        <v>502</v>
      </c>
      <c r="I66" s="12">
        <v>1616928451</v>
      </c>
      <c r="J66" s="12" t="s">
        <v>566</v>
      </c>
      <c r="K66" s="16">
        <v>45658</v>
      </c>
      <c r="L66" s="12">
        <v>4.3</v>
      </c>
      <c r="M66" s="12">
        <v>4</v>
      </c>
      <c r="N66" s="12">
        <v>5</v>
      </c>
      <c r="O66" s="12">
        <f t="shared" si="6"/>
        <v>4.4333333333333336</v>
      </c>
      <c r="P66" s="12" t="str">
        <f t="shared" si="1"/>
        <v>Excellent</v>
      </c>
      <c r="Q66" s="12">
        <f t="shared" si="2"/>
        <v>8</v>
      </c>
      <c r="R66" s="12">
        <v>53043</v>
      </c>
      <c r="S66" s="12">
        <v>3052</v>
      </c>
      <c r="T66" s="12">
        <v>4398</v>
      </c>
      <c r="U66" s="12">
        <f t="shared" si="3"/>
        <v>51697</v>
      </c>
      <c r="V66" s="12">
        <v>4</v>
      </c>
      <c r="W66" s="12">
        <v>3</v>
      </c>
      <c r="X66" s="12">
        <f t="shared" ref="X66:X101" si="7">V66-W66</f>
        <v>1</v>
      </c>
      <c r="Y66" s="12" t="str">
        <f t="shared" si="4"/>
        <v>Sick leave</v>
      </c>
      <c r="Z66" s="12" t="str">
        <f t="shared" si="5"/>
        <v>Aprroved</v>
      </c>
    </row>
    <row r="67" spans="1:26" s="12" customFormat="1" x14ac:dyDescent="0.35">
      <c r="A67" s="12" t="s">
        <v>75</v>
      </c>
      <c r="B67" s="12" t="s">
        <v>175</v>
      </c>
      <c r="C67" s="12" t="s">
        <v>210</v>
      </c>
      <c r="D67" s="12" t="s">
        <v>277</v>
      </c>
      <c r="E67" s="12" t="s">
        <v>377</v>
      </c>
      <c r="F67" s="12" t="s">
        <v>415</v>
      </c>
      <c r="G67" s="12" t="s">
        <v>431</v>
      </c>
      <c r="H67" s="12" t="s">
        <v>503</v>
      </c>
      <c r="I67" s="12">
        <v>4016582029</v>
      </c>
      <c r="J67" s="12" t="s">
        <v>566</v>
      </c>
      <c r="K67" s="16">
        <v>45658</v>
      </c>
      <c r="L67" s="12">
        <v>2.8</v>
      </c>
      <c r="M67" s="12">
        <v>2</v>
      </c>
      <c r="N67" s="12">
        <v>2</v>
      </c>
      <c r="O67" s="12">
        <f t="shared" ref="O67:O101" si="8">AVERAGE(L67:N67)</f>
        <v>2.2666666666666666</v>
      </c>
      <c r="P67" s="12" t="str">
        <f t="shared" ref="P67:P101" si="9">IF(O67&gt;=4,"Excellent",IF(O67&gt;=3,"Good","Needs Improvement"))</f>
        <v>Needs Improvement</v>
      </c>
      <c r="Q67" s="12">
        <f t="shared" ref="Q67:Q101" si="10">RANK(O67,O67:O166,0)</f>
        <v>33</v>
      </c>
      <c r="R67" s="12">
        <v>78424</v>
      </c>
      <c r="S67" s="12">
        <v>7421</v>
      </c>
      <c r="T67" s="12">
        <v>5445</v>
      </c>
      <c r="U67" s="12">
        <f t="shared" ref="U67:U101" si="11">R67+S67-T67</f>
        <v>80400</v>
      </c>
      <c r="V67" s="12">
        <v>4</v>
      </c>
      <c r="W67" s="12">
        <v>2</v>
      </c>
      <c r="X67" s="12">
        <f t="shared" si="7"/>
        <v>2</v>
      </c>
      <c r="Y67" s="12" t="str">
        <f t="shared" ref="Y67:Y101" si="12">IF(W67=0,"-",IF(W67&gt;2,"Sick leave","Normal"))</f>
        <v>Normal</v>
      </c>
      <c r="Z67" s="12" t="str">
        <f t="shared" ref="Z67:Z101" si="13">IF(W67=0,"-","Aprroved")</f>
        <v>Aprroved</v>
      </c>
    </row>
    <row r="68" spans="1:26" s="12" customFormat="1" x14ac:dyDescent="0.35">
      <c r="A68" s="12" t="s">
        <v>76</v>
      </c>
      <c r="B68" s="12" t="s">
        <v>176</v>
      </c>
      <c r="C68" s="12" t="s">
        <v>211</v>
      </c>
      <c r="D68" s="12" t="s">
        <v>278</v>
      </c>
      <c r="E68" s="12" t="s">
        <v>378</v>
      </c>
      <c r="F68" s="12" t="s">
        <v>415</v>
      </c>
      <c r="G68" s="12" t="s">
        <v>424</v>
      </c>
      <c r="H68" s="12" t="s">
        <v>504</v>
      </c>
      <c r="I68" s="12">
        <v>6543102786</v>
      </c>
      <c r="J68" s="12" t="s">
        <v>566</v>
      </c>
      <c r="K68" s="16">
        <v>45658</v>
      </c>
      <c r="L68" s="12">
        <v>3.9</v>
      </c>
      <c r="M68" s="12">
        <v>4</v>
      </c>
      <c r="N68" s="12">
        <v>4</v>
      </c>
      <c r="O68" s="12">
        <f t="shared" si="8"/>
        <v>3.9666666666666668</v>
      </c>
      <c r="P68" s="12" t="str">
        <f t="shared" si="9"/>
        <v>Good</v>
      </c>
      <c r="Q68" s="12">
        <f t="shared" si="10"/>
        <v>17</v>
      </c>
      <c r="R68" s="12">
        <v>86069</v>
      </c>
      <c r="S68" s="12">
        <v>8812</v>
      </c>
      <c r="T68" s="12">
        <v>1510</v>
      </c>
      <c r="U68" s="12">
        <f t="shared" si="11"/>
        <v>93371</v>
      </c>
      <c r="V68" s="12">
        <v>2</v>
      </c>
      <c r="W68" s="12">
        <v>0</v>
      </c>
      <c r="X68" s="12">
        <f t="shared" si="7"/>
        <v>2</v>
      </c>
      <c r="Y68" s="12" t="str">
        <f t="shared" si="12"/>
        <v>-</v>
      </c>
      <c r="Z68" s="12" t="str">
        <f t="shared" si="13"/>
        <v>-</v>
      </c>
    </row>
    <row r="69" spans="1:26" s="12" customFormat="1" x14ac:dyDescent="0.35">
      <c r="A69" s="12" t="s">
        <v>77</v>
      </c>
      <c r="B69" s="12" t="s">
        <v>177</v>
      </c>
      <c r="C69" s="12" t="s">
        <v>210</v>
      </c>
      <c r="D69" s="12" t="s">
        <v>279</v>
      </c>
      <c r="E69" s="12" t="s">
        <v>379</v>
      </c>
      <c r="F69" s="12" t="s">
        <v>413</v>
      </c>
      <c r="G69" s="12" t="s">
        <v>433</v>
      </c>
      <c r="H69" s="12" t="s">
        <v>505</v>
      </c>
      <c r="I69" s="12">
        <v>5188442258</v>
      </c>
      <c r="J69" s="12" t="s">
        <v>567</v>
      </c>
      <c r="K69" s="16">
        <v>45658</v>
      </c>
      <c r="L69" s="12">
        <v>4.4000000000000004</v>
      </c>
      <c r="M69" s="12">
        <v>4</v>
      </c>
      <c r="N69" s="12">
        <v>5</v>
      </c>
      <c r="O69" s="12">
        <f t="shared" si="8"/>
        <v>4.4666666666666668</v>
      </c>
      <c r="P69" s="12" t="str">
        <f t="shared" si="9"/>
        <v>Excellent</v>
      </c>
      <c r="Q69" s="12">
        <f t="shared" si="10"/>
        <v>6</v>
      </c>
      <c r="R69" s="12">
        <v>52110</v>
      </c>
      <c r="S69" s="12">
        <v>8883</v>
      </c>
      <c r="T69" s="12">
        <v>4190</v>
      </c>
      <c r="U69" s="12">
        <f t="shared" si="11"/>
        <v>56803</v>
      </c>
      <c r="V69" s="12">
        <v>3</v>
      </c>
      <c r="W69" s="12">
        <v>3</v>
      </c>
      <c r="X69" s="12">
        <f t="shared" si="7"/>
        <v>0</v>
      </c>
      <c r="Y69" s="12" t="str">
        <f t="shared" si="12"/>
        <v>Sick leave</v>
      </c>
      <c r="Z69" s="12" t="str">
        <f t="shared" si="13"/>
        <v>Aprroved</v>
      </c>
    </row>
    <row r="70" spans="1:26" s="12" customFormat="1" x14ac:dyDescent="0.35">
      <c r="A70" s="12" t="s">
        <v>78</v>
      </c>
      <c r="B70" s="12" t="s">
        <v>178</v>
      </c>
      <c r="C70" s="12" t="s">
        <v>210</v>
      </c>
      <c r="D70" s="12" t="s">
        <v>280</v>
      </c>
      <c r="E70" s="12" t="s">
        <v>380</v>
      </c>
      <c r="F70" s="12" t="s">
        <v>414</v>
      </c>
      <c r="G70" s="12" t="s">
        <v>430</v>
      </c>
      <c r="H70" s="12" t="s">
        <v>506</v>
      </c>
      <c r="I70" s="12">
        <v>1467866912</v>
      </c>
      <c r="J70" s="12" t="s">
        <v>567</v>
      </c>
      <c r="K70" s="16">
        <v>45658</v>
      </c>
      <c r="L70" s="12">
        <v>3.1</v>
      </c>
      <c r="M70" s="12">
        <v>3</v>
      </c>
      <c r="N70" s="12">
        <v>3</v>
      </c>
      <c r="O70" s="12">
        <f t="shared" si="8"/>
        <v>3.0333333333333332</v>
      </c>
      <c r="P70" s="12" t="str">
        <f t="shared" si="9"/>
        <v>Good</v>
      </c>
      <c r="Q70" s="12">
        <f t="shared" si="10"/>
        <v>26</v>
      </c>
      <c r="R70" s="12">
        <v>27560</v>
      </c>
      <c r="S70" s="12">
        <v>14543</v>
      </c>
      <c r="T70" s="12">
        <v>5716</v>
      </c>
      <c r="U70" s="12">
        <f t="shared" si="11"/>
        <v>36387</v>
      </c>
      <c r="V70" s="12">
        <v>1</v>
      </c>
      <c r="W70" s="12">
        <v>0</v>
      </c>
      <c r="X70" s="12">
        <f t="shared" si="7"/>
        <v>1</v>
      </c>
      <c r="Y70" s="12" t="str">
        <f t="shared" si="12"/>
        <v>-</v>
      </c>
      <c r="Z70" s="12" t="str">
        <f t="shared" si="13"/>
        <v>-</v>
      </c>
    </row>
    <row r="71" spans="1:26" s="12" customFormat="1" x14ac:dyDescent="0.35">
      <c r="A71" s="12" t="s">
        <v>79</v>
      </c>
      <c r="B71" s="12" t="s">
        <v>179</v>
      </c>
      <c r="C71" s="12" t="s">
        <v>211</v>
      </c>
      <c r="D71" s="12" t="s">
        <v>281</v>
      </c>
      <c r="E71" s="12" t="s">
        <v>381</v>
      </c>
      <c r="F71" s="12" t="s">
        <v>412</v>
      </c>
      <c r="G71" s="12" t="s">
        <v>422</v>
      </c>
      <c r="H71" s="12" t="s">
        <v>507</v>
      </c>
      <c r="I71" s="12">
        <v>2253584143</v>
      </c>
      <c r="J71" s="12" t="s">
        <v>566</v>
      </c>
      <c r="K71" s="16">
        <v>45658</v>
      </c>
      <c r="L71" s="12">
        <v>4.0999999999999996</v>
      </c>
      <c r="M71" s="12">
        <v>5</v>
      </c>
      <c r="N71" s="12">
        <v>5</v>
      </c>
      <c r="O71" s="12">
        <f t="shared" si="8"/>
        <v>4.7</v>
      </c>
      <c r="P71" s="12" t="str">
        <f t="shared" si="9"/>
        <v>Excellent</v>
      </c>
      <c r="Q71" s="12">
        <f t="shared" si="10"/>
        <v>4</v>
      </c>
      <c r="R71" s="12">
        <v>74857</v>
      </c>
      <c r="S71" s="12">
        <v>9814</v>
      </c>
      <c r="T71" s="12">
        <v>1048</v>
      </c>
      <c r="U71" s="12">
        <f t="shared" si="11"/>
        <v>83623</v>
      </c>
      <c r="V71" s="12">
        <v>4</v>
      </c>
      <c r="W71" s="12">
        <v>3</v>
      </c>
      <c r="X71" s="12">
        <f t="shared" si="7"/>
        <v>1</v>
      </c>
      <c r="Y71" s="12" t="str">
        <f t="shared" si="12"/>
        <v>Sick leave</v>
      </c>
      <c r="Z71" s="12" t="str">
        <f t="shared" si="13"/>
        <v>Aprroved</v>
      </c>
    </row>
    <row r="72" spans="1:26" s="12" customFormat="1" x14ac:dyDescent="0.35">
      <c r="A72" s="12" t="s">
        <v>80</v>
      </c>
      <c r="B72" s="12" t="s">
        <v>180</v>
      </c>
      <c r="C72" s="12" t="s">
        <v>210</v>
      </c>
      <c r="D72" s="12" t="s">
        <v>282</v>
      </c>
      <c r="E72" s="12" t="s">
        <v>382</v>
      </c>
      <c r="F72" s="12" t="s">
        <v>412</v>
      </c>
      <c r="G72" s="12" t="s">
        <v>419</v>
      </c>
      <c r="H72" s="12" t="s">
        <v>508</v>
      </c>
      <c r="I72" s="12">
        <v>943969078</v>
      </c>
      <c r="J72" s="12" t="s">
        <v>567</v>
      </c>
      <c r="K72" s="16">
        <v>45658</v>
      </c>
      <c r="L72" s="12">
        <v>3.4</v>
      </c>
      <c r="M72" s="12">
        <v>3</v>
      </c>
      <c r="N72" s="12">
        <v>4</v>
      </c>
      <c r="O72" s="12">
        <f t="shared" si="8"/>
        <v>3.4666666666666668</v>
      </c>
      <c r="P72" s="12" t="str">
        <f t="shared" si="9"/>
        <v>Good</v>
      </c>
      <c r="Q72" s="12">
        <f t="shared" si="10"/>
        <v>19</v>
      </c>
      <c r="R72" s="12">
        <v>71105</v>
      </c>
      <c r="S72" s="12">
        <v>6892</v>
      </c>
      <c r="T72" s="12">
        <v>7172</v>
      </c>
      <c r="U72" s="12">
        <f t="shared" si="11"/>
        <v>70825</v>
      </c>
      <c r="V72" s="12">
        <v>1</v>
      </c>
      <c r="W72" s="12">
        <v>0</v>
      </c>
      <c r="X72" s="12">
        <f t="shared" si="7"/>
        <v>1</v>
      </c>
      <c r="Y72" s="12" t="str">
        <f t="shared" si="12"/>
        <v>-</v>
      </c>
      <c r="Z72" s="12" t="str">
        <f t="shared" si="13"/>
        <v>-</v>
      </c>
    </row>
    <row r="73" spans="1:26" s="12" customFormat="1" x14ac:dyDescent="0.35">
      <c r="A73" s="12" t="s">
        <v>81</v>
      </c>
      <c r="B73" s="12" t="s">
        <v>181</v>
      </c>
      <c r="C73" s="12" t="s">
        <v>210</v>
      </c>
      <c r="D73" s="12" t="s">
        <v>283</v>
      </c>
      <c r="E73" s="12" t="s">
        <v>383</v>
      </c>
      <c r="F73" s="12" t="s">
        <v>412</v>
      </c>
      <c r="G73" s="12" t="s">
        <v>419</v>
      </c>
      <c r="H73" s="12" t="s">
        <v>509</v>
      </c>
      <c r="I73" s="12">
        <v>5625881537</v>
      </c>
      <c r="J73" s="12" t="s">
        <v>567</v>
      </c>
      <c r="K73" s="16">
        <v>45658</v>
      </c>
      <c r="L73" s="12">
        <v>4</v>
      </c>
      <c r="M73" s="12">
        <v>4</v>
      </c>
      <c r="N73" s="12">
        <v>4</v>
      </c>
      <c r="O73" s="12">
        <f t="shared" si="8"/>
        <v>4</v>
      </c>
      <c r="P73" s="12" t="str">
        <f t="shared" si="9"/>
        <v>Excellent</v>
      </c>
      <c r="Q73" s="12">
        <f t="shared" si="10"/>
        <v>12</v>
      </c>
      <c r="R73" s="12">
        <v>76116</v>
      </c>
      <c r="S73" s="12">
        <v>8865</v>
      </c>
      <c r="T73" s="12">
        <v>5409</v>
      </c>
      <c r="U73" s="12">
        <f t="shared" si="11"/>
        <v>79572</v>
      </c>
      <c r="V73" s="12">
        <v>2</v>
      </c>
      <c r="W73" s="12">
        <v>0</v>
      </c>
      <c r="X73" s="12">
        <f t="shared" si="7"/>
        <v>2</v>
      </c>
      <c r="Y73" s="12" t="str">
        <f t="shared" si="12"/>
        <v>-</v>
      </c>
      <c r="Z73" s="12" t="str">
        <f t="shared" si="13"/>
        <v>-</v>
      </c>
    </row>
    <row r="74" spans="1:26" s="12" customFormat="1" x14ac:dyDescent="0.35">
      <c r="A74" s="12" t="s">
        <v>82</v>
      </c>
      <c r="B74" s="12" t="s">
        <v>182</v>
      </c>
      <c r="C74" s="12" t="s">
        <v>210</v>
      </c>
      <c r="D74" s="12" t="s">
        <v>284</v>
      </c>
      <c r="E74" s="12" t="s">
        <v>384</v>
      </c>
      <c r="F74" s="12" t="s">
        <v>415</v>
      </c>
      <c r="G74" s="12" t="s">
        <v>436</v>
      </c>
      <c r="H74" s="12" t="s">
        <v>510</v>
      </c>
      <c r="I74" s="12">
        <v>7470168733</v>
      </c>
      <c r="J74" s="12" t="s">
        <v>567</v>
      </c>
      <c r="K74" s="16">
        <v>45658</v>
      </c>
      <c r="L74" s="12">
        <v>2.9</v>
      </c>
      <c r="M74" s="12">
        <v>2</v>
      </c>
      <c r="N74" s="12">
        <v>3</v>
      </c>
      <c r="O74" s="12">
        <f t="shared" si="8"/>
        <v>2.6333333333333333</v>
      </c>
      <c r="P74" s="12" t="str">
        <f t="shared" si="9"/>
        <v>Needs Improvement</v>
      </c>
      <c r="Q74" s="12">
        <f t="shared" si="10"/>
        <v>26</v>
      </c>
      <c r="R74" s="12">
        <v>96582</v>
      </c>
      <c r="S74" s="12">
        <v>11883</v>
      </c>
      <c r="T74" s="12">
        <v>2806</v>
      </c>
      <c r="U74" s="12">
        <f t="shared" si="11"/>
        <v>105659</v>
      </c>
      <c r="V74" s="12">
        <v>5</v>
      </c>
      <c r="W74" s="12">
        <v>2</v>
      </c>
      <c r="X74" s="12">
        <f t="shared" si="7"/>
        <v>3</v>
      </c>
      <c r="Y74" s="12" t="str">
        <f t="shared" si="12"/>
        <v>Normal</v>
      </c>
      <c r="Z74" s="12" t="str">
        <f t="shared" si="13"/>
        <v>Aprroved</v>
      </c>
    </row>
    <row r="75" spans="1:26" s="12" customFormat="1" x14ac:dyDescent="0.35">
      <c r="A75" s="12" t="s">
        <v>83</v>
      </c>
      <c r="B75" s="12" t="s">
        <v>183</v>
      </c>
      <c r="C75" s="12" t="s">
        <v>210</v>
      </c>
      <c r="D75" s="12" t="s">
        <v>285</v>
      </c>
      <c r="E75" s="12" t="s">
        <v>385</v>
      </c>
      <c r="F75" s="12" t="s">
        <v>414</v>
      </c>
      <c r="G75" s="12" t="s">
        <v>423</v>
      </c>
      <c r="H75" s="12" t="s">
        <v>511</v>
      </c>
      <c r="I75" s="12">
        <v>5841687849</v>
      </c>
      <c r="J75" s="12" t="s">
        <v>566</v>
      </c>
      <c r="K75" s="16">
        <v>45658</v>
      </c>
      <c r="L75" s="12">
        <v>4.2</v>
      </c>
      <c r="M75" s="12">
        <v>5</v>
      </c>
      <c r="N75" s="12">
        <v>4</v>
      </c>
      <c r="O75" s="12">
        <f t="shared" si="8"/>
        <v>4.3999999999999995</v>
      </c>
      <c r="P75" s="12" t="str">
        <f t="shared" si="9"/>
        <v>Excellent</v>
      </c>
      <c r="Q75" s="12">
        <f t="shared" si="10"/>
        <v>7</v>
      </c>
      <c r="R75" s="12">
        <v>88993</v>
      </c>
      <c r="S75" s="12">
        <v>5595</v>
      </c>
      <c r="T75" s="12">
        <v>3235</v>
      </c>
      <c r="U75" s="12">
        <f t="shared" si="11"/>
        <v>91353</v>
      </c>
      <c r="V75" s="12">
        <v>1</v>
      </c>
      <c r="W75" s="12">
        <v>0</v>
      </c>
      <c r="X75" s="12">
        <f t="shared" si="7"/>
        <v>1</v>
      </c>
      <c r="Y75" s="12" t="str">
        <f t="shared" si="12"/>
        <v>-</v>
      </c>
      <c r="Z75" s="12" t="str">
        <f t="shared" si="13"/>
        <v>-</v>
      </c>
    </row>
    <row r="76" spans="1:26" s="12" customFormat="1" x14ac:dyDescent="0.35">
      <c r="A76" s="12" t="s">
        <v>84</v>
      </c>
      <c r="B76" s="12" t="s">
        <v>184</v>
      </c>
      <c r="C76" s="12" t="s">
        <v>211</v>
      </c>
      <c r="D76" s="12" t="s">
        <v>286</v>
      </c>
      <c r="E76" s="12" t="s">
        <v>386</v>
      </c>
      <c r="F76" s="12" t="s">
        <v>417</v>
      </c>
      <c r="G76" s="12" t="s">
        <v>426</v>
      </c>
      <c r="H76" s="12" t="s">
        <v>512</v>
      </c>
      <c r="I76" s="12">
        <v>25787298</v>
      </c>
      <c r="J76" s="12" t="s">
        <v>566</v>
      </c>
      <c r="K76" s="16">
        <v>45658</v>
      </c>
      <c r="L76" s="12">
        <v>3.6</v>
      </c>
      <c r="M76" s="12">
        <v>3</v>
      </c>
      <c r="N76" s="12">
        <v>3</v>
      </c>
      <c r="O76" s="12">
        <f t="shared" si="8"/>
        <v>3.1999999999999997</v>
      </c>
      <c r="P76" s="12" t="str">
        <f t="shared" si="9"/>
        <v>Good</v>
      </c>
      <c r="Q76" s="12">
        <f t="shared" si="10"/>
        <v>19</v>
      </c>
      <c r="R76" s="12">
        <v>82125</v>
      </c>
      <c r="S76" s="12">
        <v>9956</v>
      </c>
      <c r="T76" s="12">
        <v>1237</v>
      </c>
      <c r="U76" s="12">
        <f t="shared" si="11"/>
        <v>90844</v>
      </c>
      <c r="V76" s="12">
        <v>1</v>
      </c>
      <c r="W76" s="12">
        <v>1</v>
      </c>
      <c r="X76" s="12">
        <f t="shared" si="7"/>
        <v>0</v>
      </c>
      <c r="Y76" s="12" t="str">
        <f t="shared" si="12"/>
        <v>Normal</v>
      </c>
      <c r="Z76" s="12" t="str">
        <f t="shared" si="13"/>
        <v>Aprroved</v>
      </c>
    </row>
    <row r="77" spans="1:26" s="12" customFormat="1" x14ac:dyDescent="0.35">
      <c r="A77" s="12" t="s">
        <v>85</v>
      </c>
      <c r="B77" s="12" t="s">
        <v>185</v>
      </c>
      <c r="C77" s="12" t="s">
        <v>210</v>
      </c>
      <c r="D77" s="12" t="s">
        <v>287</v>
      </c>
      <c r="E77" s="12" t="s">
        <v>387</v>
      </c>
      <c r="F77" s="12" t="s">
        <v>417</v>
      </c>
      <c r="G77" s="12" t="s">
        <v>427</v>
      </c>
      <c r="H77" s="12" t="s">
        <v>513</v>
      </c>
      <c r="I77" s="12">
        <v>6940974993</v>
      </c>
      <c r="J77" s="12" t="s">
        <v>567</v>
      </c>
      <c r="K77" s="16">
        <v>45658</v>
      </c>
      <c r="L77" s="12">
        <v>4.5</v>
      </c>
      <c r="M77" s="12">
        <v>4</v>
      </c>
      <c r="N77" s="12">
        <v>5</v>
      </c>
      <c r="O77" s="12">
        <f t="shared" si="8"/>
        <v>4.5</v>
      </c>
      <c r="P77" s="12" t="str">
        <f t="shared" si="9"/>
        <v>Excellent</v>
      </c>
      <c r="Q77" s="12">
        <f t="shared" si="10"/>
        <v>4</v>
      </c>
      <c r="R77" s="12">
        <v>75968</v>
      </c>
      <c r="S77" s="12">
        <v>7507</v>
      </c>
      <c r="T77" s="12">
        <v>6479</v>
      </c>
      <c r="U77" s="12">
        <f t="shared" si="11"/>
        <v>76996</v>
      </c>
      <c r="V77" s="12">
        <v>5</v>
      </c>
      <c r="W77" s="12">
        <v>4</v>
      </c>
      <c r="X77" s="12">
        <f t="shared" si="7"/>
        <v>1</v>
      </c>
      <c r="Y77" s="12" t="str">
        <f t="shared" si="12"/>
        <v>Sick leave</v>
      </c>
      <c r="Z77" s="12" t="str">
        <f t="shared" si="13"/>
        <v>Aprroved</v>
      </c>
    </row>
    <row r="78" spans="1:26" s="12" customFormat="1" x14ac:dyDescent="0.35">
      <c r="A78" s="12" t="s">
        <v>86</v>
      </c>
      <c r="B78" s="12" t="s">
        <v>186</v>
      </c>
      <c r="C78" s="12" t="s">
        <v>211</v>
      </c>
      <c r="D78" s="12" t="s">
        <v>288</v>
      </c>
      <c r="E78" s="12" t="s">
        <v>388</v>
      </c>
      <c r="F78" s="12" t="s">
        <v>415</v>
      </c>
      <c r="G78" s="12" t="s">
        <v>431</v>
      </c>
      <c r="H78" s="12" t="s">
        <v>514</v>
      </c>
      <c r="I78" s="12">
        <v>6368970283</v>
      </c>
      <c r="J78" s="12" t="s">
        <v>567</v>
      </c>
      <c r="K78" s="16">
        <v>45658</v>
      </c>
      <c r="L78" s="12">
        <v>3.2</v>
      </c>
      <c r="M78" s="12">
        <v>3</v>
      </c>
      <c r="N78" s="12">
        <v>2</v>
      </c>
      <c r="O78" s="12">
        <f t="shared" si="8"/>
        <v>2.7333333333333329</v>
      </c>
      <c r="P78" s="12" t="str">
        <f t="shared" si="9"/>
        <v>Needs Improvement</v>
      </c>
      <c r="Q78" s="12">
        <f t="shared" si="10"/>
        <v>20</v>
      </c>
      <c r="R78" s="12">
        <v>77994</v>
      </c>
      <c r="S78" s="12">
        <v>13864</v>
      </c>
      <c r="T78" s="12">
        <v>2352</v>
      </c>
      <c r="U78" s="12">
        <f t="shared" si="11"/>
        <v>89506</v>
      </c>
      <c r="V78" s="12">
        <v>5</v>
      </c>
      <c r="W78" s="12">
        <v>1</v>
      </c>
      <c r="X78" s="12">
        <f t="shared" si="7"/>
        <v>4</v>
      </c>
      <c r="Y78" s="12" t="str">
        <f t="shared" si="12"/>
        <v>Normal</v>
      </c>
      <c r="Z78" s="12" t="str">
        <f t="shared" si="13"/>
        <v>Aprroved</v>
      </c>
    </row>
    <row r="79" spans="1:26" s="12" customFormat="1" x14ac:dyDescent="0.35">
      <c r="A79" s="12" t="s">
        <v>87</v>
      </c>
      <c r="B79" s="12" t="s">
        <v>187</v>
      </c>
      <c r="C79" s="12" t="s">
        <v>210</v>
      </c>
      <c r="D79" s="12" t="s">
        <v>289</v>
      </c>
      <c r="E79" s="12" t="s">
        <v>389</v>
      </c>
      <c r="F79" s="12" t="s">
        <v>415</v>
      </c>
      <c r="G79" s="12" t="s">
        <v>424</v>
      </c>
      <c r="H79" s="12" t="s">
        <v>515</v>
      </c>
      <c r="I79" s="12">
        <v>3443757584</v>
      </c>
      <c r="J79" s="12" t="s">
        <v>567</v>
      </c>
      <c r="K79" s="16">
        <v>45658</v>
      </c>
      <c r="L79" s="12">
        <v>4.3</v>
      </c>
      <c r="M79" s="12">
        <v>5</v>
      </c>
      <c r="N79" s="12">
        <v>4</v>
      </c>
      <c r="O79" s="12">
        <f t="shared" si="8"/>
        <v>4.4333333333333336</v>
      </c>
      <c r="P79" s="12" t="str">
        <f t="shared" si="9"/>
        <v>Excellent</v>
      </c>
      <c r="Q79" s="12">
        <f t="shared" si="10"/>
        <v>5</v>
      </c>
      <c r="R79" s="12">
        <v>86261</v>
      </c>
      <c r="S79" s="12">
        <v>4091</v>
      </c>
      <c r="T79" s="12">
        <v>6097</v>
      </c>
      <c r="U79" s="12">
        <f t="shared" si="11"/>
        <v>84255</v>
      </c>
      <c r="V79" s="12">
        <v>5</v>
      </c>
      <c r="W79" s="12">
        <v>3</v>
      </c>
      <c r="X79" s="12">
        <f t="shared" si="7"/>
        <v>2</v>
      </c>
      <c r="Y79" s="12" t="str">
        <f t="shared" si="12"/>
        <v>Sick leave</v>
      </c>
      <c r="Z79" s="12" t="str">
        <f t="shared" si="13"/>
        <v>Aprroved</v>
      </c>
    </row>
    <row r="80" spans="1:26" s="12" customFormat="1" x14ac:dyDescent="0.35">
      <c r="A80" s="12" t="s">
        <v>88</v>
      </c>
      <c r="B80" s="12" t="s">
        <v>188</v>
      </c>
      <c r="C80" s="12" t="s">
        <v>210</v>
      </c>
      <c r="D80" s="12" t="s">
        <v>290</v>
      </c>
      <c r="E80" s="12" t="s">
        <v>390</v>
      </c>
      <c r="F80" s="12" t="s">
        <v>414</v>
      </c>
      <c r="G80" s="12" t="s">
        <v>423</v>
      </c>
      <c r="H80" s="12" t="s">
        <v>516</v>
      </c>
      <c r="I80" s="12">
        <v>4733848421</v>
      </c>
      <c r="J80" s="12" t="s">
        <v>566</v>
      </c>
      <c r="K80" s="16">
        <v>45658</v>
      </c>
      <c r="L80" s="12">
        <v>3.7</v>
      </c>
      <c r="M80" s="12">
        <v>3</v>
      </c>
      <c r="N80" s="12">
        <v>4</v>
      </c>
      <c r="O80" s="12">
        <f t="shared" si="8"/>
        <v>3.5666666666666664</v>
      </c>
      <c r="P80" s="12" t="str">
        <f t="shared" si="9"/>
        <v>Good</v>
      </c>
      <c r="Q80" s="12">
        <f t="shared" si="10"/>
        <v>12</v>
      </c>
      <c r="R80" s="12">
        <v>95008</v>
      </c>
      <c r="S80" s="12">
        <v>2441</v>
      </c>
      <c r="T80" s="12">
        <v>4227</v>
      </c>
      <c r="U80" s="12">
        <f t="shared" si="11"/>
        <v>93222</v>
      </c>
      <c r="V80" s="12">
        <v>4</v>
      </c>
      <c r="W80" s="12">
        <v>3</v>
      </c>
      <c r="X80" s="12">
        <f t="shared" si="7"/>
        <v>1</v>
      </c>
      <c r="Y80" s="12" t="str">
        <f t="shared" si="12"/>
        <v>Sick leave</v>
      </c>
      <c r="Z80" s="12" t="str">
        <f t="shared" si="13"/>
        <v>Aprroved</v>
      </c>
    </row>
    <row r="81" spans="1:26" s="12" customFormat="1" x14ac:dyDescent="0.35">
      <c r="A81" s="12" t="s">
        <v>89</v>
      </c>
      <c r="B81" s="12" t="s">
        <v>189</v>
      </c>
      <c r="C81" s="12" t="s">
        <v>210</v>
      </c>
      <c r="D81" s="12" t="s">
        <v>291</v>
      </c>
      <c r="E81" s="12" t="s">
        <v>391</v>
      </c>
      <c r="F81" s="12" t="s">
        <v>417</v>
      </c>
      <c r="G81" s="12" t="s">
        <v>426</v>
      </c>
      <c r="H81" s="12" t="s">
        <v>517</v>
      </c>
      <c r="I81" s="12">
        <v>6773454019</v>
      </c>
      <c r="J81" s="12" t="s">
        <v>567</v>
      </c>
      <c r="K81" s="16">
        <v>45658</v>
      </c>
      <c r="L81" s="12">
        <v>4.0999999999999996</v>
      </c>
      <c r="M81" s="12">
        <v>4</v>
      </c>
      <c r="N81" s="12">
        <v>5</v>
      </c>
      <c r="O81" s="12">
        <f t="shared" si="8"/>
        <v>4.3666666666666663</v>
      </c>
      <c r="P81" s="12" t="str">
        <f t="shared" si="9"/>
        <v>Excellent</v>
      </c>
      <c r="Q81" s="12">
        <f t="shared" si="10"/>
        <v>7</v>
      </c>
      <c r="R81" s="12">
        <v>98975</v>
      </c>
      <c r="S81" s="12">
        <v>12862</v>
      </c>
      <c r="T81" s="12">
        <v>1222</v>
      </c>
      <c r="U81" s="12">
        <f t="shared" si="11"/>
        <v>110615</v>
      </c>
      <c r="V81" s="12">
        <v>3</v>
      </c>
      <c r="W81" s="12">
        <v>3</v>
      </c>
      <c r="X81" s="12">
        <f t="shared" si="7"/>
        <v>0</v>
      </c>
      <c r="Y81" s="12" t="str">
        <f t="shared" si="12"/>
        <v>Sick leave</v>
      </c>
      <c r="Z81" s="12" t="str">
        <f t="shared" si="13"/>
        <v>Aprroved</v>
      </c>
    </row>
    <row r="82" spans="1:26" s="12" customFormat="1" x14ac:dyDescent="0.35">
      <c r="A82" s="12" t="s">
        <v>90</v>
      </c>
      <c r="B82" s="12" t="s">
        <v>190</v>
      </c>
      <c r="C82" s="12" t="s">
        <v>211</v>
      </c>
      <c r="D82" s="12" t="s">
        <v>292</v>
      </c>
      <c r="E82" s="12" t="s">
        <v>392</v>
      </c>
      <c r="F82" s="12" t="s">
        <v>417</v>
      </c>
      <c r="G82" s="12" t="s">
        <v>426</v>
      </c>
      <c r="H82" s="12" t="s">
        <v>518</v>
      </c>
      <c r="I82" s="12">
        <v>499154788</v>
      </c>
      <c r="J82" s="12" t="s">
        <v>566</v>
      </c>
      <c r="K82" s="16">
        <v>45658</v>
      </c>
      <c r="L82" s="12">
        <v>2.7</v>
      </c>
      <c r="M82" s="12">
        <v>2</v>
      </c>
      <c r="N82" s="12">
        <v>2</v>
      </c>
      <c r="O82" s="12">
        <f t="shared" si="8"/>
        <v>2.2333333333333334</v>
      </c>
      <c r="P82" s="12" t="str">
        <f t="shared" si="9"/>
        <v>Needs Improvement</v>
      </c>
      <c r="Q82" s="12">
        <f t="shared" si="10"/>
        <v>19</v>
      </c>
      <c r="R82" s="12">
        <v>36003</v>
      </c>
      <c r="S82" s="12">
        <v>12530</v>
      </c>
      <c r="T82" s="12">
        <v>4511</v>
      </c>
      <c r="U82" s="12">
        <f t="shared" si="11"/>
        <v>44022</v>
      </c>
      <c r="V82" s="12">
        <v>3</v>
      </c>
      <c r="W82" s="12">
        <v>0</v>
      </c>
      <c r="X82" s="12">
        <f t="shared" si="7"/>
        <v>3</v>
      </c>
      <c r="Y82" s="12" t="str">
        <f t="shared" si="12"/>
        <v>-</v>
      </c>
      <c r="Z82" s="12" t="str">
        <f t="shared" si="13"/>
        <v>-</v>
      </c>
    </row>
    <row r="83" spans="1:26" s="12" customFormat="1" x14ac:dyDescent="0.35">
      <c r="A83" s="12" t="s">
        <v>91</v>
      </c>
      <c r="B83" s="12" t="s">
        <v>191</v>
      </c>
      <c r="C83" s="12" t="s">
        <v>211</v>
      </c>
      <c r="D83" s="12" t="s">
        <v>293</v>
      </c>
      <c r="E83" s="12" t="s">
        <v>393</v>
      </c>
      <c r="F83" s="12" t="s">
        <v>414</v>
      </c>
      <c r="G83" s="12" t="s">
        <v>430</v>
      </c>
      <c r="H83" s="12" t="s">
        <v>519</v>
      </c>
      <c r="I83" s="12">
        <v>2966851612</v>
      </c>
      <c r="J83" s="12" t="s">
        <v>567</v>
      </c>
      <c r="K83" s="16">
        <v>45658</v>
      </c>
      <c r="L83" s="12">
        <v>4</v>
      </c>
      <c r="M83" s="12">
        <v>4</v>
      </c>
      <c r="N83" s="12">
        <v>4</v>
      </c>
      <c r="O83" s="12">
        <f t="shared" si="8"/>
        <v>4</v>
      </c>
      <c r="P83" s="12" t="str">
        <f t="shared" si="9"/>
        <v>Excellent</v>
      </c>
      <c r="Q83" s="12">
        <f t="shared" si="10"/>
        <v>8</v>
      </c>
      <c r="R83" s="12">
        <v>42786</v>
      </c>
      <c r="S83" s="12">
        <v>9564</v>
      </c>
      <c r="T83" s="12">
        <v>2488</v>
      </c>
      <c r="U83" s="12">
        <f t="shared" si="11"/>
        <v>49862</v>
      </c>
      <c r="V83" s="12">
        <v>5</v>
      </c>
      <c r="W83" s="12">
        <v>5</v>
      </c>
      <c r="X83" s="12">
        <f t="shared" si="7"/>
        <v>0</v>
      </c>
      <c r="Y83" s="12" t="str">
        <f t="shared" si="12"/>
        <v>Sick leave</v>
      </c>
      <c r="Z83" s="12" t="str">
        <f t="shared" si="13"/>
        <v>Aprroved</v>
      </c>
    </row>
    <row r="84" spans="1:26" s="12" customFormat="1" x14ac:dyDescent="0.35">
      <c r="A84" s="12" t="s">
        <v>92</v>
      </c>
      <c r="B84" s="12" t="s">
        <v>192</v>
      </c>
      <c r="C84" s="12" t="s">
        <v>211</v>
      </c>
      <c r="D84" s="12" t="s">
        <v>294</v>
      </c>
      <c r="E84" s="12" t="s">
        <v>394</v>
      </c>
      <c r="F84" s="12" t="s">
        <v>418</v>
      </c>
      <c r="G84" s="12" t="s">
        <v>429</v>
      </c>
      <c r="H84" s="12" t="s">
        <v>520</v>
      </c>
      <c r="I84" s="12">
        <v>3017426841</v>
      </c>
      <c r="J84" s="12" t="s">
        <v>567</v>
      </c>
      <c r="K84" s="16">
        <v>45658</v>
      </c>
      <c r="L84" s="12">
        <v>3.5</v>
      </c>
      <c r="M84" s="12">
        <v>3</v>
      </c>
      <c r="N84" s="12">
        <v>3</v>
      </c>
      <c r="O84" s="12">
        <f t="shared" si="8"/>
        <v>3.1666666666666665</v>
      </c>
      <c r="P84" s="12" t="str">
        <f t="shared" si="9"/>
        <v>Good</v>
      </c>
      <c r="Q84" s="12">
        <f t="shared" si="10"/>
        <v>14</v>
      </c>
      <c r="R84" s="12">
        <v>31590</v>
      </c>
      <c r="S84" s="12">
        <v>6262</v>
      </c>
      <c r="T84" s="12">
        <v>4105</v>
      </c>
      <c r="U84" s="12">
        <f t="shared" si="11"/>
        <v>33747</v>
      </c>
      <c r="V84" s="12">
        <v>1</v>
      </c>
      <c r="W84" s="12">
        <v>0</v>
      </c>
      <c r="X84" s="12">
        <f t="shared" si="7"/>
        <v>1</v>
      </c>
      <c r="Y84" s="12" t="str">
        <f t="shared" si="12"/>
        <v>-</v>
      </c>
      <c r="Z84" s="12" t="str">
        <f t="shared" si="13"/>
        <v>-</v>
      </c>
    </row>
    <row r="85" spans="1:26" s="12" customFormat="1" x14ac:dyDescent="0.35">
      <c r="A85" s="12" t="s">
        <v>93</v>
      </c>
      <c r="B85" s="12" t="s">
        <v>193</v>
      </c>
      <c r="C85" s="12" t="s">
        <v>211</v>
      </c>
      <c r="D85" s="12" t="s">
        <v>295</v>
      </c>
      <c r="E85" s="12" t="s">
        <v>395</v>
      </c>
      <c r="F85" s="12" t="s">
        <v>412</v>
      </c>
      <c r="G85" s="12" t="s">
        <v>422</v>
      </c>
      <c r="H85" s="12" t="s">
        <v>521</v>
      </c>
      <c r="I85" s="12">
        <v>3918785191</v>
      </c>
      <c r="J85" s="12" t="s">
        <v>567</v>
      </c>
      <c r="K85" s="16">
        <v>45658</v>
      </c>
      <c r="L85" s="12">
        <v>4.5999999999999996</v>
      </c>
      <c r="M85" s="12">
        <v>5</v>
      </c>
      <c r="N85" s="12">
        <v>5</v>
      </c>
      <c r="O85" s="12">
        <f t="shared" si="8"/>
        <v>4.8666666666666663</v>
      </c>
      <c r="P85" s="12" t="str">
        <f t="shared" si="9"/>
        <v>Excellent</v>
      </c>
      <c r="Q85" s="12">
        <f t="shared" si="10"/>
        <v>1</v>
      </c>
      <c r="R85" s="12">
        <v>67906</v>
      </c>
      <c r="S85" s="12">
        <v>5467</v>
      </c>
      <c r="T85" s="12">
        <v>4724</v>
      </c>
      <c r="U85" s="12">
        <f t="shared" si="11"/>
        <v>68649</v>
      </c>
      <c r="V85" s="12">
        <v>2</v>
      </c>
      <c r="W85" s="12">
        <v>1</v>
      </c>
      <c r="X85" s="12">
        <f t="shared" si="7"/>
        <v>1</v>
      </c>
      <c r="Y85" s="12" t="str">
        <f t="shared" si="12"/>
        <v>Normal</v>
      </c>
      <c r="Z85" s="12" t="str">
        <f t="shared" si="13"/>
        <v>Aprroved</v>
      </c>
    </row>
    <row r="86" spans="1:26" s="12" customFormat="1" x14ac:dyDescent="0.35">
      <c r="A86" s="12" t="s">
        <v>94</v>
      </c>
      <c r="B86" s="12" t="s">
        <v>194</v>
      </c>
      <c r="C86" s="12" t="s">
        <v>211</v>
      </c>
      <c r="D86" s="12" t="s">
        <v>296</v>
      </c>
      <c r="E86" s="12" t="s">
        <v>396</v>
      </c>
      <c r="F86" s="12" t="s">
        <v>417</v>
      </c>
      <c r="G86" s="12" t="s">
        <v>435</v>
      </c>
      <c r="H86" s="12" t="s">
        <v>522</v>
      </c>
      <c r="I86" s="12">
        <v>9087406403</v>
      </c>
      <c r="J86" s="12" t="s">
        <v>567</v>
      </c>
      <c r="K86" s="16">
        <v>45658</v>
      </c>
      <c r="L86" s="12">
        <v>3</v>
      </c>
      <c r="M86" s="12">
        <v>3</v>
      </c>
      <c r="N86" s="12">
        <v>2</v>
      </c>
      <c r="O86" s="12">
        <f t="shared" si="8"/>
        <v>2.6666666666666665</v>
      </c>
      <c r="P86" s="12" t="str">
        <f t="shared" si="9"/>
        <v>Needs Improvement</v>
      </c>
      <c r="Q86" s="12">
        <f t="shared" si="10"/>
        <v>15</v>
      </c>
      <c r="R86" s="12">
        <v>67840</v>
      </c>
      <c r="S86" s="12">
        <v>7529</v>
      </c>
      <c r="T86" s="12">
        <v>7235</v>
      </c>
      <c r="U86" s="12">
        <f t="shared" si="11"/>
        <v>68134</v>
      </c>
      <c r="V86" s="12">
        <v>1</v>
      </c>
      <c r="W86" s="12">
        <v>0</v>
      </c>
      <c r="X86" s="12">
        <f t="shared" si="7"/>
        <v>1</v>
      </c>
      <c r="Y86" s="12" t="str">
        <f t="shared" si="12"/>
        <v>-</v>
      </c>
      <c r="Z86" s="12" t="str">
        <f t="shared" si="13"/>
        <v>-</v>
      </c>
    </row>
    <row r="87" spans="1:26" s="12" customFormat="1" x14ac:dyDescent="0.35">
      <c r="A87" s="12" t="s">
        <v>95</v>
      </c>
      <c r="B87" s="12" t="s">
        <v>195</v>
      </c>
      <c r="C87" s="12" t="s">
        <v>211</v>
      </c>
      <c r="D87" s="12" t="s">
        <v>297</v>
      </c>
      <c r="E87" s="12" t="s">
        <v>397</v>
      </c>
      <c r="F87" s="12" t="s">
        <v>413</v>
      </c>
      <c r="G87" s="12" t="s">
        <v>422</v>
      </c>
      <c r="H87" s="12" t="s">
        <v>523</v>
      </c>
      <c r="I87" s="12">
        <v>5676618251</v>
      </c>
      <c r="J87" s="12" t="s">
        <v>566</v>
      </c>
      <c r="K87" s="16">
        <v>45658</v>
      </c>
      <c r="L87" s="12">
        <v>4.4000000000000004</v>
      </c>
      <c r="M87" s="12">
        <v>5</v>
      </c>
      <c r="N87" s="12">
        <v>4</v>
      </c>
      <c r="O87" s="12">
        <f t="shared" si="8"/>
        <v>4.4666666666666668</v>
      </c>
      <c r="P87" s="12" t="str">
        <f t="shared" si="9"/>
        <v>Excellent</v>
      </c>
      <c r="Q87" s="12">
        <f t="shared" si="10"/>
        <v>3</v>
      </c>
      <c r="R87" s="12">
        <v>74692</v>
      </c>
      <c r="S87" s="12">
        <v>6558</v>
      </c>
      <c r="T87" s="12">
        <v>7160</v>
      </c>
      <c r="U87" s="12">
        <f t="shared" si="11"/>
        <v>74090</v>
      </c>
      <c r="V87" s="12">
        <v>2</v>
      </c>
      <c r="W87" s="12">
        <v>0</v>
      </c>
      <c r="X87" s="12">
        <f t="shared" si="7"/>
        <v>2</v>
      </c>
      <c r="Y87" s="12" t="str">
        <f t="shared" si="12"/>
        <v>-</v>
      </c>
      <c r="Z87" s="12" t="str">
        <f t="shared" si="13"/>
        <v>-</v>
      </c>
    </row>
    <row r="88" spans="1:26" s="12" customFormat="1" x14ac:dyDescent="0.35">
      <c r="A88" s="12" t="s">
        <v>96</v>
      </c>
      <c r="B88" s="12" t="s">
        <v>196</v>
      </c>
      <c r="C88" s="12" t="s">
        <v>211</v>
      </c>
      <c r="D88" s="12" t="s">
        <v>298</v>
      </c>
      <c r="E88" s="12" t="s">
        <v>398</v>
      </c>
      <c r="F88" s="12" t="s">
        <v>417</v>
      </c>
      <c r="G88" s="12" t="s">
        <v>426</v>
      </c>
      <c r="H88" s="12" t="s">
        <v>524</v>
      </c>
      <c r="I88" s="12">
        <v>3375243106</v>
      </c>
      <c r="J88" s="12" t="s">
        <v>567</v>
      </c>
      <c r="K88" s="16">
        <v>45658</v>
      </c>
      <c r="L88" s="12">
        <v>3.3</v>
      </c>
      <c r="M88" s="12">
        <v>3</v>
      </c>
      <c r="N88" s="12">
        <v>3</v>
      </c>
      <c r="O88" s="12">
        <f t="shared" si="8"/>
        <v>3.1</v>
      </c>
      <c r="P88" s="12" t="str">
        <f t="shared" si="9"/>
        <v>Good</v>
      </c>
      <c r="Q88" s="12">
        <f t="shared" si="10"/>
        <v>12</v>
      </c>
      <c r="R88" s="12">
        <v>80255</v>
      </c>
      <c r="S88" s="12">
        <v>6133</v>
      </c>
      <c r="T88" s="12">
        <v>7839</v>
      </c>
      <c r="U88" s="12">
        <f t="shared" si="11"/>
        <v>78549</v>
      </c>
      <c r="V88" s="12">
        <v>5</v>
      </c>
      <c r="W88" s="12">
        <v>0</v>
      </c>
      <c r="X88" s="12">
        <f t="shared" si="7"/>
        <v>5</v>
      </c>
      <c r="Y88" s="12" t="str">
        <f t="shared" si="12"/>
        <v>-</v>
      </c>
      <c r="Z88" s="12" t="str">
        <f t="shared" si="13"/>
        <v>-</v>
      </c>
    </row>
    <row r="89" spans="1:26" s="12" customFormat="1" x14ac:dyDescent="0.35">
      <c r="A89" s="12" t="s">
        <v>97</v>
      </c>
      <c r="B89" s="12" t="s">
        <v>197</v>
      </c>
      <c r="C89" s="12" t="s">
        <v>211</v>
      </c>
      <c r="D89" s="12" t="s">
        <v>299</v>
      </c>
      <c r="E89" s="12" t="s">
        <v>399</v>
      </c>
      <c r="F89" s="12" t="s">
        <v>416</v>
      </c>
      <c r="G89" s="12" t="s">
        <v>437</v>
      </c>
      <c r="H89" s="12" t="s">
        <v>525</v>
      </c>
      <c r="I89" s="12">
        <v>3959953428</v>
      </c>
      <c r="J89" s="12" t="s">
        <v>567</v>
      </c>
      <c r="K89" s="16">
        <v>45658</v>
      </c>
      <c r="L89" s="12">
        <v>4.0999999999999996</v>
      </c>
      <c r="M89" s="12">
        <v>4</v>
      </c>
      <c r="N89" s="12">
        <v>4</v>
      </c>
      <c r="O89" s="12">
        <f t="shared" si="8"/>
        <v>4.0333333333333332</v>
      </c>
      <c r="P89" s="12" t="str">
        <f t="shared" si="9"/>
        <v>Excellent</v>
      </c>
      <c r="Q89" s="12">
        <f t="shared" si="10"/>
        <v>5</v>
      </c>
      <c r="R89" s="12">
        <v>35735</v>
      </c>
      <c r="S89" s="12">
        <v>9705</v>
      </c>
      <c r="T89" s="12">
        <v>1158</v>
      </c>
      <c r="U89" s="12">
        <f t="shared" si="11"/>
        <v>44282</v>
      </c>
      <c r="V89" s="12">
        <v>2</v>
      </c>
      <c r="W89" s="12">
        <v>0</v>
      </c>
      <c r="X89" s="12">
        <f t="shared" si="7"/>
        <v>2</v>
      </c>
      <c r="Y89" s="12" t="str">
        <f t="shared" si="12"/>
        <v>-</v>
      </c>
      <c r="Z89" s="12" t="str">
        <f t="shared" si="13"/>
        <v>-</v>
      </c>
    </row>
    <row r="90" spans="1:26" s="12" customFormat="1" x14ac:dyDescent="0.35">
      <c r="A90" s="12" t="s">
        <v>98</v>
      </c>
      <c r="B90" s="12" t="s">
        <v>198</v>
      </c>
      <c r="C90" s="12" t="s">
        <v>210</v>
      </c>
      <c r="D90" s="12" t="s">
        <v>300</v>
      </c>
      <c r="E90" s="12" t="s">
        <v>400</v>
      </c>
      <c r="F90" s="12" t="s">
        <v>417</v>
      </c>
      <c r="G90" s="12" t="s">
        <v>426</v>
      </c>
      <c r="H90" s="12" t="s">
        <v>526</v>
      </c>
      <c r="I90" s="12">
        <v>8566246287</v>
      </c>
      <c r="J90" s="12" t="s">
        <v>566</v>
      </c>
      <c r="K90" s="16">
        <v>45658</v>
      </c>
      <c r="L90" s="12">
        <v>2.6</v>
      </c>
      <c r="M90" s="12">
        <v>2</v>
      </c>
      <c r="N90" s="12">
        <v>2</v>
      </c>
      <c r="O90" s="12">
        <f t="shared" si="8"/>
        <v>2.1999999999999997</v>
      </c>
      <c r="P90" s="12" t="str">
        <f t="shared" si="9"/>
        <v>Needs Improvement</v>
      </c>
      <c r="Q90" s="12">
        <f t="shared" si="10"/>
        <v>12</v>
      </c>
      <c r="R90" s="12">
        <v>95702</v>
      </c>
      <c r="S90" s="12">
        <v>2853</v>
      </c>
      <c r="T90" s="12">
        <v>3866</v>
      </c>
      <c r="U90" s="12">
        <f t="shared" si="11"/>
        <v>94689</v>
      </c>
      <c r="V90" s="12">
        <v>4</v>
      </c>
      <c r="W90" s="12">
        <v>3</v>
      </c>
      <c r="X90" s="12">
        <f t="shared" si="7"/>
        <v>1</v>
      </c>
      <c r="Y90" s="12" t="str">
        <f t="shared" si="12"/>
        <v>Sick leave</v>
      </c>
      <c r="Z90" s="12" t="str">
        <f t="shared" si="13"/>
        <v>Aprroved</v>
      </c>
    </row>
    <row r="91" spans="1:26" s="12" customFormat="1" x14ac:dyDescent="0.35">
      <c r="A91" s="12" t="s">
        <v>99</v>
      </c>
      <c r="B91" s="12" t="s">
        <v>199</v>
      </c>
      <c r="C91" s="12" t="s">
        <v>210</v>
      </c>
      <c r="D91" s="12" t="s">
        <v>301</v>
      </c>
      <c r="E91" s="12" t="s">
        <v>401</v>
      </c>
      <c r="F91" s="12" t="s">
        <v>418</v>
      </c>
      <c r="G91" s="12" t="s">
        <v>428</v>
      </c>
      <c r="H91" s="12" t="s">
        <v>527</v>
      </c>
      <c r="I91" s="12">
        <v>4351751830</v>
      </c>
      <c r="J91" s="12" t="s">
        <v>566</v>
      </c>
      <c r="K91" s="16">
        <v>45658</v>
      </c>
      <c r="L91" s="12">
        <v>3.9</v>
      </c>
      <c r="M91" s="12">
        <v>4</v>
      </c>
      <c r="N91" s="12">
        <v>4</v>
      </c>
      <c r="O91" s="12">
        <f t="shared" si="8"/>
        <v>3.9666666666666668</v>
      </c>
      <c r="P91" s="12" t="str">
        <f t="shared" si="9"/>
        <v>Good</v>
      </c>
      <c r="Q91" s="12">
        <f t="shared" si="10"/>
        <v>6</v>
      </c>
      <c r="R91" s="12">
        <v>54389</v>
      </c>
      <c r="S91" s="12">
        <v>12651</v>
      </c>
      <c r="T91" s="12">
        <v>1562</v>
      </c>
      <c r="U91" s="12">
        <f t="shared" si="11"/>
        <v>65478</v>
      </c>
      <c r="V91" s="12">
        <v>5</v>
      </c>
      <c r="W91" s="12">
        <v>3</v>
      </c>
      <c r="X91" s="12">
        <f t="shared" si="7"/>
        <v>2</v>
      </c>
      <c r="Y91" s="12" t="str">
        <f t="shared" si="12"/>
        <v>Sick leave</v>
      </c>
      <c r="Z91" s="12" t="str">
        <f t="shared" si="13"/>
        <v>Aprroved</v>
      </c>
    </row>
    <row r="92" spans="1:26" s="12" customFormat="1" x14ac:dyDescent="0.35">
      <c r="A92" s="12" t="s">
        <v>100</v>
      </c>
      <c r="B92" s="12" t="s">
        <v>200</v>
      </c>
      <c r="C92" s="12" t="s">
        <v>210</v>
      </c>
      <c r="D92" s="12" t="s">
        <v>302</v>
      </c>
      <c r="E92" s="12" t="s">
        <v>402</v>
      </c>
      <c r="F92" s="12" t="s">
        <v>412</v>
      </c>
      <c r="G92" s="12" t="s">
        <v>422</v>
      </c>
      <c r="H92" s="12" t="s">
        <v>528</v>
      </c>
      <c r="I92" s="12">
        <v>3173936385</v>
      </c>
      <c r="J92" s="12" t="s">
        <v>567</v>
      </c>
      <c r="K92" s="16">
        <v>45658</v>
      </c>
      <c r="L92" s="12">
        <v>4.2</v>
      </c>
      <c r="M92" s="12">
        <v>4</v>
      </c>
      <c r="N92" s="12">
        <v>5</v>
      </c>
      <c r="O92" s="12">
        <f t="shared" si="8"/>
        <v>4.3999999999999995</v>
      </c>
      <c r="P92" s="12" t="str">
        <f t="shared" si="9"/>
        <v>Excellent</v>
      </c>
      <c r="Q92" s="12">
        <f t="shared" si="10"/>
        <v>3</v>
      </c>
      <c r="R92" s="12">
        <v>30276</v>
      </c>
      <c r="S92" s="12">
        <v>14357</v>
      </c>
      <c r="T92" s="12">
        <v>1254</v>
      </c>
      <c r="U92" s="12">
        <f t="shared" si="11"/>
        <v>43379</v>
      </c>
      <c r="V92" s="12">
        <v>3</v>
      </c>
      <c r="W92" s="12">
        <v>0</v>
      </c>
      <c r="X92" s="12">
        <f t="shared" si="7"/>
        <v>3</v>
      </c>
      <c r="Y92" s="12" t="str">
        <f t="shared" si="12"/>
        <v>-</v>
      </c>
      <c r="Z92" s="12" t="str">
        <f t="shared" si="13"/>
        <v>-</v>
      </c>
    </row>
    <row r="93" spans="1:26" s="12" customFormat="1" x14ac:dyDescent="0.35">
      <c r="A93" s="12" t="s">
        <v>101</v>
      </c>
      <c r="B93" s="12" t="s">
        <v>201</v>
      </c>
      <c r="C93" s="12" t="s">
        <v>210</v>
      </c>
      <c r="D93" s="12" t="s">
        <v>303</v>
      </c>
      <c r="E93" s="12" t="s">
        <v>403</v>
      </c>
      <c r="F93" s="12" t="s">
        <v>416</v>
      </c>
      <c r="G93" s="12" t="s">
        <v>437</v>
      </c>
      <c r="H93" s="12" t="s">
        <v>529</v>
      </c>
      <c r="I93" s="12">
        <v>5560932048</v>
      </c>
      <c r="J93" s="12" t="s">
        <v>567</v>
      </c>
      <c r="K93" s="16">
        <v>45658</v>
      </c>
      <c r="L93" s="12">
        <v>3.6</v>
      </c>
      <c r="M93" s="12">
        <v>3</v>
      </c>
      <c r="N93" s="12">
        <v>4</v>
      </c>
      <c r="O93" s="12">
        <f t="shared" si="8"/>
        <v>3.5333333333333332</v>
      </c>
      <c r="P93" s="12" t="str">
        <f t="shared" si="9"/>
        <v>Good</v>
      </c>
      <c r="Q93" s="12">
        <f t="shared" si="10"/>
        <v>6</v>
      </c>
      <c r="R93" s="12">
        <v>57411</v>
      </c>
      <c r="S93" s="12">
        <v>5266</v>
      </c>
      <c r="T93" s="12">
        <v>7874</v>
      </c>
      <c r="U93" s="12">
        <f t="shared" si="11"/>
        <v>54803</v>
      </c>
      <c r="V93" s="12">
        <v>2</v>
      </c>
      <c r="W93" s="12">
        <v>1</v>
      </c>
      <c r="X93" s="12">
        <f t="shared" si="7"/>
        <v>1</v>
      </c>
      <c r="Y93" s="12" t="str">
        <f t="shared" si="12"/>
        <v>Normal</v>
      </c>
      <c r="Z93" s="12" t="str">
        <f t="shared" si="13"/>
        <v>Aprroved</v>
      </c>
    </row>
    <row r="94" spans="1:26" s="12" customFormat="1" x14ac:dyDescent="0.35">
      <c r="A94" s="12" t="s">
        <v>102</v>
      </c>
      <c r="B94" s="12" t="s">
        <v>202</v>
      </c>
      <c r="C94" s="12" t="s">
        <v>211</v>
      </c>
      <c r="D94" s="12" t="s">
        <v>304</v>
      </c>
      <c r="E94" s="12" t="s">
        <v>404</v>
      </c>
      <c r="F94" s="12" t="s">
        <v>413</v>
      </c>
      <c r="G94" s="12" t="s">
        <v>420</v>
      </c>
      <c r="H94" s="12" t="s">
        <v>530</v>
      </c>
      <c r="I94" s="12">
        <v>5228728080</v>
      </c>
      <c r="J94" s="12" t="s">
        <v>566</v>
      </c>
      <c r="K94" s="16">
        <v>45658</v>
      </c>
      <c r="L94" s="12">
        <v>4.3</v>
      </c>
      <c r="M94" s="12">
        <v>5</v>
      </c>
      <c r="N94" s="12">
        <v>5</v>
      </c>
      <c r="O94" s="12">
        <f t="shared" si="8"/>
        <v>4.7666666666666666</v>
      </c>
      <c r="P94" s="12" t="str">
        <f t="shared" si="9"/>
        <v>Excellent</v>
      </c>
      <c r="Q94" s="12">
        <f t="shared" si="10"/>
        <v>2</v>
      </c>
      <c r="R94" s="12">
        <v>27671</v>
      </c>
      <c r="S94" s="12">
        <v>12179</v>
      </c>
      <c r="T94" s="12">
        <v>2248</v>
      </c>
      <c r="U94" s="12">
        <f t="shared" si="11"/>
        <v>37602</v>
      </c>
      <c r="V94" s="12">
        <v>3</v>
      </c>
      <c r="W94" s="12">
        <v>3</v>
      </c>
      <c r="X94" s="12">
        <f t="shared" si="7"/>
        <v>0</v>
      </c>
      <c r="Y94" s="12" t="str">
        <f t="shared" si="12"/>
        <v>Sick leave</v>
      </c>
      <c r="Z94" s="12" t="str">
        <f t="shared" si="13"/>
        <v>Aprroved</v>
      </c>
    </row>
    <row r="95" spans="1:26" s="12" customFormat="1" x14ac:dyDescent="0.35">
      <c r="A95" s="12" t="s">
        <v>103</v>
      </c>
      <c r="B95" s="12" t="s">
        <v>203</v>
      </c>
      <c r="C95" s="12" t="s">
        <v>211</v>
      </c>
      <c r="D95" s="12" t="s">
        <v>305</v>
      </c>
      <c r="E95" s="12" t="s">
        <v>405</v>
      </c>
      <c r="F95" s="12" t="s">
        <v>416</v>
      </c>
      <c r="G95" s="12" t="s">
        <v>425</v>
      </c>
      <c r="H95" s="12" t="s">
        <v>531</v>
      </c>
      <c r="I95" s="12">
        <v>886008484</v>
      </c>
      <c r="J95" s="12" t="s">
        <v>566</v>
      </c>
      <c r="K95" s="16">
        <v>45658</v>
      </c>
      <c r="L95" s="12">
        <v>3.8</v>
      </c>
      <c r="M95" s="12">
        <v>3</v>
      </c>
      <c r="N95" s="12">
        <v>3</v>
      </c>
      <c r="O95" s="12">
        <f t="shared" si="8"/>
        <v>3.2666666666666671</v>
      </c>
      <c r="P95" s="12" t="str">
        <f t="shared" si="9"/>
        <v>Good</v>
      </c>
      <c r="Q95" s="12">
        <f t="shared" si="10"/>
        <v>6</v>
      </c>
      <c r="R95" s="12">
        <v>56266</v>
      </c>
      <c r="S95" s="12">
        <v>4068</v>
      </c>
      <c r="T95" s="12">
        <v>4879</v>
      </c>
      <c r="U95" s="12">
        <f t="shared" si="11"/>
        <v>55455</v>
      </c>
      <c r="V95" s="12">
        <v>1</v>
      </c>
      <c r="W95" s="12">
        <v>0</v>
      </c>
      <c r="X95" s="12">
        <f t="shared" si="7"/>
        <v>1</v>
      </c>
      <c r="Y95" s="12" t="str">
        <f t="shared" si="12"/>
        <v>-</v>
      </c>
      <c r="Z95" s="12" t="str">
        <f t="shared" si="13"/>
        <v>-</v>
      </c>
    </row>
    <row r="96" spans="1:26" s="12" customFormat="1" x14ac:dyDescent="0.35">
      <c r="A96" s="12" t="s">
        <v>104</v>
      </c>
      <c r="B96" s="12" t="s">
        <v>204</v>
      </c>
      <c r="C96" s="12" t="s">
        <v>210</v>
      </c>
      <c r="D96" s="12" t="s">
        <v>306</v>
      </c>
      <c r="E96" s="12" t="s">
        <v>406</v>
      </c>
      <c r="F96" s="12" t="s">
        <v>418</v>
      </c>
      <c r="G96" s="12" t="s">
        <v>429</v>
      </c>
      <c r="H96" s="12" t="s">
        <v>532</v>
      </c>
      <c r="I96" s="12">
        <v>7933410166</v>
      </c>
      <c r="J96" s="12" t="s">
        <v>567</v>
      </c>
      <c r="K96" s="16">
        <v>45658</v>
      </c>
      <c r="L96" s="12">
        <v>4</v>
      </c>
      <c r="M96" s="12">
        <v>4</v>
      </c>
      <c r="N96" s="12">
        <v>4</v>
      </c>
      <c r="O96" s="12">
        <f t="shared" si="8"/>
        <v>4</v>
      </c>
      <c r="P96" s="12" t="str">
        <f t="shared" si="9"/>
        <v>Excellent</v>
      </c>
      <c r="Q96" s="12">
        <f t="shared" si="10"/>
        <v>3</v>
      </c>
      <c r="R96" s="12">
        <v>39993</v>
      </c>
      <c r="S96" s="12">
        <v>11240</v>
      </c>
      <c r="T96" s="12">
        <v>2785</v>
      </c>
      <c r="U96" s="12">
        <f t="shared" si="11"/>
        <v>48448</v>
      </c>
      <c r="V96" s="12">
        <v>3</v>
      </c>
      <c r="W96" s="12">
        <v>1</v>
      </c>
      <c r="X96" s="12">
        <f t="shared" si="7"/>
        <v>2</v>
      </c>
      <c r="Y96" s="12" t="str">
        <f t="shared" si="12"/>
        <v>Normal</v>
      </c>
      <c r="Z96" s="12" t="str">
        <f t="shared" si="13"/>
        <v>Aprroved</v>
      </c>
    </row>
    <row r="97" spans="1:26" s="12" customFormat="1" x14ac:dyDescent="0.35">
      <c r="A97" s="12" t="s">
        <v>105</v>
      </c>
      <c r="B97" s="12" t="s">
        <v>205</v>
      </c>
      <c r="C97" s="12" t="s">
        <v>211</v>
      </c>
      <c r="D97" s="12" t="s">
        <v>307</v>
      </c>
      <c r="E97" s="12" t="s">
        <v>407</v>
      </c>
      <c r="F97" s="12" t="s">
        <v>416</v>
      </c>
      <c r="G97" s="12" t="s">
        <v>432</v>
      </c>
      <c r="H97" s="12" t="s">
        <v>533</v>
      </c>
      <c r="I97" s="12">
        <v>9740148902</v>
      </c>
      <c r="J97" s="12" t="s">
        <v>566</v>
      </c>
      <c r="K97" s="16">
        <v>45658</v>
      </c>
      <c r="L97" s="12">
        <v>3.1</v>
      </c>
      <c r="M97" s="12">
        <v>2</v>
      </c>
      <c r="N97" s="12">
        <v>3</v>
      </c>
      <c r="O97" s="12">
        <f t="shared" si="8"/>
        <v>2.6999999999999997</v>
      </c>
      <c r="P97" s="12" t="str">
        <f t="shared" si="9"/>
        <v>Needs Improvement</v>
      </c>
      <c r="Q97" s="12">
        <f t="shared" si="10"/>
        <v>5</v>
      </c>
      <c r="R97" s="12">
        <v>85952</v>
      </c>
      <c r="S97" s="12">
        <v>13460</v>
      </c>
      <c r="T97" s="12">
        <v>3099</v>
      </c>
      <c r="U97" s="12">
        <f t="shared" si="11"/>
        <v>96313</v>
      </c>
      <c r="V97" s="12">
        <v>4</v>
      </c>
      <c r="W97" s="12">
        <v>0</v>
      </c>
      <c r="X97" s="12">
        <f t="shared" si="7"/>
        <v>4</v>
      </c>
      <c r="Y97" s="12" t="str">
        <f t="shared" si="12"/>
        <v>-</v>
      </c>
      <c r="Z97" s="12" t="str">
        <f t="shared" si="13"/>
        <v>-</v>
      </c>
    </row>
    <row r="98" spans="1:26" s="12" customFormat="1" x14ac:dyDescent="0.35">
      <c r="A98" s="12" t="s">
        <v>106</v>
      </c>
      <c r="B98" s="12" t="s">
        <v>206</v>
      </c>
      <c r="C98" s="12" t="s">
        <v>210</v>
      </c>
      <c r="D98" s="12" t="s">
        <v>308</v>
      </c>
      <c r="E98" s="12" t="s">
        <v>408</v>
      </c>
      <c r="F98" s="12" t="s">
        <v>413</v>
      </c>
      <c r="G98" s="12" t="s">
        <v>420</v>
      </c>
      <c r="H98" s="12" t="s">
        <v>534</v>
      </c>
      <c r="I98" s="12">
        <v>6218501631</v>
      </c>
      <c r="J98" s="12" t="s">
        <v>567</v>
      </c>
      <c r="K98" s="16">
        <v>45658</v>
      </c>
      <c r="L98" s="12">
        <v>4.5</v>
      </c>
      <c r="M98" s="12">
        <v>5</v>
      </c>
      <c r="N98" s="12">
        <v>5</v>
      </c>
      <c r="O98" s="12">
        <f t="shared" si="8"/>
        <v>4.833333333333333</v>
      </c>
      <c r="P98" s="12" t="str">
        <f t="shared" si="9"/>
        <v>Excellent</v>
      </c>
      <c r="Q98" s="12">
        <f t="shared" si="10"/>
        <v>1</v>
      </c>
      <c r="R98" s="12">
        <v>73351</v>
      </c>
      <c r="S98" s="12">
        <v>4749</v>
      </c>
      <c r="T98" s="12">
        <v>5963</v>
      </c>
      <c r="U98" s="12">
        <f t="shared" si="11"/>
        <v>72137</v>
      </c>
      <c r="V98" s="12">
        <v>5</v>
      </c>
      <c r="W98" s="12">
        <v>1</v>
      </c>
      <c r="X98" s="12">
        <f t="shared" si="7"/>
        <v>4</v>
      </c>
      <c r="Y98" s="12" t="str">
        <f t="shared" si="12"/>
        <v>Normal</v>
      </c>
      <c r="Z98" s="12" t="str">
        <f t="shared" si="13"/>
        <v>Aprroved</v>
      </c>
    </row>
    <row r="99" spans="1:26" s="12" customFormat="1" x14ac:dyDescent="0.35">
      <c r="A99" s="12" t="s">
        <v>107</v>
      </c>
      <c r="B99" s="12" t="s">
        <v>207</v>
      </c>
      <c r="C99" s="12" t="s">
        <v>211</v>
      </c>
      <c r="D99" s="12" t="s">
        <v>309</v>
      </c>
      <c r="E99" s="12" t="s">
        <v>409</v>
      </c>
      <c r="F99" s="12" t="s">
        <v>412</v>
      </c>
      <c r="G99" s="12" t="s">
        <v>422</v>
      </c>
      <c r="H99" s="12" t="s">
        <v>535</v>
      </c>
      <c r="I99" s="12">
        <v>2961943114</v>
      </c>
      <c r="J99" s="12" t="s">
        <v>566</v>
      </c>
      <c r="K99" s="16">
        <v>45658</v>
      </c>
      <c r="L99" s="12">
        <v>3.4</v>
      </c>
      <c r="M99" s="12">
        <v>3</v>
      </c>
      <c r="N99" s="12">
        <v>4</v>
      </c>
      <c r="O99" s="12">
        <f t="shared" si="8"/>
        <v>3.4666666666666668</v>
      </c>
      <c r="P99" s="12" t="str">
        <f t="shared" si="9"/>
        <v>Good</v>
      </c>
      <c r="Q99" s="12">
        <f t="shared" si="10"/>
        <v>3</v>
      </c>
      <c r="R99" s="12">
        <v>40012</v>
      </c>
      <c r="S99" s="12">
        <v>14743</v>
      </c>
      <c r="T99" s="12">
        <v>7711</v>
      </c>
      <c r="U99" s="12">
        <f t="shared" si="11"/>
        <v>47044</v>
      </c>
      <c r="V99" s="12">
        <v>2</v>
      </c>
      <c r="W99" s="12">
        <v>1</v>
      </c>
      <c r="X99" s="12">
        <f t="shared" si="7"/>
        <v>1</v>
      </c>
      <c r="Y99" s="12" t="str">
        <f t="shared" si="12"/>
        <v>Normal</v>
      </c>
      <c r="Z99" s="12" t="str">
        <f t="shared" si="13"/>
        <v>Aprroved</v>
      </c>
    </row>
    <row r="100" spans="1:26" s="12" customFormat="1" x14ac:dyDescent="0.35">
      <c r="A100" s="12" t="s">
        <v>108</v>
      </c>
      <c r="B100" s="12" t="s">
        <v>208</v>
      </c>
      <c r="C100" s="12" t="s">
        <v>211</v>
      </c>
      <c r="D100" s="12" t="s">
        <v>310</v>
      </c>
      <c r="E100" s="12" t="s">
        <v>410</v>
      </c>
      <c r="F100" s="12" t="s">
        <v>416</v>
      </c>
      <c r="G100" s="12" t="s">
        <v>432</v>
      </c>
      <c r="H100" s="12" t="s">
        <v>536</v>
      </c>
      <c r="I100" s="12">
        <v>6788861015</v>
      </c>
      <c r="J100" s="12" t="s">
        <v>567</v>
      </c>
      <c r="K100" s="16">
        <v>45658</v>
      </c>
      <c r="L100" s="12">
        <v>4.2</v>
      </c>
      <c r="M100" s="12">
        <v>4</v>
      </c>
      <c r="N100" s="12">
        <v>5</v>
      </c>
      <c r="O100" s="12">
        <f t="shared" si="8"/>
        <v>4.3999999999999995</v>
      </c>
      <c r="P100" s="12" t="str">
        <f t="shared" si="9"/>
        <v>Excellent</v>
      </c>
      <c r="Q100" s="12">
        <f t="shared" si="10"/>
        <v>1</v>
      </c>
      <c r="R100" s="12">
        <v>46465</v>
      </c>
      <c r="S100" s="12">
        <v>7096</v>
      </c>
      <c r="T100" s="12">
        <v>1885</v>
      </c>
      <c r="U100" s="12">
        <f t="shared" si="11"/>
        <v>51676</v>
      </c>
      <c r="V100" s="12">
        <v>2</v>
      </c>
      <c r="W100" s="12">
        <v>0</v>
      </c>
      <c r="X100" s="12">
        <f t="shared" si="7"/>
        <v>2</v>
      </c>
      <c r="Y100" s="12" t="str">
        <f t="shared" si="12"/>
        <v>-</v>
      </c>
      <c r="Z100" s="12" t="str">
        <f t="shared" si="13"/>
        <v>-</v>
      </c>
    </row>
    <row r="101" spans="1:26" s="12" customFormat="1" x14ac:dyDescent="0.35">
      <c r="A101" s="12" t="s">
        <v>109</v>
      </c>
      <c r="B101" s="12" t="s">
        <v>209</v>
      </c>
      <c r="C101" s="12" t="s">
        <v>211</v>
      </c>
      <c r="D101" s="12" t="s">
        <v>311</v>
      </c>
      <c r="E101" s="12" t="s">
        <v>411</v>
      </c>
      <c r="F101" s="12" t="s">
        <v>413</v>
      </c>
      <c r="G101" s="12" t="s">
        <v>422</v>
      </c>
      <c r="H101" s="12" t="s">
        <v>537</v>
      </c>
      <c r="I101" s="12">
        <v>6224447212</v>
      </c>
      <c r="J101" s="12" t="s">
        <v>567</v>
      </c>
      <c r="K101" s="16">
        <v>45658</v>
      </c>
      <c r="L101" s="12">
        <v>3.7</v>
      </c>
      <c r="M101" s="12">
        <v>3</v>
      </c>
      <c r="N101" s="12">
        <v>4</v>
      </c>
      <c r="O101" s="12">
        <f t="shared" si="8"/>
        <v>3.5666666666666664</v>
      </c>
      <c r="P101" s="12" t="str">
        <f t="shared" si="9"/>
        <v>Good</v>
      </c>
      <c r="Q101" s="12">
        <f t="shared" si="10"/>
        <v>1</v>
      </c>
      <c r="R101" s="12">
        <v>28365</v>
      </c>
      <c r="S101" s="12">
        <v>7111</v>
      </c>
      <c r="T101" s="12">
        <v>5716</v>
      </c>
      <c r="U101" s="12">
        <f t="shared" si="11"/>
        <v>29760</v>
      </c>
      <c r="V101" s="12">
        <v>1</v>
      </c>
      <c r="W101" s="12">
        <v>0</v>
      </c>
      <c r="X101" s="12">
        <f t="shared" si="7"/>
        <v>1</v>
      </c>
      <c r="Y101" s="12" t="str">
        <f t="shared" si="12"/>
        <v>-</v>
      </c>
      <c r="Z101" s="12" t="str">
        <f t="shared" si="13"/>
        <v>-</v>
      </c>
    </row>
  </sheetData>
  <conditionalFormatting sqref="J1:J101">
    <cfRule type="cellIs" dxfId="20" priority="14" operator="equal">
      <formula>"Active"</formula>
    </cfRule>
    <cfRule type="cellIs" dxfId="19" priority="15" operator="equal">
      <formula>"Active"</formula>
    </cfRule>
    <cfRule type="cellIs" dxfId="18" priority="16" operator="equal">
      <formula>"Resigned"</formula>
    </cfRule>
  </conditionalFormatting>
  <conditionalFormatting sqref="O2:O101">
    <cfRule type="iconSet" priority="11">
      <iconSet>
        <cfvo type="percent" val="0"/>
        <cfvo type="percent" val="3.5" gte="0"/>
        <cfvo type="percent" val="6"/>
      </iconSet>
    </cfRule>
    <cfRule type="dataBar" priority="13">
      <dataBar>
        <cfvo type="min"/>
        <cfvo type="max"/>
        <color rgb="FF63C384"/>
      </dataBar>
      <extLst>
        <ext xmlns:x14="http://schemas.microsoft.com/office/spreadsheetml/2009/9/main" uri="{B025F937-C7B1-47D3-B67F-A62EFF666E3E}">
          <x14:id>{7DE54951-3B75-4FA4-B6E0-C9CC68BFFC7A}</x14:id>
        </ext>
      </extLst>
    </cfRule>
  </conditionalFormatting>
  <conditionalFormatting sqref="U1:U101">
    <cfRule type="cellIs" dxfId="17" priority="7" operator="lessThan">
      <formula>69284</formula>
    </cfRule>
    <cfRule type="cellIs" dxfId="16" priority="8" operator="greaterThan">
      <formula>69284</formula>
    </cfRule>
    <cfRule type="cellIs" dxfId="15" priority="9" operator="greaterThan">
      <formula>150000</formula>
    </cfRule>
  </conditionalFormatting>
  <conditionalFormatting sqref="V1 V2:W101">
    <cfRule type="expression" dxfId="14" priority="2">
      <formula>W2 &gt; V2</formula>
    </cfRule>
  </conditionalFormatting>
  <conditionalFormatting sqref="W2:W101">
    <cfRule type="expression" dxfId="13" priority="3">
      <formula>W3 &gt; V3</formula>
    </cfRule>
  </conditionalFormatting>
  <conditionalFormatting sqref="X3">
    <cfRule type="cellIs" dxfId="12" priority="5" operator="greaterThan">
      <formula>W2 &gt; V2</formula>
    </cfRule>
  </conditionalFormatting>
  <conditionalFormatting sqref="Y1:Y101">
    <cfRule type="cellIs" dxfId="11" priority="1" operator="equal">
      <formula>"Sick Leave"</formula>
    </cfRule>
  </conditionalFormatting>
  <conditionalFormatting sqref="Y1:Z1 X1:X101">
    <cfRule type="expression" dxfId="10" priority="4">
      <formula>$E$2&gt;$D$2</formula>
    </cfRule>
    <cfRule type="cellIs" dxfId="9" priority="6" operator="greaterThan">
      <formula>W2 &gt; V2</formula>
    </cfRule>
  </conditionalFormatting>
  <dataValidations count="6">
    <dataValidation type="list" allowBlank="1" showInputMessage="1" showErrorMessage="1" sqref="J2:J101" xr:uid="{AF9D5820-E62D-4DB2-ABB8-BBDF234D87DF}">
      <formula1>"Active,Resigned"</formula1>
    </dataValidation>
    <dataValidation type="list" allowBlank="1" showInputMessage="1" showErrorMessage="1" sqref="G2:G101" xr:uid="{DEC00A18-B90A-488A-8986-978CBC111D0D}">
      <formula1>"Coorinator,Accountant,Sales Manager,Sales Executive,IT Manager,SEO Specialist,Operation Executive,content Creator,Supervisor,Admin Executive,Business Development,System Admin,Admin Manager ,Analyst"</formula1>
    </dataValidation>
    <dataValidation type="list" allowBlank="1" showInputMessage="1" showErrorMessage="1" sqref="C3" xr:uid="{E1AD5AF5-64EC-4E62-991A-288483BA1C7C}">
      <formula1>"F,M,Other"</formula1>
    </dataValidation>
    <dataValidation type="list" allowBlank="1" showInputMessage="1" showErrorMessage="1" sqref="F2:F101" xr:uid="{18A4C9BE-1D0D-48D9-AA2F-8964CF4296A6}">
      <formula1>"HR,Finance,Sales,IT,Marketing,Operations,Admin"</formula1>
    </dataValidation>
    <dataValidation type="list" allowBlank="1" showInputMessage="1" showErrorMessage="1" sqref="C4:C101 C2" xr:uid="{D9604FF4-4897-4F22-9BA7-97DD3C40ED8C}">
      <formula1>INDIRECT("Sheet8!A2:A4")</formula1>
    </dataValidation>
    <dataValidation type="list" allowBlank="1" showInputMessage="1" showErrorMessage="1" sqref="K2:K101" xr:uid="{047BE574-9DCE-4595-A92D-AA8AA4A6FD9E}">
      <formula1>"Jan-2025,Feb-2025,Mar-2025,Apr-2025,May-2025,Jun-2025,Jul-2025,Aug-2025,Sep-2025,Oct-2025,Nov-2025,Dec-2025"</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0" id="{71E8B3FC-AC70-45AB-B17D-26ADA949A4D9}">
            <x14:iconSet custom="1">
              <x14:cfvo type="percent">
                <xm:f>0</xm:f>
              </x14:cfvo>
              <x14:cfvo type="percent">
                <xm:f>3.5</xm:f>
              </x14:cfvo>
              <x14:cfvo type="percent">
                <xm:f>6</xm:f>
              </x14:cfvo>
              <x14:cfIcon iconSet="3Symbols" iconId="0"/>
              <x14:cfIcon iconSet="3TrafficLights1" iconId="1"/>
              <x14:cfIcon iconSet="3Symbols" iconId="2"/>
            </x14:iconSet>
          </x14:cfRule>
          <xm:sqref>O1:O101</xm:sqref>
        </x14:conditionalFormatting>
        <x14:conditionalFormatting xmlns:xm="http://schemas.microsoft.com/office/excel/2006/main">
          <x14:cfRule type="iconSet" priority="12" id="{C92F1D3D-8B30-4ED5-A21C-DD0BB91A4B78}">
            <x14:iconSet iconSet="3Triangles">
              <x14:cfvo type="percent">
                <xm:f>0</xm:f>
              </x14:cfvo>
              <x14:cfvo type="percent">
                <xm:f>33</xm:f>
              </x14:cfvo>
              <x14:cfvo type="percent">
                <xm:f>67</xm:f>
              </x14:cfvo>
            </x14:iconSet>
          </x14:cfRule>
          <x14:cfRule type="dataBar" id="{7DE54951-3B75-4FA4-B6E0-C9CC68BFFC7A}">
            <x14:dataBar minLength="0" maxLength="100" gradient="0">
              <x14:cfvo type="autoMin"/>
              <x14:cfvo type="autoMax"/>
              <x14:negativeFillColor rgb="FFFF0000"/>
              <x14:axisColor rgb="FF000000"/>
            </x14:dataBar>
          </x14:cfRule>
          <xm:sqref>O2:O101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CE1B0-E902-4B30-AAAD-EC659B0D33D6}">
  <dimension ref="A1:N102"/>
  <sheetViews>
    <sheetView topLeftCell="B4" zoomScaleNormal="100" workbookViewId="0">
      <selection activeCell="G101" sqref="G101"/>
    </sheetView>
  </sheetViews>
  <sheetFormatPr defaultRowHeight="14.5" x14ac:dyDescent="0.35"/>
  <cols>
    <col min="1" max="2" width="15.81640625" customWidth="1"/>
    <col min="3" max="3" width="14" customWidth="1"/>
    <col min="4" max="4" width="11.7265625" customWidth="1"/>
    <col min="5" max="5" width="11.81640625" customWidth="1"/>
    <col min="6" max="6" width="15.6328125" customWidth="1"/>
    <col min="7" max="7" width="12.6328125" customWidth="1"/>
    <col min="8" max="8" width="16.90625" customWidth="1"/>
    <col min="12" max="12" width="13.90625" bestFit="1" customWidth="1"/>
    <col min="13" max="13" width="16.453125" bestFit="1" customWidth="1"/>
    <col min="14" max="14" width="16.26953125" bestFit="1" customWidth="1"/>
  </cols>
  <sheetData>
    <row r="1" spans="1:14" x14ac:dyDescent="0.35">
      <c r="A1" t="s">
        <v>0</v>
      </c>
      <c r="B1" t="s">
        <v>582</v>
      </c>
      <c r="C1" t="s">
        <v>568</v>
      </c>
      <c r="D1" t="s">
        <v>569</v>
      </c>
      <c r="E1" t="s">
        <v>570</v>
      </c>
      <c r="F1" t="s">
        <v>571</v>
      </c>
      <c r="G1" t="s">
        <v>572</v>
      </c>
      <c r="H1" t="s">
        <v>9</v>
      </c>
      <c r="I1" t="s">
        <v>581</v>
      </c>
      <c r="L1" s="7" t="s">
        <v>572</v>
      </c>
      <c r="M1" t="s">
        <v>598</v>
      </c>
    </row>
    <row r="2" spans="1:14" x14ac:dyDescent="0.35">
      <c r="A2" t="str">
        <f>'hr employee data'!A2</f>
        <v>EMP001</v>
      </c>
      <c r="B2" t="str">
        <f>_xlfn.XLOOKUP(A2, 'hr employee data'!A:A, 'hr employee data'!B:B, "Not Found")</f>
        <v>Allison Hill</v>
      </c>
      <c r="C2" s="2">
        <v>45658</v>
      </c>
      <c r="D2">
        <v>4.5</v>
      </c>
      <c r="E2">
        <v>4</v>
      </c>
      <c r="F2">
        <v>5</v>
      </c>
      <c r="G2">
        <f t="shared" ref="G2:G33" si="0">AVERAGE(D2:F2)</f>
        <v>4.5</v>
      </c>
      <c r="H2" t="str">
        <f>IF(G2&gt;=4,"Excellent",IF(G2&gt;=3,"Good","Needs Improvement"))</f>
        <v>Excellent</v>
      </c>
      <c r="I2">
        <f>RANK(G2,G2:G101,0)</f>
        <v>16</v>
      </c>
    </row>
    <row r="3" spans="1:14" x14ac:dyDescent="0.35">
      <c r="A3" t="str">
        <f>'hr employee data'!A3</f>
        <v>EMP002</v>
      </c>
      <c r="B3" t="str">
        <f>_xlfn.XLOOKUP(A3, 'hr employee data'!A:A, 'hr employee data'!B:B, "Not Found")</f>
        <v>Tyler Rogers</v>
      </c>
      <c r="C3" s="2">
        <v>45658</v>
      </c>
      <c r="D3">
        <v>3.8</v>
      </c>
      <c r="E3">
        <v>3</v>
      </c>
      <c r="F3">
        <v>4</v>
      </c>
      <c r="G3">
        <f t="shared" si="0"/>
        <v>3.6</v>
      </c>
      <c r="H3" t="str">
        <f t="shared" ref="H3:H66" si="1">IF(G3&gt;=4,"Excellent",IF(G3&gt;=3,"Good","Needs Improvement"))</f>
        <v>Good</v>
      </c>
      <c r="I3">
        <f t="shared" ref="I3:I66" si="2">RANK(G3,G3:G102,0)</f>
        <v>52</v>
      </c>
      <c r="K3" s="2"/>
      <c r="L3" s="7" t="s">
        <v>584</v>
      </c>
      <c r="M3" t="s">
        <v>587</v>
      </c>
      <c r="N3" t="s">
        <v>588</v>
      </c>
    </row>
    <row r="4" spans="1:14" x14ac:dyDescent="0.35">
      <c r="A4" t="str">
        <f>'hr employee data'!A4</f>
        <v>EMP003</v>
      </c>
      <c r="B4" t="str">
        <f>_xlfn.XLOOKUP(A4, 'hr employee data'!A:A, 'hr employee data'!B:B, "Not Found")</f>
        <v>Jamie Chavez</v>
      </c>
      <c r="C4" s="2">
        <v>45658</v>
      </c>
      <c r="D4">
        <v>4.7</v>
      </c>
      <c r="E4">
        <v>5</v>
      </c>
      <c r="F4">
        <v>4</v>
      </c>
      <c r="G4">
        <f t="shared" si="0"/>
        <v>4.5666666666666664</v>
      </c>
      <c r="H4" t="str">
        <f t="shared" si="1"/>
        <v>Excellent</v>
      </c>
      <c r="I4">
        <f t="shared" si="2"/>
        <v>12</v>
      </c>
      <c r="L4" s="8" t="s">
        <v>12</v>
      </c>
      <c r="M4">
        <v>4.7</v>
      </c>
      <c r="N4">
        <v>4.5666666666666664</v>
      </c>
    </row>
    <row r="5" spans="1:14" x14ac:dyDescent="0.35">
      <c r="A5" t="str">
        <f>'hr employee data'!A5</f>
        <v>EMP004</v>
      </c>
      <c r="B5" t="str">
        <f>_xlfn.XLOOKUP(A5, 'hr employee data'!A:A, 'hr employee data'!B:B, "Not Found")</f>
        <v>Austin Gentry</v>
      </c>
      <c r="C5" s="2">
        <v>45658</v>
      </c>
      <c r="D5">
        <v>3.2</v>
      </c>
      <c r="E5">
        <v>2</v>
      </c>
      <c r="F5">
        <v>3</v>
      </c>
      <c r="G5">
        <f t="shared" si="0"/>
        <v>2.7333333333333329</v>
      </c>
      <c r="H5" t="str">
        <f t="shared" si="1"/>
        <v>Needs Improvement</v>
      </c>
      <c r="I5">
        <f t="shared" si="2"/>
        <v>80</v>
      </c>
      <c r="L5" s="8" t="s">
        <v>26</v>
      </c>
      <c r="M5">
        <v>4.3</v>
      </c>
      <c r="N5">
        <v>4.7666666666666666</v>
      </c>
    </row>
    <row r="6" spans="1:14" x14ac:dyDescent="0.35">
      <c r="A6" t="str">
        <f>'hr employee data'!A6</f>
        <v>EMP005</v>
      </c>
      <c r="B6" t="str">
        <f>_xlfn.XLOOKUP(A6, 'hr employee data'!A:A, 'hr employee data'!B:B, "Not Found")</f>
        <v>Rebecca Henderson</v>
      </c>
      <c r="C6" s="2">
        <v>45658</v>
      </c>
      <c r="D6">
        <v>4</v>
      </c>
      <c r="E6">
        <v>4</v>
      </c>
      <c r="F6">
        <v>4</v>
      </c>
      <c r="G6">
        <f t="shared" si="0"/>
        <v>4</v>
      </c>
      <c r="H6" t="str">
        <f t="shared" si="1"/>
        <v>Excellent</v>
      </c>
      <c r="I6">
        <f t="shared" si="2"/>
        <v>37</v>
      </c>
      <c r="L6" s="8" t="s">
        <v>34</v>
      </c>
      <c r="M6">
        <v>4.5999999999999996</v>
      </c>
      <c r="N6">
        <v>4.8666666666666663</v>
      </c>
    </row>
    <row r="7" spans="1:14" x14ac:dyDescent="0.35">
      <c r="A7" t="str">
        <f>'hr employee data'!A7</f>
        <v>EMP006</v>
      </c>
      <c r="B7" t="str">
        <f>_xlfn.XLOOKUP(A7, 'hr employee data'!A:A, 'hr employee data'!B:B, "Not Found")</f>
        <v>Sheila Evans</v>
      </c>
      <c r="C7" s="2">
        <v>45658</v>
      </c>
      <c r="D7">
        <v>3.5</v>
      </c>
      <c r="E7">
        <v>3</v>
      </c>
      <c r="F7">
        <v>3</v>
      </c>
      <c r="G7">
        <f t="shared" si="0"/>
        <v>3.1666666666666665</v>
      </c>
      <c r="H7" t="str">
        <f t="shared" si="1"/>
        <v>Good</v>
      </c>
      <c r="I7">
        <f t="shared" si="2"/>
        <v>66</v>
      </c>
      <c r="L7" s="8" t="s">
        <v>37</v>
      </c>
      <c r="M7">
        <v>4.2</v>
      </c>
      <c r="N7">
        <v>4.7333333333333334</v>
      </c>
    </row>
    <row r="8" spans="1:14" x14ac:dyDescent="0.35">
      <c r="A8" t="str">
        <f>'hr employee data'!A8</f>
        <v>EMP007</v>
      </c>
      <c r="B8" t="str">
        <f>_xlfn.XLOOKUP(A8, 'hr employee data'!A:A, 'hr employee data'!B:B, "Not Found")</f>
        <v>Theresa Martin</v>
      </c>
      <c r="C8" s="2">
        <v>45658</v>
      </c>
      <c r="D8">
        <v>4.5999999999999996</v>
      </c>
      <c r="E8">
        <v>5</v>
      </c>
      <c r="F8">
        <v>4</v>
      </c>
      <c r="G8">
        <f t="shared" si="0"/>
        <v>4.5333333333333332</v>
      </c>
      <c r="H8" t="str">
        <f t="shared" si="1"/>
        <v>Excellent</v>
      </c>
      <c r="I8">
        <f t="shared" si="2"/>
        <v>12</v>
      </c>
      <c r="L8" s="8" t="s">
        <v>46</v>
      </c>
      <c r="M8">
        <v>4.4000000000000004</v>
      </c>
      <c r="N8">
        <v>4.8</v>
      </c>
    </row>
    <row r="9" spans="1:14" x14ac:dyDescent="0.35">
      <c r="A9" t="str">
        <f>'hr employee data'!A9</f>
        <v>EMP008</v>
      </c>
      <c r="B9" t="str">
        <f>_xlfn.XLOOKUP(A9, 'hr employee data'!A:A, 'hr employee data'!B:B, "Not Found")</f>
        <v>Andre Rivera</v>
      </c>
      <c r="C9" s="2">
        <v>45658</v>
      </c>
      <c r="D9">
        <v>3.9</v>
      </c>
      <c r="E9">
        <v>3</v>
      </c>
      <c r="F9">
        <v>4</v>
      </c>
      <c r="G9">
        <f t="shared" si="0"/>
        <v>3.6333333333333333</v>
      </c>
      <c r="H9" t="str">
        <f t="shared" si="1"/>
        <v>Good</v>
      </c>
      <c r="I9">
        <f t="shared" si="2"/>
        <v>47</v>
      </c>
      <c r="L9" s="8" t="s">
        <v>59</v>
      </c>
      <c r="M9">
        <v>4.3</v>
      </c>
      <c r="N9">
        <v>4.7666666666666666</v>
      </c>
    </row>
    <row r="10" spans="1:14" x14ac:dyDescent="0.35">
      <c r="A10" t="str">
        <f>'hr employee data'!A10</f>
        <v>EMP009</v>
      </c>
      <c r="B10" t="str">
        <f>_xlfn.XLOOKUP(A10, 'hr employee data'!A:A, 'hr employee data'!B:B, "Not Found")</f>
        <v>Nicholas Mcbride</v>
      </c>
      <c r="C10" s="2">
        <v>45658</v>
      </c>
      <c r="D10">
        <v>2.8</v>
      </c>
      <c r="E10">
        <v>2</v>
      </c>
      <c r="F10">
        <v>2</v>
      </c>
      <c r="G10">
        <f t="shared" si="0"/>
        <v>2.2666666666666666</v>
      </c>
      <c r="H10" t="str">
        <f t="shared" si="1"/>
        <v>Needs Improvement</v>
      </c>
      <c r="I10">
        <f t="shared" si="2"/>
        <v>87</v>
      </c>
      <c r="L10" s="8" t="s">
        <v>62</v>
      </c>
      <c r="M10">
        <v>4.4000000000000004</v>
      </c>
      <c r="N10">
        <v>4.8</v>
      </c>
    </row>
    <row r="11" spans="1:14" x14ac:dyDescent="0.35">
      <c r="A11" t="str">
        <f>'hr employee data'!A11</f>
        <v>EMP010</v>
      </c>
      <c r="B11" t="str">
        <f>_xlfn.XLOOKUP(A11, 'hr employee data'!A:A, 'hr employee data'!B:B, "Not Found")</f>
        <v>Carmen Smith</v>
      </c>
      <c r="C11" s="2">
        <v>45658</v>
      </c>
      <c r="D11">
        <v>4.2</v>
      </c>
      <c r="E11">
        <v>4</v>
      </c>
      <c r="F11">
        <v>5</v>
      </c>
      <c r="G11">
        <f t="shared" si="0"/>
        <v>4.3999999999999995</v>
      </c>
      <c r="H11" t="str">
        <f t="shared" si="1"/>
        <v>Excellent</v>
      </c>
      <c r="I11">
        <f t="shared" si="2"/>
        <v>22</v>
      </c>
      <c r="L11" s="8" t="s">
        <v>72</v>
      </c>
      <c r="M11">
        <v>4.5</v>
      </c>
      <c r="N11">
        <v>4.833333333333333</v>
      </c>
    </row>
    <row r="12" spans="1:14" x14ac:dyDescent="0.35">
      <c r="A12" t="str">
        <f>'hr employee data'!A12</f>
        <v>EMP011</v>
      </c>
      <c r="B12" t="str">
        <f>_xlfn.XLOOKUP(A12, 'hr employee data'!A:A, 'hr employee data'!B:B, "Not Found")</f>
        <v>Tyler Miller</v>
      </c>
      <c r="C12" s="2">
        <v>45658</v>
      </c>
      <c r="D12">
        <v>3.6</v>
      </c>
      <c r="E12">
        <v>3</v>
      </c>
      <c r="F12">
        <v>3</v>
      </c>
      <c r="G12">
        <f t="shared" si="0"/>
        <v>3.1999999999999997</v>
      </c>
      <c r="H12" t="str">
        <f t="shared" si="1"/>
        <v>Good</v>
      </c>
      <c r="I12">
        <f t="shared" si="2"/>
        <v>60</v>
      </c>
      <c r="L12" s="8" t="s">
        <v>79</v>
      </c>
      <c r="M12">
        <v>4.0999999999999996</v>
      </c>
      <c r="N12">
        <v>4.7</v>
      </c>
    </row>
    <row r="13" spans="1:14" x14ac:dyDescent="0.35">
      <c r="A13" t="str">
        <f>'hr employee data'!A13</f>
        <v>EMP012</v>
      </c>
      <c r="B13" t="str">
        <f>_xlfn.XLOOKUP(A13, 'hr employee data'!A:A, 'hr employee data'!B:B, "Not Found")</f>
        <v>Kristine Garcia</v>
      </c>
      <c r="C13" s="2">
        <v>45658</v>
      </c>
      <c r="D13">
        <v>4.0999999999999996</v>
      </c>
      <c r="E13">
        <v>4</v>
      </c>
      <c r="F13">
        <v>4</v>
      </c>
      <c r="G13">
        <f t="shared" si="0"/>
        <v>4.0333333333333332</v>
      </c>
      <c r="H13" t="str">
        <f t="shared" si="1"/>
        <v>Excellent</v>
      </c>
      <c r="I13">
        <f t="shared" si="2"/>
        <v>32</v>
      </c>
      <c r="L13" s="11">
        <v>45658</v>
      </c>
      <c r="M13">
        <v>4.0999999999999996</v>
      </c>
      <c r="N13">
        <v>4.7</v>
      </c>
    </row>
    <row r="14" spans="1:14" x14ac:dyDescent="0.35">
      <c r="A14" t="str">
        <f>'hr employee data'!A14</f>
        <v>EMP013</v>
      </c>
      <c r="B14" t="str">
        <f>_xlfn.XLOOKUP(A14, 'hr employee data'!A:A, 'hr employee data'!B:B, "Not Found")</f>
        <v>Brian Tran</v>
      </c>
      <c r="C14" s="2">
        <v>45658</v>
      </c>
      <c r="D14">
        <v>3.3</v>
      </c>
      <c r="E14">
        <v>3</v>
      </c>
      <c r="F14">
        <v>2</v>
      </c>
      <c r="G14">
        <f t="shared" si="0"/>
        <v>2.7666666666666671</v>
      </c>
      <c r="H14" t="str">
        <f t="shared" si="1"/>
        <v>Needs Improvement</v>
      </c>
      <c r="I14">
        <f t="shared" si="2"/>
        <v>71</v>
      </c>
      <c r="L14" s="8" t="s">
        <v>93</v>
      </c>
      <c r="M14">
        <v>4.5999999999999996</v>
      </c>
      <c r="N14">
        <v>4.8666666666666663</v>
      </c>
    </row>
    <row r="15" spans="1:14" x14ac:dyDescent="0.35">
      <c r="A15" t="str">
        <f>'hr employee data'!A15</f>
        <v>EMP014</v>
      </c>
      <c r="B15" t="str">
        <f>_xlfn.XLOOKUP(A15, 'hr employee data'!A:A, 'hr employee data'!B:B, "Not Found")</f>
        <v>Tony Vazquez</v>
      </c>
      <c r="C15" s="2">
        <v>45658</v>
      </c>
      <c r="D15">
        <v>4.4000000000000004</v>
      </c>
      <c r="E15">
        <v>5</v>
      </c>
      <c r="F15">
        <v>4</v>
      </c>
      <c r="G15">
        <f t="shared" si="0"/>
        <v>4.4666666666666668</v>
      </c>
      <c r="H15" t="str">
        <f t="shared" si="1"/>
        <v>Excellent</v>
      </c>
      <c r="I15">
        <f t="shared" si="2"/>
        <v>17</v>
      </c>
      <c r="L15" s="8" t="s">
        <v>102</v>
      </c>
      <c r="M15">
        <v>4.3</v>
      </c>
      <c r="N15">
        <v>4.7666666666666666</v>
      </c>
    </row>
    <row r="16" spans="1:14" x14ac:dyDescent="0.35">
      <c r="A16" t="str">
        <f>'hr employee data'!A16</f>
        <v>EMP015</v>
      </c>
      <c r="B16" t="str">
        <f>_xlfn.XLOOKUP(A16, 'hr employee data'!A:A, 'hr employee data'!B:B, "Not Found")</f>
        <v>Tim Patton</v>
      </c>
      <c r="C16" s="2">
        <v>45658</v>
      </c>
      <c r="D16">
        <v>3.7</v>
      </c>
      <c r="E16">
        <v>4</v>
      </c>
      <c r="F16">
        <v>3</v>
      </c>
      <c r="G16">
        <f t="shared" si="0"/>
        <v>3.5666666666666664</v>
      </c>
      <c r="H16" t="str">
        <f t="shared" si="1"/>
        <v>Good</v>
      </c>
      <c r="I16">
        <f t="shared" si="2"/>
        <v>46</v>
      </c>
      <c r="L16" s="8" t="s">
        <v>106</v>
      </c>
      <c r="M16">
        <v>4.5</v>
      </c>
      <c r="N16">
        <v>4.833333333333333</v>
      </c>
    </row>
    <row r="17" spans="1:14" x14ac:dyDescent="0.35">
      <c r="A17" t="str">
        <f>'hr employee data'!A17</f>
        <v>EMP016</v>
      </c>
      <c r="B17" t="str">
        <f>_xlfn.XLOOKUP(A17, 'hr employee data'!A:A, 'hr employee data'!B:B, "Not Found")</f>
        <v>Diana May</v>
      </c>
      <c r="C17" s="2">
        <v>45658</v>
      </c>
      <c r="D17">
        <v>2.9</v>
      </c>
      <c r="E17">
        <v>2</v>
      </c>
      <c r="F17">
        <v>3</v>
      </c>
      <c r="G17">
        <f t="shared" si="0"/>
        <v>2.6333333333333333</v>
      </c>
      <c r="H17" t="str">
        <f t="shared" si="1"/>
        <v>Needs Improvement</v>
      </c>
      <c r="I17">
        <f t="shared" si="2"/>
        <v>75</v>
      </c>
      <c r="L17" s="8" t="s">
        <v>585</v>
      </c>
      <c r="M17">
        <v>52.900000000000006</v>
      </c>
      <c r="N17">
        <v>57.300000000000004</v>
      </c>
    </row>
    <row r="18" spans="1:14" x14ac:dyDescent="0.35">
      <c r="A18" t="str">
        <f>'hr employee data'!A18</f>
        <v>EMP017</v>
      </c>
      <c r="B18" t="str">
        <f>_xlfn.XLOOKUP(A18, 'hr employee data'!A:A, 'hr employee data'!B:B, "Not Found")</f>
        <v>Michael Smith</v>
      </c>
      <c r="C18" s="2">
        <v>45658</v>
      </c>
      <c r="D18">
        <v>4.3</v>
      </c>
      <c r="E18">
        <v>5</v>
      </c>
      <c r="F18">
        <v>5</v>
      </c>
      <c r="G18">
        <f t="shared" si="0"/>
        <v>4.7666666666666666</v>
      </c>
      <c r="H18" t="str">
        <f t="shared" si="1"/>
        <v>Excellent</v>
      </c>
      <c r="I18">
        <f t="shared" si="2"/>
        <v>7</v>
      </c>
    </row>
    <row r="19" spans="1:14" x14ac:dyDescent="0.35">
      <c r="A19" t="str">
        <f>'hr employee data'!A19</f>
        <v>EMP018</v>
      </c>
      <c r="B19" t="str">
        <f>_xlfn.XLOOKUP(A19, 'hr employee data'!A:A, 'hr employee data'!B:B, "Not Found")</f>
        <v>Stephanie Gilbert</v>
      </c>
      <c r="C19" s="2">
        <v>45658</v>
      </c>
      <c r="D19">
        <v>3.4</v>
      </c>
      <c r="E19">
        <v>3</v>
      </c>
      <c r="F19">
        <v>3</v>
      </c>
      <c r="G19">
        <f t="shared" si="0"/>
        <v>3.1333333333333333</v>
      </c>
      <c r="H19" t="str">
        <f t="shared" si="1"/>
        <v>Good</v>
      </c>
      <c r="I19">
        <f t="shared" si="2"/>
        <v>61</v>
      </c>
    </row>
    <row r="20" spans="1:14" x14ac:dyDescent="0.35">
      <c r="A20" t="str">
        <f>'hr employee data'!A20</f>
        <v>EMP019</v>
      </c>
      <c r="B20" t="str">
        <f>_xlfn.XLOOKUP(A20, 'hr employee data'!A:A, 'hr employee data'!B:B, "Not Found")</f>
        <v>William Carr</v>
      </c>
      <c r="C20" s="2">
        <v>45658</v>
      </c>
      <c r="D20">
        <v>4</v>
      </c>
      <c r="E20">
        <v>4</v>
      </c>
      <c r="F20">
        <v>4</v>
      </c>
      <c r="G20">
        <f t="shared" si="0"/>
        <v>4</v>
      </c>
      <c r="H20" t="str">
        <f t="shared" si="1"/>
        <v>Excellent</v>
      </c>
      <c r="I20">
        <f t="shared" si="2"/>
        <v>32</v>
      </c>
    </row>
    <row r="21" spans="1:14" x14ac:dyDescent="0.35">
      <c r="A21" t="str">
        <f>'hr employee data'!A21</f>
        <v>EMP020</v>
      </c>
      <c r="B21" t="str">
        <f>_xlfn.XLOOKUP(A21, 'hr employee data'!A:A, 'hr employee data'!B:B, "Not Found")</f>
        <v>John Schmidt</v>
      </c>
      <c r="C21" s="2">
        <v>45658</v>
      </c>
      <c r="D21">
        <v>3.8</v>
      </c>
      <c r="E21">
        <v>3</v>
      </c>
      <c r="F21">
        <v>4</v>
      </c>
      <c r="G21">
        <f t="shared" si="0"/>
        <v>3.6</v>
      </c>
      <c r="H21" t="str">
        <f t="shared" si="1"/>
        <v>Good</v>
      </c>
      <c r="I21">
        <f t="shared" si="2"/>
        <v>43</v>
      </c>
    </row>
    <row r="22" spans="1:14" x14ac:dyDescent="0.35">
      <c r="A22" t="str">
        <f>'hr employee data'!A22</f>
        <v>EMP021</v>
      </c>
      <c r="B22" t="str">
        <f>_xlfn.XLOOKUP(A22, 'hr employee data'!A:A, 'hr employee data'!B:B, "Not Found")</f>
        <v>Francisco Fernandez</v>
      </c>
      <c r="C22" s="2">
        <v>45658</v>
      </c>
      <c r="D22">
        <v>4.0999999999999996</v>
      </c>
      <c r="E22">
        <v>4</v>
      </c>
      <c r="F22">
        <v>5</v>
      </c>
      <c r="G22">
        <f t="shared" si="0"/>
        <v>4.3666666666666663</v>
      </c>
      <c r="H22" t="str">
        <f t="shared" si="1"/>
        <v>Excellent</v>
      </c>
      <c r="I22">
        <f t="shared" si="2"/>
        <v>23</v>
      </c>
    </row>
    <row r="23" spans="1:14" x14ac:dyDescent="0.35">
      <c r="A23" t="str">
        <f>'hr employee data'!A23</f>
        <v>EMP022</v>
      </c>
      <c r="B23" t="str">
        <f>_xlfn.XLOOKUP(A23, 'hr employee data'!A:A, 'hr employee data'!B:B, "Not Found")</f>
        <v>Sarah Ashley</v>
      </c>
      <c r="C23" s="2">
        <v>45658</v>
      </c>
      <c r="D23">
        <v>3.2</v>
      </c>
      <c r="E23">
        <v>3</v>
      </c>
      <c r="F23">
        <v>3</v>
      </c>
      <c r="G23">
        <f t="shared" si="0"/>
        <v>3.0666666666666664</v>
      </c>
      <c r="H23" t="str">
        <f t="shared" si="1"/>
        <v>Good</v>
      </c>
      <c r="I23">
        <f t="shared" si="2"/>
        <v>60</v>
      </c>
    </row>
    <row r="24" spans="1:14" x14ac:dyDescent="0.35">
      <c r="A24" t="str">
        <f>'hr employee data'!A24</f>
        <v>EMP023</v>
      </c>
      <c r="B24" t="str">
        <f>_xlfn.XLOOKUP(A24, 'hr employee data'!A:A, 'hr employee data'!B:B, "Not Found")</f>
        <v>David Murphy</v>
      </c>
      <c r="C24" s="2">
        <v>45658</v>
      </c>
      <c r="D24">
        <v>4.4000000000000004</v>
      </c>
      <c r="E24">
        <v>4</v>
      </c>
      <c r="F24">
        <v>4</v>
      </c>
      <c r="G24">
        <f t="shared" si="0"/>
        <v>4.1333333333333337</v>
      </c>
      <c r="H24" t="str">
        <f t="shared" si="1"/>
        <v>Excellent</v>
      </c>
      <c r="I24">
        <f t="shared" si="2"/>
        <v>25</v>
      </c>
    </row>
    <row r="25" spans="1:14" x14ac:dyDescent="0.35">
      <c r="A25" t="str">
        <f>'hr employee data'!A25</f>
        <v>EMP024</v>
      </c>
      <c r="B25" t="str">
        <f>_xlfn.XLOOKUP(A25, 'hr employee data'!A:A, 'hr employee data'!B:B, "Not Found")</f>
        <v>Cameron Caldwell</v>
      </c>
      <c r="C25" s="2">
        <v>45658</v>
      </c>
      <c r="D25">
        <v>3.5</v>
      </c>
      <c r="E25">
        <v>2</v>
      </c>
      <c r="F25">
        <v>4</v>
      </c>
      <c r="G25">
        <f t="shared" si="0"/>
        <v>3.1666666666666665</v>
      </c>
      <c r="H25" t="str">
        <f t="shared" si="1"/>
        <v>Good</v>
      </c>
      <c r="I25">
        <f t="shared" si="2"/>
        <v>54</v>
      </c>
    </row>
    <row r="26" spans="1:14" x14ac:dyDescent="0.35">
      <c r="A26" t="str">
        <f>'hr employee data'!A26</f>
        <v>EMP025</v>
      </c>
      <c r="B26" t="str">
        <f>_xlfn.XLOOKUP(A26, 'hr employee data'!A:A, 'hr employee data'!B:B, "Not Found")</f>
        <v>Raymond Jefferson</v>
      </c>
      <c r="C26" s="2">
        <v>45658</v>
      </c>
      <c r="D26">
        <v>4.5999999999999996</v>
      </c>
      <c r="E26">
        <v>5</v>
      </c>
      <c r="F26">
        <v>5</v>
      </c>
      <c r="G26">
        <f t="shared" si="0"/>
        <v>4.8666666666666663</v>
      </c>
      <c r="H26" t="str">
        <f t="shared" si="1"/>
        <v>Excellent</v>
      </c>
      <c r="I26">
        <f t="shared" si="2"/>
        <v>1</v>
      </c>
    </row>
    <row r="27" spans="1:14" x14ac:dyDescent="0.35">
      <c r="A27" t="str">
        <f>'hr employee data'!A27</f>
        <v>EMP026</v>
      </c>
      <c r="B27" t="str">
        <f>_xlfn.XLOOKUP(A27, 'hr employee data'!A:A, 'hr employee data'!B:B, "Not Found")</f>
        <v>Leslie Morris</v>
      </c>
      <c r="C27" s="2">
        <v>45658</v>
      </c>
      <c r="D27">
        <v>2.7</v>
      </c>
      <c r="E27">
        <v>2</v>
      </c>
      <c r="F27">
        <v>3</v>
      </c>
      <c r="G27">
        <f t="shared" si="0"/>
        <v>2.5666666666666669</v>
      </c>
      <c r="H27" t="str">
        <f t="shared" si="1"/>
        <v>Needs Improvement</v>
      </c>
      <c r="I27">
        <f t="shared" si="2"/>
        <v>68</v>
      </c>
    </row>
    <row r="28" spans="1:14" x14ac:dyDescent="0.35">
      <c r="A28" t="str">
        <f>'hr employee data'!A28</f>
        <v>EMP027</v>
      </c>
      <c r="B28" t="str">
        <f>_xlfn.XLOOKUP(A28, 'hr employee data'!A:A, 'hr employee data'!B:B, "Not Found")</f>
        <v>Kellie Lee</v>
      </c>
      <c r="C28" s="2">
        <v>45658</v>
      </c>
      <c r="D28">
        <v>3.9</v>
      </c>
      <c r="E28">
        <v>4</v>
      </c>
      <c r="F28">
        <v>4</v>
      </c>
      <c r="G28">
        <f t="shared" si="0"/>
        <v>3.9666666666666668</v>
      </c>
      <c r="H28" t="str">
        <f t="shared" si="1"/>
        <v>Good</v>
      </c>
      <c r="I28">
        <f t="shared" si="2"/>
        <v>35</v>
      </c>
    </row>
    <row r="29" spans="1:14" x14ac:dyDescent="0.35">
      <c r="A29" t="str">
        <f>'hr employee data'!A29</f>
        <v>EMP028</v>
      </c>
      <c r="B29" t="str">
        <f>_xlfn.XLOOKUP(A29, 'hr employee data'!A:A, 'hr employee data'!B:B, "Not Found")</f>
        <v>Patrick Rivera</v>
      </c>
      <c r="C29" s="2">
        <v>45658</v>
      </c>
      <c r="D29">
        <v>4.2</v>
      </c>
      <c r="E29">
        <v>5</v>
      </c>
      <c r="F29">
        <v>5</v>
      </c>
      <c r="G29">
        <f t="shared" si="0"/>
        <v>4.7333333333333334</v>
      </c>
      <c r="H29" t="str">
        <f t="shared" si="1"/>
        <v>Excellent</v>
      </c>
      <c r="I29">
        <f t="shared" si="2"/>
        <v>8</v>
      </c>
    </row>
    <row r="30" spans="1:14" x14ac:dyDescent="0.35">
      <c r="A30" t="str">
        <f>'hr employee data'!A30</f>
        <v>EMP029</v>
      </c>
      <c r="B30" t="str">
        <f>_xlfn.XLOOKUP(A30, 'hr employee data'!A:A, 'hr employee data'!B:B, "Not Found")</f>
        <v>Adrian Ferguson</v>
      </c>
      <c r="C30" s="2">
        <v>45658</v>
      </c>
      <c r="D30">
        <v>3.6</v>
      </c>
      <c r="E30">
        <v>3</v>
      </c>
      <c r="F30">
        <v>4</v>
      </c>
      <c r="G30">
        <f t="shared" si="0"/>
        <v>3.5333333333333332</v>
      </c>
      <c r="H30" t="str">
        <f t="shared" si="1"/>
        <v>Good</v>
      </c>
      <c r="I30">
        <f t="shared" si="2"/>
        <v>41</v>
      </c>
    </row>
    <row r="31" spans="1:14" x14ac:dyDescent="0.35">
      <c r="A31" t="str">
        <f>'hr employee data'!A31</f>
        <v>EMP030</v>
      </c>
      <c r="B31" t="str">
        <f>_xlfn.XLOOKUP(A31, 'hr employee data'!A:A, 'hr employee data'!B:B, "Not Found")</f>
        <v>Amy Hernandez</v>
      </c>
      <c r="C31" s="2">
        <v>45658</v>
      </c>
      <c r="D31">
        <v>4.3</v>
      </c>
      <c r="E31">
        <v>4</v>
      </c>
      <c r="F31">
        <v>4</v>
      </c>
      <c r="G31">
        <f t="shared" si="0"/>
        <v>4.1000000000000005</v>
      </c>
      <c r="H31" t="str">
        <f t="shared" si="1"/>
        <v>Excellent</v>
      </c>
      <c r="I31">
        <f t="shared" si="2"/>
        <v>23</v>
      </c>
    </row>
    <row r="32" spans="1:14" x14ac:dyDescent="0.35">
      <c r="A32" t="str">
        <f>'hr employee data'!A32</f>
        <v>EMP031</v>
      </c>
      <c r="B32" t="str">
        <f>_xlfn.XLOOKUP(A32, 'hr employee data'!A:A, 'hr employee data'!B:B, "Not Found")</f>
        <v>Brooke Thompson</v>
      </c>
      <c r="C32" s="2">
        <v>45658</v>
      </c>
      <c r="D32">
        <v>3.8</v>
      </c>
      <c r="E32">
        <v>3</v>
      </c>
      <c r="F32">
        <v>3</v>
      </c>
      <c r="G32">
        <f t="shared" si="0"/>
        <v>3.2666666666666671</v>
      </c>
      <c r="H32" t="str">
        <f t="shared" si="1"/>
        <v>Good</v>
      </c>
      <c r="I32">
        <f t="shared" si="2"/>
        <v>45</v>
      </c>
    </row>
    <row r="33" spans="1:9" x14ac:dyDescent="0.35">
      <c r="A33" t="str">
        <f>'hr employee data'!A33</f>
        <v>EMP032</v>
      </c>
      <c r="B33" t="str">
        <f>_xlfn.XLOOKUP(A33, 'hr employee data'!A:A, 'hr employee data'!B:B, "Not Found")</f>
        <v>Ricky Larson</v>
      </c>
      <c r="C33" s="2">
        <v>45658</v>
      </c>
      <c r="D33">
        <v>4</v>
      </c>
      <c r="E33">
        <v>4</v>
      </c>
      <c r="F33">
        <v>4</v>
      </c>
      <c r="G33">
        <f t="shared" si="0"/>
        <v>4</v>
      </c>
      <c r="H33" t="str">
        <f t="shared" si="1"/>
        <v>Excellent</v>
      </c>
      <c r="I33">
        <f t="shared" si="2"/>
        <v>27</v>
      </c>
    </row>
    <row r="34" spans="1:9" x14ac:dyDescent="0.35">
      <c r="A34" t="str">
        <f>'hr employee data'!A34</f>
        <v>EMP033</v>
      </c>
      <c r="B34" t="str">
        <f>_xlfn.XLOOKUP(A34, 'hr employee data'!A:A, 'hr employee data'!B:B, "Not Found")</f>
        <v>Michael Valencia</v>
      </c>
      <c r="C34" s="2">
        <v>45658</v>
      </c>
      <c r="D34">
        <v>2.9</v>
      </c>
      <c r="E34">
        <v>2</v>
      </c>
      <c r="F34">
        <v>2</v>
      </c>
      <c r="G34">
        <f t="shared" ref="G34:G65" si="3">AVERAGE(D34:F34)</f>
        <v>2.3000000000000003</v>
      </c>
      <c r="H34" t="str">
        <f t="shared" si="1"/>
        <v>Needs Improvement</v>
      </c>
      <c r="I34">
        <f t="shared" si="2"/>
        <v>63</v>
      </c>
    </row>
    <row r="35" spans="1:9" x14ac:dyDescent="0.35">
      <c r="A35" t="str">
        <f>'hr employee data'!A35</f>
        <v>EMP034</v>
      </c>
      <c r="B35" t="str">
        <f>_xlfn.XLOOKUP(A35, 'hr employee data'!A:A, 'hr employee data'!B:B, "Not Found")</f>
        <v>Brandon King</v>
      </c>
      <c r="C35" s="2">
        <v>45658</v>
      </c>
      <c r="D35">
        <v>3.7</v>
      </c>
      <c r="E35">
        <v>3</v>
      </c>
      <c r="F35">
        <v>4</v>
      </c>
      <c r="G35">
        <f t="shared" si="3"/>
        <v>3.5666666666666664</v>
      </c>
      <c r="H35" t="str">
        <f t="shared" si="1"/>
        <v>Good</v>
      </c>
      <c r="I35">
        <f t="shared" si="2"/>
        <v>36</v>
      </c>
    </row>
    <row r="36" spans="1:9" x14ac:dyDescent="0.35">
      <c r="A36" t="str">
        <f>'hr employee data'!A36</f>
        <v>EMP035</v>
      </c>
      <c r="B36" t="str">
        <f>_xlfn.XLOOKUP(A36, 'hr employee data'!A:A, 'hr employee data'!B:B, "Not Found")</f>
        <v>Jason Walker</v>
      </c>
      <c r="C36" s="2">
        <v>45658</v>
      </c>
      <c r="D36">
        <v>4.5</v>
      </c>
      <c r="E36">
        <v>5</v>
      </c>
      <c r="F36">
        <v>4</v>
      </c>
      <c r="G36">
        <f t="shared" si="3"/>
        <v>4.5</v>
      </c>
      <c r="H36" t="str">
        <f t="shared" si="1"/>
        <v>Excellent</v>
      </c>
      <c r="I36">
        <f t="shared" si="2"/>
        <v>11</v>
      </c>
    </row>
    <row r="37" spans="1:9" x14ac:dyDescent="0.35">
      <c r="A37" t="str">
        <f>'hr employee data'!A37</f>
        <v>EMP036</v>
      </c>
      <c r="B37" t="str">
        <f>_xlfn.XLOOKUP(A37, 'hr employee data'!A:A, 'hr employee data'!B:B, "Not Found")</f>
        <v>Aaron Barber</v>
      </c>
      <c r="C37" s="2">
        <v>45658</v>
      </c>
      <c r="D37">
        <v>3</v>
      </c>
      <c r="E37">
        <v>2</v>
      </c>
      <c r="F37">
        <v>3</v>
      </c>
      <c r="G37">
        <f t="shared" si="3"/>
        <v>2.6666666666666665</v>
      </c>
      <c r="H37" t="str">
        <f t="shared" si="1"/>
        <v>Needs Improvement</v>
      </c>
      <c r="I37">
        <f t="shared" si="2"/>
        <v>56</v>
      </c>
    </row>
    <row r="38" spans="1:9" x14ac:dyDescent="0.35">
      <c r="A38" t="str">
        <f>'hr employee data'!A38</f>
        <v>EMP037</v>
      </c>
      <c r="B38" t="str">
        <f>_xlfn.XLOOKUP(A38, 'hr employee data'!A:A, 'hr employee data'!B:B, "Not Found")</f>
        <v>Rebecca Pearson MD</v>
      </c>
      <c r="C38" s="2">
        <v>45658</v>
      </c>
      <c r="D38">
        <v>4.4000000000000004</v>
      </c>
      <c r="E38">
        <v>5</v>
      </c>
      <c r="F38">
        <v>5</v>
      </c>
      <c r="G38">
        <f t="shared" si="3"/>
        <v>4.8</v>
      </c>
      <c r="H38" t="str">
        <f t="shared" si="1"/>
        <v>Excellent</v>
      </c>
      <c r="I38">
        <f t="shared" si="2"/>
        <v>4</v>
      </c>
    </row>
    <row r="39" spans="1:9" x14ac:dyDescent="0.35">
      <c r="A39" t="str">
        <f>'hr employee data'!A39</f>
        <v>EMP038</v>
      </c>
      <c r="B39" t="str">
        <f>_xlfn.XLOOKUP(A39, 'hr employee data'!A:A, 'hr employee data'!B:B, "Not Found")</f>
        <v>Eugene Higgins</v>
      </c>
      <c r="C39" s="2">
        <v>45658</v>
      </c>
      <c r="D39">
        <v>3.3</v>
      </c>
      <c r="E39">
        <v>3</v>
      </c>
      <c r="F39">
        <v>4</v>
      </c>
      <c r="G39">
        <f t="shared" si="3"/>
        <v>3.4333333333333336</v>
      </c>
      <c r="H39" t="str">
        <f t="shared" si="1"/>
        <v>Good</v>
      </c>
      <c r="I39">
        <f t="shared" si="2"/>
        <v>40</v>
      </c>
    </row>
    <row r="40" spans="1:9" x14ac:dyDescent="0.35">
      <c r="A40" t="str">
        <f>'hr employee data'!A40</f>
        <v>EMP039</v>
      </c>
      <c r="B40" t="str">
        <f>_xlfn.XLOOKUP(A40, 'hr employee data'!A:A, 'hr employee data'!B:B, "Not Found")</f>
        <v>Jason Maldonado</v>
      </c>
      <c r="C40" s="2">
        <v>45658</v>
      </c>
      <c r="D40">
        <v>4.5999999999999996</v>
      </c>
      <c r="E40">
        <v>4</v>
      </c>
      <c r="F40">
        <v>5</v>
      </c>
      <c r="G40">
        <f t="shared" si="3"/>
        <v>4.5333333333333332</v>
      </c>
      <c r="H40" t="str">
        <f t="shared" si="1"/>
        <v>Excellent</v>
      </c>
      <c r="I40">
        <f t="shared" si="2"/>
        <v>8</v>
      </c>
    </row>
    <row r="41" spans="1:9" x14ac:dyDescent="0.35">
      <c r="A41" t="str">
        <f>'hr employee data'!A41</f>
        <v>EMP040</v>
      </c>
      <c r="B41" t="str">
        <f>_xlfn.XLOOKUP(A41, 'hr employee data'!A:A, 'hr employee data'!B:B, "Not Found")</f>
        <v>Joyce Turner</v>
      </c>
      <c r="C41" s="2">
        <v>45658</v>
      </c>
      <c r="D41">
        <v>3.1</v>
      </c>
      <c r="E41">
        <v>2</v>
      </c>
      <c r="F41">
        <v>3</v>
      </c>
      <c r="G41">
        <f t="shared" si="3"/>
        <v>2.6999999999999997</v>
      </c>
      <c r="H41" t="str">
        <f t="shared" si="1"/>
        <v>Needs Improvement</v>
      </c>
      <c r="I41">
        <f t="shared" si="2"/>
        <v>51</v>
      </c>
    </row>
    <row r="42" spans="1:9" x14ac:dyDescent="0.35">
      <c r="A42" t="str">
        <f>'hr employee data'!A42</f>
        <v>EMP041</v>
      </c>
      <c r="B42" t="str">
        <f>_xlfn.XLOOKUP(A42, 'hr employee data'!A:A, 'hr employee data'!B:B, "Not Found")</f>
        <v>Michelle Hopkins</v>
      </c>
      <c r="C42" s="2">
        <v>45658</v>
      </c>
      <c r="D42">
        <v>4</v>
      </c>
      <c r="E42">
        <v>4</v>
      </c>
      <c r="F42">
        <v>4</v>
      </c>
      <c r="G42">
        <f t="shared" si="3"/>
        <v>4</v>
      </c>
      <c r="H42" t="str">
        <f t="shared" si="1"/>
        <v>Excellent</v>
      </c>
      <c r="I42">
        <f t="shared" si="2"/>
        <v>24</v>
      </c>
    </row>
    <row r="43" spans="1:9" x14ac:dyDescent="0.35">
      <c r="A43" t="str">
        <f>'hr employee data'!A43</f>
        <v>EMP042</v>
      </c>
      <c r="B43" t="str">
        <f>_xlfn.XLOOKUP(A43, 'hr employee data'!A:A, 'hr employee data'!B:B, "Not Found")</f>
        <v>Gina Wilson</v>
      </c>
      <c r="C43" s="2">
        <v>45658</v>
      </c>
      <c r="D43">
        <v>2.8</v>
      </c>
      <c r="E43">
        <v>2</v>
      </c>
      <c r="F43">
        <v>2</v>
      </c>
      <c r="G43">
        <f t="shared" si="3"/>
        <v>2.2666666666666666</v>
      </c>
      <c r="H43" t="str">
        <f t="shared" si="1"/>
        <v>Needs Improvement</v>
      </c>
      <c r="I43">
        <f t="shared" si="2"/>
        <v>55</v>
      </c>
    </row>
    <row r="44" spans="1:9" x14ac:dyDescent="0.35">
      <c r="A44" t="str">
        <f>'hr employee data'!A44</f>
        <v>EMP043</v>
      </c>
      <c r="B44" t="str">
        <f>_xlfn.XLOOKUP(A44, 'hr employee data'!A:A, 'hr employee data'!B:B, "Not Found")</f>
        <v>Connie Brown</v>
      </c>
      <c r="C44" s="2">
        <v>45658</v>
      </c>
      <c r="D44">
        <v>3.9</v>
      </c>
      <c r="E44">
        <v>4</v>
      </c>
      <c r="F44">
        <v>3</v>
      </c>
      <c r="G44">
        <f t="shared" si="3"/>
        <v>3.6333333333333333</v>
      </c>
      <c r="H44" t="str">
        <f t="shared" si="1"/>
        <v>Good</v>
      </c>
      <c r="I44">
        <f t="shared" si="2"/>
        <v>31</v>
      </c>
    </row>
    <row r="45" spans="1:9" x14ac:dyDescent="0.35">
      <c r="A45" t="str">
        <f>'hr employee data'!A45</f>
        <v>EMP044</v>
      </c>
      <c r="B45" t="str">
        <f>_xlfn.XLOOKUP(A45, 'hr employee data'!A:A, 'hr employee data'!B:B, "Not Found")</f>
        <v>Sandra Gilbert</v>
      </c>
      <c r="C45" s="2">
        <v>45658</v>
      </c>
      <c r="D45">
        <v>4.2</v>
      </c>
      <c r="E45">
        <v>4</v>
      </c>
      <c r="F45">
        <v>4</v>
      </c>
      <c r="G45">
        <f t="shared" si="3"/>
        <v>4.0666666666666664</v>
      </c>
      <c r="H45" t="str">
        <f t="shared" si="1"/>
        <v>Excellent</v>
      </c>
      <c r="I45">
        <f t="shared" si="2"/>
        <v>20</v>
      </c>
    </row>
    <row r="46" spans="1:9" x14ac:dyDescent="0.35">
      <c r="A46" t="str">
        <f>'hr employee data'!A46</f>
        <v>EMP045</v>
      </c>
      <c r="B46" t="str">
        <f>_xlfn.XLOOKUP(A46, 'hr employee data'!A:A, 'hr employee data'!B:B, "Not Found")</f>
        <v>Gavin Zhang</v>
      </c>
      <c r="C46" s="2">
        <v>45658</v>
      </c>
      <c r="D46">
        <v>3.5</v>
      </c>
      <c r="E46">
        <v>3</v>
      </c>
      <c r="F46">
        <v>3</v>
      </c>
      <c r="G46">
        <f t="shared" si="3"/>
        <v>3.1666666666666665</v>
      </c>
      <c r="H46" t="str">
        <f t="shared" si="1"/>
        <v>Good</v>
      </c>
      <c r="I46">
        <f t="shared" si="2"/>
        <v>39</v>
      </c>
    </row>
    <row r="47" spans="1:9" x14ac:dyDescent="0.35">
      <c r="A47" t="str">
        <f>'hr employee data'!A47</f>
        <v>EMP046</v>
      </c>
      <c r="B47" t="str">
        <f>_xlfn.XLOOKUP(A47, 'hr employee data'!A:A, 'hr employee data'!B:B, "Not Found")</f>
        <v>Christopher Williams</v>
      </c>
      <c r="C47" s="2">
        <v>45658</v>
      </c>
      <c r="D47">
        <v>4.0999999999999996</v>
      </c>
      <c r="E47">
        <v>5</v>
      </c>
      <c r="F47">
        <v>4</v>
      </c>
      <c r="G47">
        <f t="shared" si="3"/>
        <v>4.3666666666666663</v>
      </c>
      <c r="H47" t="str">
        <f t="shared" si="1"/>
        <v>Excellent</v>
      </c>
      <c r="I47">
        <f t="shared" si="2"/>
        <v>18</v>
      </c>
    </row>
    <row r="48" spans="1:9" x14ac:dyDescent="0.35">
      <c r="A48" t="str">
        <f>'hr employee data'!A48</f>
        <v>EMP047</v>
      </c>
      <c r="B48" t="str">
        <f>_xlfn.XLOOKUP(A48, 'hr employee data'!A:A, 'hr employee data'!B:B, "Not Found")</f>
        <v>Charles Martinez</v>
      </c>
      <c r="C48" s="2">
        <v>45658</v>
      </c>
      <c r="D48">
        <v>2.6</v>
      </c>
      <c r="E48">
        <v>2</v>
      </c>
      <c r="F48">
        <v>3</v>
      </c>
      <c r="G48">
        <f t="shared" si="3"/>
        <v>2.5333333333333332</v>
      </c>
      <c r="H48" t="str">
        <f t="shared" si="1"/>
        <v>Needs Improvement</v>
      </c>
      <c r="I48">
        <f t="shared" si="2"/>
        <v>50</v>
      </c>
    </row>
    <row r="49" spans="1:9" x14ac:dyDescent="0.35">
      <c r="A49" t="str">
        <f>'hr employee data'!A49</f>
        <v>EMP048</v>
      </c>
      <c r="B49" t="str">
        <f>_xlfn.XLOOKUP(A49, 'hr employee data'!A:A, 'hr employee data'!B:B, "Not Found")</f>
        <v>David Mckay</v>
      </c>
      <c r="C49" s="2">
        <v>45658</v>
      </c>
      <c r="D49">
        <v>4.5</v>
      </c>
      <c r="E49">
        <v>4</v>
      </c>
      <c r="F49">
        <v>5</v>
      </c>
      <c r="G49">
        <f t="shared" si="3"/>
        <v>4.5</v>
      </c>
      <c r="H49" t="str">
        <f t="shared" si="1"/>
        <v>Excellent</v>
      </c>
      <c r="I49">
        <f t="shared" si="2"/>
        <v>9</v>
      </c>
    </row>
    <row r="50" spans="1:9" x14ac:dyDescent="0.35">
      <c r="A50" t="str">
        <f>'hr employee data'!A50</f>
        <v>EMP049</v>
      </c>
      <c r="B50" t="str">
        <f>_xlfn.XLOOKUP(A50, 'hr employee data'!A:A, 'hr employee data'!B:B, "Not Found")</f>
        <v>John Boone</v>
      </c>
      <c r="C50" s="2">
        <v>45658</v>
      </c>
      <c r="D50">
        <v>3.4</v>
      </c>
      <c r="E50">
        <v>3</v>
      </c>
      <c r="F50">
        <v>3</v>
      </c>
      <c r="G50">
        <f t="shared" si="3"/>
        <v>3.1333333333333333</v>
      </c>
      <c r="H50" t="str">
        <f t="shared" si="1"/>
        <v>Good</v>
      </c>
      <c r="I50">
        <f t="shared" si="2"/>
        <v>38</v>
      </c>
    </row>
    <row r="51" spans="1:9" x14ac:dyDescent="0.35">
      <c r="A51" t="str">
        <f>'hr employee data'!A51</f>
        <v>EMP050</v>
      </c>
      <c r="B51" t="str">
        <f>_xlfn.XLOOKUP(A51, 'hr employee data'!A:A, 'hr employee data'!B:B, "Not Found")</f>
        <v>Patrick Bonilla</v>
      </c>
      <c r="C51" s="2">
        <v>45658</v>
      </c>
      <c r="D51">
        <v>4.3</v>
      </c>
      <c r="E51">
        <v>5</v>
      </c>
      <c r="F51">
        <v>5</v>
      </c>
      <c r="G51">
        <f t="shared" si="3"/>
        <v>4.7666666666666666</v>
      </c>
      <c r="H51" t="str">
        <f t="shared" si="1"/>
        <v>Excellent</v>
      </c>
      <c r="I51">
        <f t="shared" si="2"/>
        <v>5</v>
      </c>
    </row>
    <row r="52" spans="1:9" x14ac:dyDescent="0.35">
      <c r="A52" t="str">
        <f>'hr employee data'!A52</f>
        <v>EMP051</v>
      </c>
      <c r="B52" t="str">
        <f>_xlfn.XLOOKUP(A52, 'hr employee data'!A:A, 'hr employee data'!B:B, "Not Found")</f>
        <v>Paul Wilson</v>
      </c>
      <c r="C52" s="2">
        <v>45658</v>
      </c>
      <c r="D52">
        <v>3.8</v>
      </c>
      <c r="E52">
        <v>4</v>
      </c>
      <c r="F52">
        <v>4</v>
      </c>
      <c r="G52">
        <f t="shared" si="3"/>
        <v>3.9333333333333336</v>
      </c>
      <c r="H52" t="str">
        <f t="shared" si="1"/>
        <v>Good</v>
      </c>
      <c r="I52">
        <f t="shared" si="2"/>
        <v>26</v>
      </c>
    </row>
    <row r="53" spans="1:9" x14ac:dyDescent="0.35">
      <c r="A53" t="str">
        <f>'hr employee data'!A53</f>
        <v>EMP052</v>
      </c>
      <c r="B53" t="str">
        <f>_xlfn.XLOOKUP(A53, 'hr employee data'!A:A, 'hr employee data'!B:B, "Not Found")</f>
        <v>Jeffrey Anderson MD</v>
      </c>
      <c r="C53" s="2">
        <v>45658</v>
      </c>
      <c r="D53">
        <v>2.9</v>
      </c>
      <c r="E53">
        <v>3</v>
      </c>
      <c r="F53">
        <v>2</v>
      </c>
      <c r="G53">
        <f t="shared" si="3"/>
        <v>2.6333333333333333</v>
      </c>
      <c r="H53" t="str">
        <f t="shared" si="1"/>
        <v>Needs Improvement</v>
      </c>
      <c r="I53">
        <f t="shared" si="2"/>
        <v>44</v>
      </c>
    </row>
    <row r="54" spans="1:9" x14ac:dyDescent="0.35">
      <c r="A54" t="str">
        <f>'hr employee data'!A54</f>
        <v>EMP053</v>
      </c>
      <c r="B54" t="str">
        <f>_xlfn.XLOOKUP(A54, 'hr employee data'!A:A, 'hr employee data'!B:B, "Not Found")</f>
        <v>Travis Stevens</v>
      </c>
      <c r="C54" s="2">
        <v>45658</v>
      </c>
      <c r="D54">
        <v>4.4000000000000004</v>
      </c>
      <c r="E54">
        <v>5</v>
      </c>
      <c r="F54">
        <v>5</v>
      </c>
      <c r="G54">
        <f t="shared" si="3"/>
        <v>4.8</v>
      </c>
      <c r="H54" t="str">
        <f t="shared" si="1"/>
        <v>Excellent</v>
      </c>
      <c r="I54">
        <f t="shared" si="2"/>
        <v>4</v>
      </c>
    </row>
    <row r="55" spans="1:9" x14ac:dyDescent="0.35">
      <c r="A55" t="str">
        <f>'hr employee data'!A55</f>
        <v>EMP054</v>
      </c>
      <c r="B55" t="str">
        <f>_xlfn.XLOOKUP(A55, 'hr employee data'!A:A, 'hr employee data'!B:B, "Not Found")</f>
        <v>Tyler Brewer</v>
      </c>
      <c r="C55" s="2">
        <v>45658</v>
      </c>
      <c r="D55">
        <v>3.2</v>
      </c>
      <c r="E55">
        <v>3</v>
      </c>
      <c r="F55">
        <v>3</v>
      </c>
      <c r="G55">
        <f t="shared" si="3"/>
        <v>3.0666666666666664</v>
      </c>
      <c r="H55" t="str">
        <f t="shared" si="1"/>
        <v>Good</v>
      </c>
      <c r="I55">
        <f t="shared" si="2"/>
        <v>36</v>
      </c>
    </row>
    <row r="56" spans="1:9" x14ac:dyDescent="0.35">
      <c r="A56" t="str">
        <f>'hr employee data'!A56</f>
        <v>EMP055</v>
      </c>
      <c r="B56" t="str">
        <f>_xlfn.XLOOKUP(A56, 'hr employee data'!A:A, 'hr employee data'!B:B, "Not Found")</f>
        <v>Eric Hill</v>
      </c>
      <c r="C56" s="2">
        <v>45658</v>
      </c>
      <c r="D56">
        <v>4.0999999999999996</v>
      </c>
      <c r="E56">
        <v>4</v>
      </c>
      <c r="F56">
        <v>4</v>
      </c>
      <c r="G56">
        <f t="shared" si="3"/>
        <v>4.0333333333333332</v>
      </c>
      <c r="H56" t="str">
        <f t="shared" si="1"/>
        <v>Excellent</v>
      </c>
      <c r="I56">
        <f t="shared" si="2"/>
        <v>17</v>
      </c>
    </row>
    <row r="57" spans="1:9" x14ac:dyDescent="0.35">
      <c r="A57" t="str">
        <f>'hr employee data'!A57</f>
        <v>EMP056</v>
      </c>
      <c r="B57" t="str">
        <f>_xlfn.XLOOKUP(A57, 'hr employee data'!A:A, 'hr employee data'!B:B, "Not Found")</f>
        <v>Robert Monroe</v>
      </c>
      <c r="C57" s="2">
        <v>45658</v>
      </c>
      <c r="D57">
        <v>3.6</v>
      </c>
      <c r="E57">
        <v>3</v>
      </c>
      <c r="F57">
        <v>3</v>
      </c>
      <c r="G57">
        <f t="shared" si="3"/>
        <v>3.1999999999999997</v>
      </c>
      <c r="H57" t="str">
        <f t="shared" si="1"/>
        <v>Good</v>
      </c>
      <c r="I57">
        <f t="shared" si="2"/>
        <v>31</v>
      </c>
    </row>
    <row r="58" spans="1:9" x14ac:dyDescent="0.35">
      <c r="A58" t="str">
        <f>'hr employee data'!A58</f>
        <v>EMP057</v>
      </c>
      <c r="B58" t="str">
        <f>_xlfn.XLOOKUP(A58, 'hr employee data'!A:A, 'hr employee data'!B:B, "Not Found")</f>
        <v>Samuel Brandt</v>
      </c>
      <c r="C58" s="2">
        <v>45658</v>
      </c>
      <c r="D58">
        <v>4.2</v>
      </c>
      <c r="E58">
        <v>4</v>
      </c>
      <c r="F58">
        <v>4</v>
      </c>
      <c r="G58">
        <f t="shared" si="3"/>
        <v>4.0666666666666664</v>
      </c>
      <c r="H58" t="str">
        <f t="shared" si="1"/>
        <v>Excellent</v>
      </c>
      <c r="I58">
        <f t="shared" si="2"/>
        <v>16</v>
      </c>
    </row>
    <row r="59" spans="1:9" x14ac:dyDescent="0.35">
      <c r="A59" t="str">
        <f>'hr employee data'!A59</f>
        <v>EMP058</v>
      </c>
      <c r="B59" t="str">
        <f>_xlfn.XLOOKUP(A59, 'hr employee data'!A:A, 'hr employee data'!B:B, "Not Found")</f>
        <v>Gloria Miranda</v>
      </c>
      <c r="C59" s="2">
        <v>45658</v>
      </c>
      <c r="D59">
        <v>2.7</v>
      </c>
      <c r="E59">
        <v>2</v>
      </c>
      <c r="F59">
        <v>2</v>
      </c>
      <c r="G59">
        <f t="shared" si="3"/>
        <v>2.2333333333333334</v>
      </c>
      <c r="H59" t="str">
        <f t="shared" si="1"/>
        <v>Needs Improvement</v>
      </c>
      <c r="I59">
        <f t="shared" si="2"/>
        <v>41</v>
      </c>
    </row>
    <row r="60" spans="1:9" x14ac:dyDescent="0.35">
      <c r="A60" t="str">
        <f>'hr employee data'!A60</f>
        <v>EMP059</v>
      </c>
      <c r="B60" t="str">
        <f>_xlfn.XLOOKUP(A60, 'hr employee data'!A:A, 'hr employee data'!B:B, "Not Found")</f>
        <v>Nathan Montes</v>
      </c>
      <c r="C60" s="2">
        <v>45658</v>
      </c>
      <c r="D60">
        <v>4</v>
      </c>
      <c r="E60">
        <v>4</v>
      </c>
      <c r="F60">
        <v>4</v>
      </c>
      <c r="G60">
        <f t="shared" si="3"/>
        <v>4</v>
      </c>
      <c r="H60" t="str">
        <f t="shared" si="1"/>
        <v>Excellent</v>
      </c>
      <c r="I60">
        <f t="shared" si="2"/>
        <v>17</v>
      </c>
    </row>
    <row r="61" spans="1:9" x14ac:dyDescent="0.35">
      <c r="A61" t="str">
        <f>'hr employee data'!A61</f>
        <v>EMP060</v>
      </c>
      <c r="B61" t="str">
        <f>_xlfn.XLOOKUP(A61, 'hr employee data'!A:A, 'hr employee data'!B:B, "Not Found")</f>
        <v>Kristen Garcia</v>
      </c>
      <c r="C61" s="2">
        <v>45658</v>
      </c>
      <c r="D61">
        <v>3.5</v>
      </c>
      <c r="E61">
        <v>3</v>
      </c>
      <c r="F61">
        <v>4</v>
      </c>
      <c r="G61">
        <f t="shared" si="3"/>
        <v>3.5</v>
      </c>
      <c r="H61" t="str">
        <f t="shared" si="1"/>
        <v>Good</v>
      </c>
      <c r="I61">
        <f t="shared" si="2"/>
        <v>25</v>
      </c>
    </row>
    <row r="62" spans="1:9" x14ac:dyDescent="0.35">
      <c r="A62" t="str">
        <f>'hr employee data'!A62</f>
        <v>EMP061</v>
      </c>
      <c r="B62" t="str">
        <f>_xlfn.XLOOKUP(A62, 'hr employee data'!A:A, 'hr employee data'!B:B, "Not Found")</f>
        <v>Jade Johnson DVM</v>
      </c>
      <c r="C62" s="2">
        <v>45658</v>
      </c>
      <c r="D62">
        <v>4.5999999999999996</v>
      </c>
      <c r="E62">
        <v>5</v>
      </c>
      <c r="F62">
        <v>4</v>
      </c>
      <c r="G62">
        <f t="shared" si="3"/>
        <v>4.5333333333333332</v>
      </c>
      <c r="H62" t="str">
        <f t="shared" si="1"/>
        <v>Excellent</v>
      </c>
      <c r="I62">
        <f t="shared" si="2"/>
        <v>6</v>
      </c>
    </row>
    <row r="63" spans="1:9" x14ac:dyDescent="0.35">
      <c r="A63" t="str">
        <f>'hr employee data'!A63</f>
        <v>EMP062</v>
      </c>
      <c r="B63" t="str">
        <f>_xlfn.XLOOKUP(A63, 'hr employee data'!A:A, 'hr employee data'!B:B, "Not Found")</f>
        <v>David Fowler</v>
      </c>
      <c r="C63" s="2">
        <v>45658</v>
      </c>
      <c r="D63">
        <v>3.3</v>
      </c>
      <c r="E63">
        <v>3</v>
      </c>
      <c r="F63">
        <v>2</v>
      </c>
      <c r="G63">
        <f t="shared" si="3"/>
        <v>2.7666666666666671</v>
      </c>
      <c r="H63" t="str">
        <f t="shared" si="1"/>
        <v>Needs Improvement</v>
      </c>
      <c r="I63">
        <f t="shared" si="2"/>
        <v>32</v>
      </c>
    </row>
    <row r="64" spans="1:9" x14ac:dyDescent="0.35">
      <c r="A64" t="str">
        <f>'hr employee data'!A64</f>
        <v>EMP063</v>
      </c>
      <c r="B64" t="str">
        <f>_xlfn.XLOOKUP(A64, 'hr employee data'!A:A, 'hr employee data'!B:B, "Not Found")</f>
        <v>Katie Smith</v>
      </c>
      <c r="C64" s="2">
        <v>45658</v>
      </c>
      <c r="D64">
        <v>4.5</v>
      </c>
      <c r="E64">
        <v>5</v>
      </c>
      <c r="F64">
        <v>5</v>
      </c>
      <c r="G64">
        <f t="shared" si="3"/>
        <v>4.833333333333333</v>
      </c>
      <c r="H64" t="str">
        <f t="shared" si="1"/>
        <v>Excellent</v>
      </c>
      <c r="I64">
        <f t="shared" si="2"/>
        <v>2</v>
      </c>
    </row>
    <row r="65" spans="1:9" x14ac:dyDescent="0.35">
      <c r="A65" t="str">
        <f>'hr employee data'!A65</f>
        <v>EMP064</v>
      </c>
      <c r="B65" t="str">
        <f>_xlfn.XLOOKUP(A65, 'hr employee data'!A:A, 'hr employee data'!B:B, "Not Found")</f>
        <v>Amy Parsons</v>
      </c>
      <c r="C65" s="2">
        <v>45658</v>
      </c>
      <c r="D65">
        <v>3</v>
      </c>
      <c r="E65">
        <v>3</v>
      </c>
      <c r="F65">
        <v>3</v>
      </c>
      <c r="G65">
        <f t="shared" si="3"/>
        <v>3</v>
      </c>
      <c r="H65" t="str">
        <f t="shared" si="1"/>
        <v>Good</v>
      </c>
      <c r="I65">
        <f t="shared" si="2"/>
        <v>30</v>
      </c>
    </row>
    <row r="66" spans="1:9" x14ac:dyDescent="0.35">
      <c r="A66" t="str">
        <f>'hr employee data'!A66</f>
        <v>EMP065</v>
      </c>
      <c r="B66" t="str">
        <f>_xlfn.XLOOKUP(A66, 'hr employee data'!A:A, 'hr employee data'!B:B, "Not Found")</f>
        <v>Jacob Preston</v>
      </c>
      <c r="C66" s="2">
        <v>45658</v>
      </c>
      <c r="D66">
        <v>4.3</v>
      </c>
      <c r="E66">
        <v>4</v>
      </c>
      <c r="F66">
        <v>5</v>
      </c>
      <c r="G66">
        <f t="shared" ref="G66:G97" si="4">AVERAGE(D66:F66)</f>
        <v>4.4333333333333336</v>
      </c>
      <c r="H66" t="str">
        <f t="shared" si="1"/>
        <v>Excellent</v>
      </c>
      <c r="I66">
        <f t="shared" si="2"/>
        <v>8</v>
      </c>
    </row>
    <row r="67" spans="1:9" x14ac:dyDescent="0.35">
      <c r="A67" t="str">
        <f>'hr employee data'!A67</f>
        <v>EMP066</v>
      </c>
      <c r="B67" t="str">
        <f>_xlfn.XLOOKUP(A67, 'hr employee data'!A:A, 'hr employee data'!B:B, "Not Found")</f>
        <v>Lance Simmons</v>
      </c>
      <c r="C67" s="2">
        <v>45658</v>
      </c>
      <c r="D67">
        <v>2.8</v>
      </c>
      <c r="E67">
        <v>2</v>
      </c>
      <c r="F67">
        <v>2</v>
      </c>
      <c r="G67">
        <f t="shared" si="4"/>
        <v>2.2666666666666666</v>
      </c>
      <c r="H67" t="str">
        <f t="shared" ref="H67:H101" si="5">IF(G67&gt;=4,"Excellent",IF(G67&gt;=3,"Good","Needs Improvement"))</f>
        <v>Needs Improvement</v>
      </c>
      <c r="I67">
        <f t="shared" ref="I67:I101" si="6">RANK(G67,G67:G166,0)</f>
        <v>33</v>
      </c>
    </row>
    <row r="68" spans="1:9" x14ac:dyDescent="0.35">
      <c r="A68" t="str">
        <f>'hr employee data'!A68</f>
        <v>EMP067</v>
      </c>
      <c r="B68" t="str">
        <f>_xlfn.XLOOKUP(A68, 'hr employee data'!A:A, 'hr employee data'!B:B, "Not Found")</f>
        <v>Richard Diaz</v>
      </c>
      <c r="C68" s="2">
        <v>45658</v>
      </c>
      <c r="D68">
        <v>3.9</v>
      </c>
      <c r="E68">
        <v>4</v>
      </c>
      <c r="F68">
        <v>4</v>
      </c>
      <c r="G68">
        <f t="shared" si="4"/>
        <v>3.9666666666666668</v>
      </c>
      <c r="H68" t="str">
        <f t="shared" si="5"/>
        <v>Good</v>
      </c>
      <c r="I68">
        <f t="shared" si="6"/>
        <v>17</v>
      </c>
    </row>
    <row r="69" spans="1:9" x14ac:dyDescent="0.35">
      <c r="A69" t="str">
        <f>'hr employee data'!A69</f>
        <v>EMP068</v>
      </c>
      <c r="B69" t="str">
        <f>_xlfn.XLOOKUP(A69, 'hr employee data'!A:A, 'hr employee data'!B:B, "Not Found")</f>
        <v>Michele Lewis</v>
      </c>
      <c r="C69" s="2">
        <v>45658</v>
      </c>
      <c r="D69">
        <v>4.4000000000000004</v>
      </c>
      <c r="E69">
        <v>4</v>
      </c>
      <c r="F69">
        <v>5</v>
      </c>
      <c r="G69">
        <f t="shared" si="4"/>
        <v>4.4666666666666668</v>
      </c>
      <c r="H69" t="str">
        <f t="shared" si="5"/>
        <v>Excellent</v>
      </c>
      <c r="I69">
        <f t="shared" si="6"/>
        <v>6</v>
      </c>
    </row>
    <row r="70" spans="1:9" x14ac:dyDescent="0.35">
      <c r="A70" t="str">
        <f>'hr employee data'!A70</f>
        <v>EMP069</v>
      </c>
      <c r="B70" t="str">
        <f>_xlfn.XLOOKUP(A70, 'hr employee data'!A:A, 'hr employee data'!B:B, "Not Found")</f>
        <v>Cynthia Snyder</v>
      </c>
      <c r="C70" s="2">
        <v>45658</v>
      </c>
      <c r="D70">
        <v>3.1</v>
      </c>
      <c r="E70">
        <v>3</v>
      </c>
      <c r="F70">
        <v>3</v>
      </c>
      <c r="G70">
        <f t="shared" si="4"/>
        <v>3.0333333333333332</v>
      </c>
      <c r="H70" t="str">
        <f t="shared" si="5"/>
        <v>Good</v>
      </c>
      <c r="I70">
        <f t="shared" si="6"/>
        <v>26</v>
      </c>
    </row>
    <row r="71" spans="1:9" x14ac:dyDescent="0.35">
      <c r="A71" t="str">
        <f>'hr employee data'!A71</f>
        <v>EMP070</v>
      </c>
      <c r="B71" t="str">
        <f>_xlfn.XLOOKUP(A71, 'hr employee data'!A:A, 'hr employee data'!B:B, "Not Found")</f>
        <v>Joseph Anderson</v>
      </c>
      <c r="C71" s="2">
        <v>45658</v>
      </c>
      <c r="D71">
        <v>4.0999999999999996</v>
      </c>
      <c r="E71">
        <v>5</v>
      </c>
      <c r="F71">
        <v>5</v>
      </c>
      <c r="G71">
        <f t="shared" si="4"/>
        <v>4.7</v>
      </c>
      <c r="H71" t="str">
        <f t="shared" si="5"/>
        <v>Excellent</v>
      </c>
      <c r="I71">
        <f t="shared" si="6"/>
        <v>4</v>
      </c>
    </row>
    <row r="72" spans="1:9" x14ac:dyDescent="0.35">
      <c r="A72" t="str">
        <f>'hr employee data'!A72</f>
        <v>EMP071</v>
      </c>
      <c r="B72" t="str">
        <f>_xlfn.XLOOKUP(A72, 'hr employee data'!A:A, 'hr employee data'!B:B, "Not Found")</f>
        <v>Lisa Davis</v>
      </c>
      <c r="C72" s="2">
        <v>45658</v>
      </c>
      <c r="D72">
        <v>3.4</v>
      </c>
      <c r="E72">
        <v>3</v>
      </c>
      <c r="F72">
        <v>4</v>
      </c>
      <c r="G72">
        <f t="shared" si="4"/>
        <v>3.4666666666666668</v>
      </c>
      <c r="H72" t="str">
        <f t="shared" si="5"/>
        <v>Good</v>
      </c>
      <c r="I72">
        <f t="shared" si="6"/>
        <v>19</v>
      </c>
    </row>
    <row r="73" spans="1:9" x14ac:dyDescent="0.35">
      <c r="A73" t="str">
        <f>'hr employee data'!A73</f>
        <v>EMP072</v>
      </c>
      <c r="B73" t="str">
        <f>_xlfn.XLOOKUP(A73, 'hr employee data'!A:A, 'hr employee data'!B:B, "Not Found")</f>
        <v>Robert Sullivan</v>
      </c>
      <c r="C73" s="2">
        <v>45658</v>
      </c>
      <c r="D73">
        <v>4</v>
      </c>
      <c r="E73">
        <v>4</v>
      </c>
      <c r="F73">
        <v>4</v>
      </c>
      <c r="G73">
        <f t="shared" si="4"/>
        <v>4</v>
      </c>
      <c r="H73" t="str">
        <f t="shared" si="5"/>
        <v>Excellent</v>
      </c>
      <c r="I73">
        <f t="shared" si="6"/>
        <v>12</v>
      </c>
    </row>
    <row r="74" spans="1:9" x14ac:dyDescent="0.35">
      <c r="A74" t="str">
        <f>'hr employee data'!A74</f>
        <v>EMP073</v>
      </c>
      <c r="B74" t="str">
        <f>_xlfn.XLOOKUP(A74, 'hr employee data'!A:A, 'hr employee data'!B:B, "Not Found")</f>
        <v>Brent Roberts</v>
      </c>
      <c r="C74" s="2">
        <v>45658</v>
      </c>
      <c r="D74">
        <v>2.9</v>
      </c>
      <c r="E74">
        <v>2</v>
      </c>
      <c r="F74">
        <v>3</v>
      </c>
      <c r="G74">
        <f t="shared" si="4"/>
        <v>2.6333333333333333</v>
      </c>
      <c r="H74" t="str">
        <f t="shared" si="5"/>
        <v>Needs Improvement</v>
      </c>
      <c r="I74">
        <f t="shared" si="6"/>
        <v>26</v>
      </c>
    </row>
    <row r="75" spans="1:9" x14ac:dyDescent="0.35">
      <c r="A75" t="str">
        <f>'hr employee data'!A75</f>
        <v>EMP074</v>
      </c>
      <c r="B75" t="str">
        <f>_xlfn.XLOOKUP(A75, 'hr employee data'!A:A, 'hr employee data'!B:B, "Not Found")</f>
        <v>Johnny Khan</v>
      </c>
      <c r="C75" s="2">
        <v>45658</v>
      </c>
      <c r="D75">
        <v>4.2</v>
      </c>
      <c r="E75">
        <v>5</v>
      </c>
      <c r="F75">
        <v>4</v>
      </c>
      <c r="G75">
        <f t="shared" si="4"/>
        <v>4.3999999999999995</v>
      </c>
      <c r="H75" t="str">
        <f t="shared" si="5"/>
        <v>Excellent</v>
      </c>
      <c r="I75">
        <f t="shared" si="6"/>
        <v>7</v>
      </c>
    </row>
    <row r="76" spans="1:9" x14ac:dyDescent="0.35">
      <c r="A76" t="str">
        <f>'hr employee data'!A76</f>
        <v>EMP075</v>
      </c>
      <c r="B76" t="str">
        <f>_xlfn.XLOOKUP(A76, 'hr employee data'!A:A, 'hr employee data'!B:B, "Not Found")</f>
        <v>Jennifer Norton</v>
      </c>
      <c r="C76" s="2">
        <v>45658</v>
      </c>
      <c r="D76">
        <v>3.6</v>
      </c>
      <c r="E76">
        <v>3</v>
      </c>
      <c r="F76">
        <v>3</v>
      </c>
      <c r="G76">
        <f t="shared" si="4"/>
        <v>3.1999999999999997</v>
      </c>
      <c r="H76" t="str">
        <f t="shared" si="5"/>
        <v>Good</v>
      </c>
      <c r="I76">
        <f t="shared" si="6"/>
        <v>19</v>
      </c>
    </row>
    <row r="77" spans="1:9" x14ac:dyDescent="0.35">
      <c r="A77" t="str">
        <f>'hr employee data'!A77</f>
        <v>EMP076</v>
      </c>
      <c r="B77" t="str">
        <f>_xlfn.XLOOKUP(A77, 'hr employee data'!A:A, 'hr employee data'!B:B, "Not Found")</f>
        <v>James Jensen</v>
      </c>
      <c r="C77" s="2">
        <v>45658</v>
      </c>
      <c r="D77">
        <v>4.5</v>
      </c>
      <c r="E77">
        <v>4</v>
      </c>
      <c r="F77">
        <v>5</v>
      </c>
      <c r="G77">
        <f t="shared" si="4"/>
        <v>4.5</v>
      </c>
      <c r="H77" t="str">
        <f t="shared" si="5"/>
        <v>Excellent</v>
      </c>
      <c r="I77">
        <f t="shared" si="6"/>
        <v>4</v>
      </c>
    </row>
    <row r="78" spans="1:9" x14ac:dyDescent="0.35">
      <c r="A78" t="str">
        <f>'hr employee data'!A78</f>
        <v>EMP077</v>
      </c>
      <c r="B78" t="str">
        <f>_xlfn.XLOOKUP(A78, 'hr employee data'!A:A, 'hr employee data'!B:B, "Not Found")</f>
        <v>Mark Harvey</v>
      </c>
      <c r="C78" s="2">
        <v>45658</v>
      </c>
      <c r="D78">
        <v>3.2</v>
      </c>
      <c r="E78">
        <v>3</v>
      </c>
      <c r="F78">
        <v>2</v>
      </c>
      <c r="G78">
        <f t="shared" si="4"/>
        <v>2.7333333333333329</v>
      </c>
      <c r="H78" t="str">
        <f t="shared" si="5"/>
        <v>Needs Improvement</v>
      </c>
      <c r="I78">
        <f t="shared" si="6"/>
        <v>20</v>
      </c>
    </row>
    <row r="79" spans="1:9" x14ac:dyDescent="0.35">
      <c r="A79" t="str">
        <f>'hr employee data'!A79</f>
        <v>EMP078</v>
      </c>
      <c r="B79" t="str">
        <f>_xlfn.XLOOKUP(A79, 'hr employee data'!A:A, 'hr employee data'!B:B, "Not Found")</f>
        <v>Emily Thompson</v>
      </c>
      <c r="C79" s="2">
        <v>45658</v>
      </c>
      <c r="D79">
        <v>4.3</v>
      </c>
      <c r="E79">
        <v>5</v>
      </c>
      <c r="F79">
        <v>4</v>
      </c>
      <c r="G79">
        <f t="shared" si="4"/>
        <v>4.4333333333333336</v>
      </c>
      <c r="H79" t="str">
        <f t="shared" si="5"/>
        <v>Excellent</v>
      </c>
      <c r="I79">
        <f t="shared" si="6"/>
        <v>5</v>
      </c>
    </row>
    <row r="80" spans="1:9" x14ac:dyDescent="0.35">
      <c r="A80" t="str">
        <f>'hr employee data'!A80</f>
        <v>EMP079</v>
      </c>
      <c r="B80" t="str">
        <f>_xlfn.XLOOKUP(A80, 'hr employee data'!A:A, 'hr employee data'!B:B, "Not Found")</f>
        <v>Jamie Baird</v>
      </c>
      <c r="C80" s="2">
        <v>45658</v>
      </c>
      <c r="D80">
        <v>3.7</v>
      </c>
      <c r="E80">
        <v>3</v>
      </c>
      <c r="F80">
        <v>4</v>
      </c>
      <c r="G80">
        <f t="shared" si="4"/>
        <v>3.5666666666666664</v>
      </c>
      <c r="H80" t="str">
        <f t="shared" si="5"/>
        <v>Good</v>
      </c>
      <c r="I80">
        <f t="shared" si="6"/>
        <v>12</v>
      </c>
    </row>
    <row r="81" spans="1:9" x14ac:dyDescent="0.35">
      <c r="A81" t="str">
        <f>'hr employee data'!A81</f>
        <v>EMP080</v>
      </c>
      <c r="B81" t="str">
        <f>_xlfn.XLOOKUP(A81, 'hr employee data'!A:A, 'hr employee data'!B:B, "Not Found")</f>
        <v>Michael Schmidt</v>
      </c>
      <c r="C81" s="2">
        <v>45658</v>
      </c>
      <c r="D81">
        <v>4.0999999999999996</v>
      </c>
      <c r="E81">
        <v>4</v>
      </c>
      <c r="F81">
        <v>5</v>
      </c>
      <c r="G81">
        <f t="shared" si="4"/>
        <v>4.3666666666666663</v>
      </c>
      <c r="H81" t="str">
        <f t="shared" si="5"/>
        <v>Excellent</v>
      </c>
      <c r="I81">
        <f t="shared" si="6"/>
        <v>7</v>
      </c>
    </row>
    <row r="82" spans="1:9" x14ac:dyDescent="0.35">
      <c r="A82" t="str">
        <f>'hr employee data'!A82</f>
        <v>EMP081</v>
      </c>
      <c r="B82" t="str">
        <f>_xlfn.XLOOKUP(A82, 'hr employee data'!A:A, 'hr employee data'!B:B, "Not Found")</f>
        <v>Carrie Khan</v>
      </c>
      <c r="C82" s="2">
        <v>45658</v>
      </c>
      <c r="D82">
        <v>2.7</v>
      </c>
      <c r="E82">
        <v>2</v>
      </c>
      <c r="F82">
        <v>2</v>
      </c>
      <c r="G82">
        <f t="shared" si="4"/>
        <v>2.2333333333333334</v>
      </c>
      <c r="H82" t="str">
        <f t="shared" si="5"/>
        <v>Needs Improvement</v>
      </c>
      <c r="I82">
        <f t="shared" si="6"/>
        <v>19</v>
      </c>
    </row>
    <row r="83" spans="1:9" x14ac:dyDescent="0.35">
      <c r="A83" t="str">
        <f>'hr employee data'!A83</f>
        <v>EMP082</v>
      </c>
      <c r="B83" t="str">
        <f>_xlfn.XLOOKUP(A83, 'hr employee data'!A:A, 'hr employee data'!B:B, "Not Found")</f>
        <v>Corey Rodriguez</v>
      </c>
      <c r="C83" s="2">
        <v>45658</v>
      </c>
      <c r="D83">
        <v>4</v>
      </c>
      <c r="E83">
        <v>4</v>
      </c>
      <c r="F83">
        <v>4</v>
      </c>
      <c r="G83">
        <f t="shared" si="4"/>
        <v>4</v>
      </c>
      <c r="H83" t="str">
        <f t="shared" si="5"/>
        <v>Excellent</v>
      </c>
      <c r="I83">
        <f t="shared" si="6"/>
        <v>8</v>
      </c>
    </row>
    <row r="84" spans="1:9" x14ac:dyDescent="0.35">
      <c r="A84" t="str">
        <f>'hr employee data'!A84</f>
        <v>EMP083</v>
      </c>
      <c r="B84" t="str">
        <f>_xlfn.XLOOKUP(A84, 'hr employee data'!A:A, 'hr employee data'!B:B, "Not Found")</f>
        <v>Adriana Reyes</v>
      </c>
      <c r="C84" s="2">
        <v>45658</v>
      </c>
      <c r="D84">
        <v>3.5</v>
      </c>
      <c r="E84">
        <v>3</v>
      </c>
      <c r="F84">
        <v>3</v>
      </c>
      <c r="G84">
        <f t="shared" si="4"/>
        <v>3.1666666666666665</v>
      </c>
      <c r="H84" t="str">
        <f t="shared" si="5"/>
        <v>Good</v>
      </c>
      <c r="I84">
        <f t="shared" si="6"/>
        <v>14</v>
      </c>
    </row>
    <row r="85" spans="1:9" x14ac:dyDescent="0.35">
      <c r="A85" t="str">
        <f>'hr employee data'!A85</f>
        <v>EMP084</v>
      </c>
      <c r="B85" t="str">
        <f>_xlfn.XLOOKUP(A85, 'hr employee data'!A:A, 'hr employee data'!B:B, "Not Found")</f>
        <v>Tyler Mendoza</v>
      </c>
      <c r="C85" s="2">
        <v>45658</v>
      </c>
      <c r="D85">
        <v>4.5999999999999996</v>
      </c>
      <c r="E85">
        <v>5</v>
      </c>
      <c r="F85">
        <v>5</v>
      </c>
      <c r="G85">
        <f t="shared" si="4"/>
        <v>4.8666666666666663</v>
      </c>
      <c r="H85" t="str">
        <f t="shared" si="5"/>
        <v>Excellent</v>
      </c>
      <c r="I85">
        <f t="shared" si="6"/>
        <v>1</v>
      </c>
    </row>
    <row r="86" spans="1:9" x14ac:dyDescent="0.35">
      <c r="A86" t="str">
        <f>'hr employee data'!A86</f>
        <v>EMP085</v>
      </c>
      <c r="B86" t="str">
        <f>_xlfn.XLOOKUP(A86, 'hr employee data'!A:A, 'hr employee data'!B:B, "Not Found")</f>
        <v>Joshua Martin</v>
      </c>
      <c r="C86" s="2">
        <v>45658</v>
      </c>
      <c r="D86">
        <v>3</v>
      </c>
      <c r="E86">
        <v>3</v>
      </c>
      <c r="F86">
        <v>2</v>
      </c>
      <c r="G86">
        <f t="shared" si="4"/>
        <v>2.6666666666666665</v>
      </c>
      <c r="H86" t="str">
        <f t="shared" si="5"/>
        <v>Needs Improvement</v>
      </c>
      <c r="I86">
        <f t="shared" si="6"/>
        <v>15</v>
      </c>
    </row>
    <row r="87" spans="1:9" x14ac:dyDescent="0.35">
      <c r="A87" t="str">
        <f>'hr employee data'!A2</f>
        <v>EMP001</v>
      </c>
      <c r="B87" t="str">
        <f>_xlfn.XLOOKUP(A87, 'hr employee data'!A:A, 'hr employee data'!B:B, "Not Found")</f>
        <v>Allison Hill</v>
      </c>
      <c r="C87" s="2">
        <v>45658</v>
      </c>
      <c r="D87">
        <v>4.4000000000000004</v>
      </c>
      <c r="E87">
        <v>5</v>
      </c>
      <c r="F87">
        <v>4</v>
      </c>
      <c r="G87">
        <f t="shared" si="4"/>
        <v>4.4666666666666668</v>
      </c>
      <c r="H87" t="str">
        <f t="shared" si="5"/>
        <v>Excellent</v>
      </c>
      <c r="I87">
        <f t="shared" si="6"/>
        <v>3</v>
      </c>
    </row>
    <row r="88" spans="1:9" x14ac:dyDescent="0.35">
      <c r="A88" t="str">
        <f>'hr employee data'!A88</f>
        <v>EMP087</v>
      </c>
      <c r="B88" t="str">
        <f>_xlfn.XLOOKUP(A88, 'hr employee data'!A:A, 'hr employee data'!B:B, "Not Found")</f>
        <v>Monica Walker</v>
      </c>
      <c r="C88" s="2">
        <v>45658</v>
      </c>
      <c r="D88">
        <v>3.3</v>
      </c>
      <c r="E88">
        <v>3</v>
      </c>
      <c r="F88">
        <v>3</v>
      </c>
      <c r="G88">
        <f t="shared" si="4"/>
        <v>3.1</v>
      </c>
      <c r="H88" t="str">
        <f t="shared" si="5"/>
        <v>Good</v>
      </c>
      <c r="I88">
        <f t="shared" si="6"/>
        <v>12</v>
      </c>
    </row>
    <row r="89" spans="1:9" x14ac:dyDescent="0.35">
      <c r="A89" t="str">
        <f>'hr employee data'!A89</f>
        <v>EMP088</v>
      </c>
      <c r="B89" t="str">
        <f>_xlfn.XLOOKUP(A89, 'hr employee data'!A:A, 'hr employee data'!B:B, "Not Found")</f>
        <v>Brian Johnson</v>
      </c>
      <c r="C89" s="2">
        <v>45658</v>
      </c>
      <c r="D89">
        <v>4.0999999999999996</v>
      </c>
      <c r="E89">
        <v>4</v>
      </c>
      <c r="F89">
        <v>4</v>
      </c>
      <c r="G89">
        <f t="shared" si="4"/>
        <v>4.0333333333333332</v>
      </c>
      <c r="H89" t="str">
        <f t="shared" si="5"/>
        <v>Excellent</v>
      </c>
      <c r="I89">
        <f t="shared" si="6"/>
        <v>5</v>
      </c>
    </row>
    <row r="90" spans="1:9" x14ac:dyDescent="0.35">
      <c r="A90" t="str">
        <f>'hr employee data'!A90</f>
        <v>EMP089</v>
      </c>
      <c r="B90" t="str">
        <f>_xlfn.XLOOKUP(A90, 'hr employee data'!A:A, 'hr employee data'!B:B, "Not Found")</f>
        <v>Justin Vargas</v>
      </c>
      <c r="C90" s="2">
        <v>45658</v>
      </c>
      <c r="D90">
        <v>2.6</v>
      </c>
      <c r="E90">
        <v>2</v>
      </c>
      <c r="F90">
        <v>2</v>
      </c>
      <c r="G90">
        <f t="shared" si="4"/>
        <v>2.1999999999999997</v>
      </c>
      <c r="H90" t="str">
        <f t="shared" si="5"/>
        <v>Needs Improvement</v>
      </c>
      <c r="I90">
        <f t="shared" si="6"/>
        <v>12</v>
      </c>
    </row>
    <row r="91" spans="1:9" x14ac:dyDescent="0.35">
      <c r="A91" t="str">
        <f>'hr employee data'!A91</f>
        <v>EMP090</v>
      </c>
      <c r="B91" t="str">
        <f>_xlfn.XLOOKUP(A91, 'hr employee data'!A:A, 'hr employee data'!B:B, "Not Found")</f>
        <v>Brianna Ford</v>
      </c>
      <c r="C91" s="2">
        <v>45658</v>
      </c>
      <c r="D91">
        <v>3.9</v>
      </c>
      <c r="E91">
        <v>4</v>
      </c>
      <c r="F91">
        <v>4</v>
      </c>
      <c r="G91">
        <f t="shared" si="4"/>
        <v>3.9666666666666668</v>
      </c>
      <c r="H91" t="str">
        <f t="shared" si="5"/>
        <v>Good</v>
      </c>
      <c r="I91">
        <f t="shared" si="6"/>
        <v>6</v>
      </c>
    </row>
    <row r="92" spans="1:9" x14ac:dyDescent="0.35">
      <c r="A92" t="str">
        <f>'hr employee data'!A92</f>
        <v>EMP091</v>
      </c>
      <c r="B92" t="str">
        <f>_xlfn.XLOOKUP(A92, 'hr employee data'!A:A, 'hr employee data'!B:B, "Not Found")</f>
        <v>Shelly Lopez</v>
      </c>
      <c r="C92" s="2">
        <v>45658</v>
      </c>
      <c r="D92">
        <v>4.2</v>
      </c>
      <c r="E92">
        <v>4</v>
      </c>
      <c r="F92">
        <v>5</v>
      </c>
      <c r="G92">
        <f t="shared" si="4"/>
        <v>4.3999999999999995</v>
      </c>
      <c r="H92" t="str">
        <f t="shared" si="5"/>
        <v>Excellent</v>
      </c>
      <c r="I92">
        <f t="shared" si="6"/>
        <v>3</v>
      </c>
    </row>
    <row r="93" spans="1:9" x14ac:dyDescent="0.35">
      <c r="A93" t="str">
        <f>'hr employee data'!A93</f>
        <v>EMP092</v>
      </c>
      <c r="B93" t="str">
        <f>_xlfn.XLOOKUP(A93, 'hr employee data'!A:A, 'hr employee data'!B:B, "Not Found")</f>
        <v>Heather Green</v>
      </c>
      <c r="C93" s="2">
        <v>45658</v>
      </c>
      <c r="D93">
        <v>3.6</v>
      </c>
      <c r="E93">
        <v>3</v>
      </c>
      <c r="F93">
        <v>4</v>
      </c>
      <c r="G93">
        <f t="shared" si="4"/>
        <v>3.5333333333333332</v>
      </c>
      <c r="H93" t="str">
        <f t="shared" si="5"/>
        <v>Good</v>
      </c>
      <c r="I93">
        <f t="shared" si="6"/>
        <v>6</v>
      </c>
    </row>
    <row r="94" spans="1:9" x14ac:dyDescent="0.35">
      <c r="A94" t="str">
        <f>'hr employee data'!A94</f>
        <v>EMP093</v>
      </c>
      <c r="B94" t="str">
        <f>_xlfn.XLOOKUP(A94, 'hr employee data'!A:A, 'hr employee data'!B:B, "Not Found")</f>
        <v>Craig Hall</v>
      </c>
      <c r="C94" s="2">
        <v>45658</v>
      </c>
      <c r="D94">
        <v>4.3</v>
      </c>
      <c r="E94">
        <v>5</v>
      </c>
      <c r="F94">
        <v>5</v>
      </c>
      <c r="G94">
        <f t="shared" si="4"/>
        <v>4.7666666666666666</v>
      </c>
      <c r="H94" t="str">
        <f t="shared" si="5"/>
        <v>Excellent</v>
      </c>
      <c r="I94">
        <f t="shared" si="6"/>
        <v>2</v>
      </c>
    </row>
    <row r="95" spans="1:9" x14ac:dyDescent="0.35">
      <c r="A95" t="str">
        <f>'hr employee data'!A95</f>
        <v>EMP094</v>
      </c>
      <c r="B95" t="str">
        <f>_xlfn.XLOOKUP(A95, 'hr employee data'!A:A, 'hr employee data'!B:B, "Not Found")</f>
        <v>Ryan Hall</v>
      </c>
      <c r="C95" s="2">
        <v>45658</v>
      </c>
      <c r="D95">
        <v>3.8</v>
      </c>
      <c r="E95">
        <v>3</v>
      </c>
      <c r="F95">
        <v>3</v>
      </c>
      <c r="G95">
        <f t="shared" si="4"/>
        <v>3.2666666666666671</v>
      </c>
      <c r="H95" t="str">
        <f t="shared" si="5"/>
        <v>Good</v>
      </c>
      <c r="I95">
        <f t="shared" si="6"/>
        <v>6</v>
      </c>
    </row>
    <row r="96" spans="1:9" x14ac:dyDescent="0.35">
      <c r="A96" t="str">
        <f>'hr employee data'!A96</f>
        <v>EMP095</v>
      </c>
      <c r="B96" t="str">
        <f>_xlfn.XLOOKUP(A96, 'hr employee data'!A:A, 'hr employee data'!B:B, "Not Found")</f>
        <v>Susan Rodriguez</v>
      </c>
      <c r="C96" s="2">
        <v>45658</v>
      </c>
      <c r="D96">
        <v>4</v>
      </c>
      <c r="E96">
        <v>4</v>
      </c>
      <c r="F96">
        <v>4</v>
      </c>
      <c r="G96">
        <f t="shared" si="4"/>
        <v>4</v>
      </c>
      <c r="H96" t="str">
        <f t="shared" si="5"/>
        <v>Excellent</v>
      </c>
      <c r="I96">
        <f t="shared" si="6"/>
        <v>3</v>
      </c>
    </row>
    <row r="97" spans="1:9" x14ac:dyDescent="0.35">
      <c r="A97" t="str">
        <f>'hr employee data'!A97</f>
        <v>EMP096</v>
      </c>
      <c r="B97" t="str">
        <f>_xlfn.XLOOKUP(A97, 'hr employee data'!A:A, 'hr employee data'!B:B, "Not Found")</f>
        <v>Adam Jackson</v>
      </c>
      <c r="C97" s="2">
        <v>45658</v>
      </c>
      <c r="D97">
        <v>3.1</v>
      </c>
      <c r="E97">
        <v>2</v>
      </c>
      <c r="F97">
        <v>3</v>
      </c>
      <c r="G97">
        <f t="shared" si="4"/>
        <v>2.6999999999999997</v>
      </c>
      <c r="H97" t="str">
        <f t="shared" si="5"/>
        <v>Needs Improvement</v>
      </c>
      <c r="I97">
        <f t="shared" si="6"/>
        <v>5</v>
      </c>
    </row>
    <row r="98" spans="1:9" x14ac:dyDescent="0.35">
      <c r="A98" t="str">
        <f>'hr employee data'!A98</f>
        <v>EMP097</v>
      </c>
      <c r="B98" t="str">
        <f>_xlfn.XLOOKUP(A98, 'hr employee data'!A:A, 'hr employee data'!B:B, "Not Found")</f>
        <v>Nicole Marquez</v>
      </c>
      <c r="C98" s="2">
        <v>45658</v>
      </c>
      <c r="D98">
        <v>4.5</v>
      </c>
      <c r="E98">
        <v>5</v>
      </c>
      <c r="F98">
        <v>5</v>
      </c>
      <c r="G98">
        <f t="shared" ref="G98:G100" si="7">AVERAGE(D98:F98)</f>
        <v>4.833333333333333</v>
      </c>
      <c r="H98" t="str">
        <f t="shared" si="5"/>
        <v>Excellent</v>
      </c>
      <c r="I98">
        <f t="shared" si="6"/>
        <v>1</v>
      </c>
    </row>
    <row r="99" spans="1:9" x14ac:dyDescent="0.35">
      <c r="A99" t="str">
        <f>'hr employee data'!A99</f>
        <v>EMP098</v>
      </c>
      <c r="B99" t="str">
        <f>_xlfn.XLOOKUP(A99, 'hr employee data'!A:A, 'hr employee data'!B:B, "Not Found")</f>
        <v>Jennifer Ayala</v>
      </c>
      <c r="C99" s="2">
        <v>45658</v>
      </c>
      <c r="D99">
        <v>3.4</v>
      </c>
      <c r="E99">
        <v>3</v>
      </c>
      <c r="F99">
        <v>4</v>
      </c>
      <c r="G99">
        <f t="shared" si="7"/>
        <v>3.4666666666666668</v>
      </c>
      <c r="H99" t="str">
        <f t="shared" si="5"/>
        <v>Good</v>
      </c>
      <c r="I99">
        <f t="shared" si="6"/>
        <v>3</v>
      </c>
    </row>
    <row r="100" spans="1:9" x14ac:dyDescent="0.35">
      <c r="A100" t="str">
        <f>'hr employee data'!A100</f>
        <v>EMP099</v>
      </c>
      <c r="B100" t="str">
        <f>_xlfn.XLOOKUP(A100, 'hr employee data'!A:A, 'hr employee data'!B:B, "Not Found")</f>
        <v>Emily Rodriguez</v>
      </c>
      <c r="C100" s="2">
        <v>45658</v>
      </c>
      <c r="D100">
        <v>4.2</v>
      </c>
      <c r="E100">
        <v>4</v>
      </c>
      <c r="F100">
        <v>5</v>
      </c>
      <c r="G100">
        <f t="shared" si="7"/>
        <v>4.3999999999999995</v>
      </c>
      <c r="H100" t="str">
        <f t="shared" si="5"/>
        <v>Excellent</v>
      </c>
      <c r="I100">
        <f t="shared" si="6"/>
        <v>1</v>
      </c>
    </row>
    <row r="101" spans="1:9" x14ac:dyDescent="0.35">
      <c r="A101" t="str">
        <f>'hr employee data'!A101</f>
        <v>EMP100</v>
      </c>
      <c r="B101" t="str">
        <f>_xlfn.XLOOKUP(A101, 'hr employee data'!A:A, 'hr employee data'!B:B, "Not Found")</f>
        <v>Erika Cruz</v>
      </c>
      <c r="C101" s="2">
        <v>45658</v>
      </c>
      <c r="D101">
        <v>3.7</v>
      </c>
      <c r="E101">
        <v>3</v>
      </c>
      <c r="F101">
        <v>4</v>
      </c>
      <c r="G101">
        <f>AVERAGE(D101:F101)</f>
        <v>3.5666666666666664</v>
      </c>
      <c r="H101" t="str">
        <f t="shared" si="5"/>
        <v>Good</v>
      </c>
      <c r="I101">
        <f t="shared" si="6"/>
        <v>1</v>
      </c>
    </row>
    <row r="102" spans="1:9" x14ac:dyDescent="0.35">
      <c r="C102" s="2"/>
    </row>
  </sheetData>
  <phoneticPr fontId="2" type="noConversion"/>
  <conditionalFormatting sqref="G2:G101">
    <cfRule type="iconSet" priority="2">
      <iconSet>
        <cfvo type="percent" val="0"/>
        <cfvo type="percent" val="3.5" gte="0"/>
        <cfvo type="percent" val="6"/>
      </iconSet>
    </cfRule>
    <cfRule type="dataBar" priority="4">
      <dataBar>
        <cfvo type="min"/>
        <cfvo type="max"/>
        <color rgb="FF63C384"/>
      </dataBar>
      <extLst>
        <ext xmlns:x14="http://schemas.microsoft.com/office/spreadsheetml/2009/9/main" uri="{B025F937-C7B1-47D3-B67F-A62EFF666E3E}">
          <x14:id>{D50D4CA3-7A0E-4419-8503-37CC17A383AB}</x14:id>
        </ext>
      </extLst>
    </cfRule>
  </conditionalFormatting>
  <dataValidations count="1">
    <dataValidation type="list" allowBlank="1" showInputMessage="1" showErrorMessage="1" sqref="C2:C101" xr:uid="{7D5FAA12-3869-4FD2-96DB-B05FFBDDCA0F}">
      <formula1>"Jan-2025,Feb-2025,Mar-2025,Apr-2025,May-2025,Jun-2025,Jul-2025,Aug-2025,Sep-2025,Oct-2025,Nov-2025,Dec-2025"</formula1>
    </dataValidation>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1" id="{CD28C8A5-360D-424E-BF80-1EA3317C3460}">
            <x14:iconSet custom="1">
              <x14:cfvo type="percent">
                <xm:f>0</xm:f>
              </x14:cfvo>
              <x14:cfvo type="percent">
                <xm:f>3.5</xm:f>
              </x14:cfvo>
              <x14:cfvo type="percent">
                <xm:f>6</xm:f>
              </x14:cfvo>
              <x14:cfIcon iconSet="3Symbols" iconId="0"/>
              <x14:cfIcon iconSet="3TrafficLights1" iconId="1"/>
              <x14:cfIcon iconSet="3Symbols" iconId="2"/>
            </x14:iconSet>
          </x14:cfRule>
          <xm:sqref>G1:G1048576</xm:sqref>
        </x14:conditionalFormatting>
        <x14:conditionalFormatting xmlns:xm="http://schemas.microsoft.com/office/excel/2006/main">
          <x14:cfRule type="iconSet" priority="3" id="{71734EE2-2B84-40EC-863E-1BCA4FBB3CC7}">
            <x14:iconSet iconSet="3Triangles">
              <x14:cfvo type="percent">
                <xm:f>0</xm:f>
              </x14:cfvo>
              <x14:cfvo type="percent">
                <xm:f>33</xm:f>
              </x14:cfvo>
              <x14:cfvo type="percent">
                <xm:f>67</xm:f>
              </x14:cfvo>
            </x14:iconSet>
          </x14:cfRule>
          <x14:cfRule type="dataBar" id="{D50D4CA3-7A0E-4419-8503-37CC17A383AB}">
            <x14:dataBar minLength="0" maxLength="100" gradient="0">
              <x14:cfvo type="autoMin"/>
              <x14:cfvo type="autoMax"/>
              <x14:negativeFillColor rgb="FFFF0000"/>
              <x14:axisColor rgb="FF000000"/>
            </x14:dataBar>
          </x14:cfRule>
          <xm:sqref>G2:G101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8A99-C39E-487A-81E6-4930ED36BEEB}">
  <dimension ref="A1:O204"/>
  <sheetViews>
    <sheetView tabSelected="1" topLeftCell="G1" zoomScale="76" zoomScaleNormal="83" workbookViewId="0">
      <selection activeCell="Q17" sqref="Q17"/>
    </sheetView>
  </sheetViews>
  <sheetFormatPr defaultRowHeight="18.5" x14ac:dyDescent="0.45"/>
  <cols>
    <col min="1" max="3" width="21.1796875" style="6" customWidth="1"/>
    <col min="4" max="4" width="13.1796875" style="6" customWidth="1"/>
    <col min="5" max="5" width="18.26953125" style="6" customWidth="1"/>
    <col min="6" max="6" width="17" style="6" customWidth="1"/>
    <col min="7" max="7" width="13.54296875" style="6" customWidth="1"/>
    <col min="8" max="9" width="8.7265625" style="6"/>
    <col min="10" max="10" width="13.36328125" style="6" bestFit="1" customWidth="1"/>
    <col min="11" max="11" width="16.453125" style="6" bestFit="1" customWidth="1"/>
    <col min="12" max="12" width="8.7265625" style="6"/>
    <col min="13" max="13" width="13.6328125" style="6" bestFit="1" customWidth="1"/>
    <col min="14" max="14" width="16.08984375" style="6" bestFit="1" customWidth="1"/>
    <col min="15" max="16384" width="8.7265625" style="6"/>
  </cols>
  <sheetData>
    <row r="1" spans="1:15" x14ac:dyDescent="0.45">
      <c r="A1" s="5" t="s">
        <v>0</v>
      </c>
      <c r="B1" s="5" t="s">
        <v>583</v>
      </c>
      <c r="C1" s="5" t="s">
        <v>5</v>
      </c>
      <c r="D1" s="5" t="s">
        <v>573</v>
      </c>
      <c r="E1" s="5" t="s">
        <v>574</v>
      </c>
      <c r="F1" s="5" t="s">
        <v>575</v>
      </c>
      <c r="G1" s="5" t="s">
        <v>576</v>
      </c>
      <c r="J1"/>
      <c r="K1"/>
      <c r="L1"/>
      <c r="M1" s="7" t="s">
        <v>584</v>
      </c>
      <c r="N1" t="s">
        <v>590</v>
      </c>
      <c r="O1"/>
    </row>
    <row r="2" spans="1:15" x14ac:dyDescent="0.45">
      <c r="A2" s="6" t="str">
        <f>'hr employee data'!A2</f>
        <v>EMP001</v>
      </c>
      <c r="B2" s="6" t="str">
        <f>_xlfn.XLOOKUP(A2, 'hr employee data'!A:A, 'hr employee data'!B:B, "Not Found")</f>
        <v>Allison Hill</v>
      </c>
      <c r="C2" s="6" t="str">
        <f>VLOOKUP(A2,'hr employee data'!A2:F101, 6, FALSE)</f>
        <v>HR</v>
      </c>
      <c r="D2" s="6">
        <v>30075</v>
      </c>
      <c r="E2" s="6">
        <v>9711</v>
      </c>
      <c r="F2" s="6">
        <v>2822</v>
      </c>
      <c r="G2" s="6">
        <f>D2+E2-F2</f>
        <v>36964</v>
      </c>
      <c r="J2"/>
      <c r="K2"/>
      <c r="L2"/>
      <c r="M2" s="8" t="s">
        <v>416</v>
      </c>
      <c r="N2" s="10">
        <v>753767</v>
      </c>
      <c r="O2"/>
    </row>
    <row r="3" spans="1:15" x14ac:dyDescent="0.45">
      <c r="A3" s="6" t="str">
        <f>'hr employee data'!A3</f>
        <v>EMP002</v>
      </c>
      <c r="B3" s="6" t="str">
        <f>_xlfn.XLOOKUP(A3, 'hr employee data'!A:A, 'hr employee data'!B:B, "Not Found")</f>
        <v>Tyler Rogers</v>
      </c>
      <c r="C3" s="6" t="str">
        <f>VLOOKUP(A3,'hr employee data'!A3:F102, 6, FALSE)</f>
        <v>Finance</v>
      </c>
      <c r="D3" s="6">
        <v>51158</v>
      </c>
      <c r="E3" s="6">
        <v>9541</v>
      </c>
      <c r="F3" s="6">
        <v>3864</v>
      </c>
      <c r="G3" s="6">
        <f t="shared" ref="G3:G66" si="0">D3+E3-F3</f>
        <v>56835</v>
      </c>
      <c r="J3"/>
      <c r="K3"/>
      <c r="L3"/>
      <c r="M3" s="8" t="s">
        <v>413</v>
      </c>
      <c r="N3" s="10">
        <v>1071257</v>
      </c>
      <c r="O3"/>
    </row>
    <row r="4" spans="1:15" x14ac:dyDescent="0.45">
      <c r="A4" s="6" t="str">
        <f>'hr employee data'!A4</f>
        <v>EMP003</v>
      </c>
      <c r="B4" s="6" t="str">
        <f>_xlfn.XLOOKUP(A4, 'hr employee data'!A:A, 'hr employee data'!B:B, "Not Found")</f>
        <v>Jamie Chavez</v>
      </c>
      <c r="C4" s="6" t="str">
        <f>VLOOKUP(A4,'hr employee data'!A4:F103, 6, FALSE)</f>
        <v>Sales</v>
      </c>
      <c r="D4" s="6">
        <v>65001</v>
      </c>
      <c r="E4" s="6">
        <v>5728</v>
      </c>
      <c r="F4" s="6">
        <v>2826</v>
      </c>
      <c r="G4" s="6">
        <f t="shared" si="0"/>
        <v>67903</v>
      </c>
      <c r="J4"/>
      <c r="K4"/>
      <c r="L4"/>
      <c r="M4" s="8" t="s">
        <v>412</v>
      </c>
      <c r="N4" s="10">
        <v>1126541</v>
      </c>
      <c r="O4"/>
    </row>
    <row r="5" spans="1:15" x14ac:dyDescent="0.45">
      <c r="A5" s="6" t="str">
        <f>'hr employee data'!A5</f>
        <v>EMP004</v>
      </c>
      <c r="B5" s="6" t="str">
        <f>_xlfn.XLOOKUP(A5, 'hr employee data'!A:A, 'hr employee data'!B:B, "Not Found")</f>
        <v>Austin Gentry</v>
      </c>
      <c r="C5" s="6" t="str">
        <f>VLOOKUP(A5,'hr employee data'!A5:F104, 6, FALSE)</f>
        <v>HR</v>
      </c>
      <c r="D5" s="6">
        <v>28101</v>
      </c>
      <c r="E5" s="6">
        <v>12813</v>
      </c>
      <c r="F5" s="6">
        <v>2582</v>
      </c>
      <c r="G5" s="6">
        <f t="shared" si="0"/>
        <v>38332</v>
      </c>
      <c r="J5"/>
      <c r="K5"/>
      <c r="L5"/>
      <c r="M5" s="8" t="s">
        <v>415</v>
      </c>
      <c r="N5" s="10">
        <v>976920</v>
      </c>
      <c r="O5"/>
    </row>
    <row r="6" spans="1:15" x14ac:dyDescent="0.45">
      <c r="A6" s="6" t="str">
        <f>'hr employee data'!A6</f>
        <v>EMP005</v>
      </c>
      <c r="B6" s="6" t="str">
        <f>_xlfn.XLOOKUP(A6, 'hr employee data'!A:A, 'hr employee data'!B:B, "Not Found")</f>
        <v>Rebecca Henderson</v>
      </c>
      <c r="C6" s="6" t="str">
        <f>VLOOKUP(A6,'hr employee data'!A6:F105, 6, FALSE)</f>
        <v>Sales</v>
      </c>
      <c r="D6" s="6">
        <v>77227</v>
      </c>
      <c r="E6" s="6">
        <v>7378</v>
      </c>
      <c r="F6" s="6">
        <v>3282</v>
      </c>
      <c r="G6" s="6">
        <f t="shared" si="0"/>
        <v>81323</v>
      </c>
      <c r="J6"/>
      <c r="K6"/>
      <c r="L6"/>
      <c r="M6" s="8" t="s">
        <v>417</v>
      </c>
      <c r="N6" s="10">
        <v>1092320</v>
      </c>
      <c r="O6"/>
    </row>
    <row r="7" spans="1:15" x14ac:dyDescent="0.45">
      <c r="A7" s="6" t="str">
        <f>'hr employee data'!A7</f>
        <v>EMP006</v>
      </c>
      <c r="B7" s="6" t="str">
        <f>_xlfn.XLOOKUP(A7, 'hr employee data'!A:A, 'hr employee data'!B:B, "Not Found")</f>
        <v>Sheila Evans</v>
      </c>
      <c r="C7" s="6" t="str">
        <f>VLOOKUP(A7,'hr employee data'!A7:F106, 6, FALSE)</f>
        <v>IT</v>
      </c>
      <c r="D7" s="6">
        <v>34099</v>
      </c>
      <c r="E7" s="6">
        <v>14670</v>
      </c>
      <c r="F7" s="6">
        <v>3286</v>
      </c>
      <c r="G7" s="6">
        <f t="shared" si="0"/>
        <v>45483</v>
      </c>
      <c r="J7"/>
      <c r="K7"/>
      <c r="L7"/>
      <c r="M7" s="8" t="s">
        <v>418</v>
      </c>
      <c r="N7" s="10">
        <v>721814</v>
      </c>
      <c r="O7"/>
    </row>
    <row r="8" spans="1:15" x14ac:dyDescent="0.45">
      <c r="A8" s="6" t="str">
        <f>'hr employee data'!A8</f>
        <v>EMP007</v>
      </c>
      <c r="B8" s="6" t="str">
        <f>_xlfn.XLOOKUP(A8, 'hr employee data'!A:A, 'hr employee data'!B:B, "Not Found")</f>
        <v>Theresa Martin</v>
      </c>
      <c r="C8" s="6" t="str">
        <f>VLOOKUP(A8,'hr employee data'!A8:F107, 6, FALSE)</f>
        <v>Admin</v>
      </c>
      <c r="D8" s="6">
        <v>71025</v>
      </c>
      <c r="E8" s="6">
        <v>12510</v>
      </c>
      <c r="F8" s="6">
        <v>5173</v>
      </c>
      <c r="G8" s="6">
        <f t="shared" si="0"/>
        <v>78362</v>
      </c>
      <c r="J8"/>
      <c r="K8"/>
      <c r="L8"/>
      <c r="M8" s="8" t="s">
        <v>414</v>
      </c>
      <c r="N8" s="10">
        <v>1101298</v>
      </c>
      <c r="O8"/>
    </row>
    <row r="9" spans="1:15" x14ac:dyDescent="0.45">
      <c r="A9" s="6" t="str">
        <f>'hr employee data'!A9</f>
        <v>EMP008</v>
      </c>
      <c r="B9" s="6" t="str">
        <f>_xlfn.XLOOKUP(A9, 'hr employee data'!A:A, 'hr employee data'!B:B, "Not Found")</f>
        <v>Andre Rivera</v>
      </c>
      <c r="C9" s="6" t="str">
        <f>VLOOKUP(A9,'hr employee data'!A9:F108, 6, FALSE)</f>
        <v>Marketing</v>
      </c>
      <c r="D9" s="6">
        <v>77386</v>
      </c>
      <c r="E9" s="6">
        <v>13133</v>
      </c>
      <c r="F9" s="6">
        <v>7911</v>
      </c>
      <c r="G9" s="6">
        <f t="shared" si="0"/>
        <v>82608</v>
      </c>
      <c r="J9"/>
      <c r="K9"/>
      <c r="L9"/>
      <c r="M9" s="8" t="s">
        <v>599</v>
      </c>
      <c r="N9" s="10"/>
      <c r="O9"/>
    </row>
    <row r="10" spans="1:15" x14ac:dyDescent="0.45">
      <c r="A10" s="6" t="str">
        <f>'hr employee data'!A10</f>
        <v>EMP009</v>
      </c>
      <c r="B10" s="6" t="str">
        <f>_xlfn.XLOOKUP(A10, 'hr employee data'!A:A, 'hr employee data'!B:B, "Not Found")</f>
        <v>Nicholas Mcbride</v>
      </c>
      <c r="C10" s="6" t="str">
        <f>VLOOKUP(A10,'hr employee data'!A10:F109, 6, FALSE)</f>
        <v>HR</v>
      </c>
      <c r="D10" s="6">
        <v>95282</v>
      </c>
      <c r="E10" s="6">
        <v>7425</v>
      </c>
      <c r="F10" s="6">
        <v>1226</v>
      </c>
      <c r="G10" s="6">
        <f t="shared" si="0"/>
        <v>101481</v>
      </c>
      <c r="J10"/>
      <c r="K10"/>
      <c r="L10"/>
      <c r="M10" s="8" t="s">
        <v>585</v>
      </c>
      <c r="N10" s="10">
        <v>6843917</v>
      </c>
      <c r="O10"/>
    </row>
    <row r="11" spans="1:15" x14ac:dyDescent="0.45">
      <c r="A11" s="6" t="str">
        <f>'hr employee data'!A11</f>
        <v>EMP010</v>
      </c>
      <c r="B11" s="6" t="str">
        <f>_xlfn.XLOOKUP(A11, 'hr employee data'!A:A, 'hr employee data'!B:B, "Not Found")</f>
        <v>Carmen Smith</v>
      </c>
      <c r="C11" s="6" t="str">
        <f>VLOOKUP(A11,'hr employee data'!A11:F110, 6, FALSE)</f>
        <v>Marketing</v>
      </c>
      <c r="D11" s="6">
        <v>40118</v>
      </c>
      <c r="E11" s="6">
        <v>6279</v>
      </c>
      <c r="F11" s="6">
        <v>2462</v>
      </c>
      <c r="G11" s="6">
        <f t="shared" si="0"/>
        <v>43935</v>
      </c>
      <c r="J11"/>
      <c r="K11"/>
      <c r="L11"/>
      <c r="M11"/>
      <c r="N11"/>
      <c r="O11"/>
    </row>
    <row r="12" spans="1:15" x14ac:dyDescent="0.45">
      <c r="A12" s="6" t="str">
        <f>'hr employee data'!A12</f>
        <v>EMP011</v>
      </c>
      <c r="B12" s="6" t="str">
        <f>_xlfn.XLOOKUP(A12, 'hr employee data'!A:A, 'hr employee data'!B:B, "Not Found")</f>
        <v>Tyler Miller</v>
      </c>
      <c r="C12" s="6" t="str">
        <f>VLOOKUP(A12,'hr employee data'!A12:F111, 6, FALSE)</f>
        <v>Operations</v>
      </c>
      <c r="D12" s="6">
        <v>59795</v>
      </c>
      <c r="E12" s="6">
        <v>2626</v>
      </c>
      <c r="F12" s="6">
        <v>1888</v>
      </c>
      <c r="G12" s="6">
        <f t="shared" si="0"/>
        <v>60533</v>
      </c>
      <c r="J12"/>
      <c r="K12"/>
      <c r="L12"/>
      <c r="M12"/>
      <c r="N12"/>
      <c r="O12"/>
    </row>
    <row r="13" spans="1:15" x14ac:dyDescent="0.45">
      <c r="A13" s="6" t="str">
        <f>'hr employee data'!A13</f>
        <v>EMP012</v>
      </c>
      <c r="B13" s="6" t="str">
        <f>_xlfn.XLOOKUP(A13, 'hr employee data'!A:A, 'hr employee data'!B:B, "Not Found")</f>
        <v>Kristine Garcia</v>
      </c>
      <c r="C13" s="6" t="str">
        <f>VLOOKUP(A13,'hr employee data'!A13:F112, 6, FALSE)</f>
        <v>HR</v>
      </c>
      <c r="D13" s="6">
        <v>81959</v>
      </c>
      <c r="E13" s="6">
        <v>7663</v>
      </c>
      <c r="F13" s="6">
        <v>6968</v>
      </c>
      <c r="G13" s="6">
        <f t="shared" si="0"/>
        <v>82654</v>
      </c>
      <c r="J13"/>
      <c r="K13"/>
      <c r="L13"/>
      <c r="M13"/>
      <c r="N13"/>
      <c r="O13"/>
    </row>
    <row r="14" spans="1:15" x14ac:dyDescent="0.45">
      <c r="A14" s="6" t="str">
        <f>'hr employee data'!A14</f>
        <v>EMP013</v>
      </c>
      <c r="B14" s="6" t="str">
        <f>_xlfn.XLOOKUP(A14, 'hr employee data'!A:A, 'hr employee data'!B:B, "Not Found")</f>
        <v>Brian Tran</v>
      </c>
      <c r="C14" s="6" t="str">
        <f>VLOOKUP(A14,'hr employee data'!A14:F113, 6, FALSE)</f>
        <v>Sales</v>
      </c>
      <c r="D14" s="6">
        <v>66114</v>
      </c>
      <c r="E14" s="6">
        <v>9149</v>
      </c>
      <c r="F14" s="6">
        <v>5966</v>
      </c>
      <c r="G14" s="6">
        <f t="shared" si="0"/>
        <v>69297</v>
      </c>
      <c r="J14"/>
      <c r="K14"/>
      <c r="L14"/>
      <c r="M14"/>
      <c r="N14"/>
      <c r="O14"/>
    </row>
    <row r="15" spans="1:15" x14ac:dyDescent="0.45">
      <c r="A15" s="6" t="str">
        <f>'hr employee data'!A15</f>
        <v>EMP014</v>
      </c>
      <c r="B15" s="6" t="str">
        <f>_xlfn.XLOOKUP(A15, 'hr employee data'!A:A, 'hr employee data'!B:B, "Not Found")</f>
        <v>Tony Vazquez</v>
      </c>
      <c r="C15" s="6" t="str">
        <f>VLOOKUP(A15,'hr employee data'!A15:F114, 6, FALSE)</f>
        <v>Operations</v>
      </c>
      <c r="D15" s="6">
        <v>92033</v>
      </c>
      <c r="E15" s="6">
        <v>3894</v>
      </c>
      <c r="F15" s="6">
        <v>4155</v>
      </c>
      <c r="G15" s="6">
        <f t="shared" si="0"/>
        <v>91772</v>
      </c>
      <c r="J15"/>
      <c r="K15"/>
      <c r="L15"/>
      <c r="M15"/>
      <c r="N15"/>
      <c r="O15"/>
    </row>
    <row r="16" spans="1:15" x14ac:dyDescent="0.45">
      <c r="A16" s="6" t="str">
        <f>'hr employee data'!A16</f>
        <v>EMP015</v>
      </c>
      <c r="B16" s="6" t="str">
        <f>_xlfn.XLOOKUP(A16, 'hr employee data'!A:A, 'hr employee data'!B:B, "Not Found")</f>
        <v>Tim Patton</v>
      </c>
      <c r="C16" s="6" t="str">
        <f>VLOOKUP(A16,'hr employee data'!A16:F115, 6, FALSE)</f>
        <v>Admin</v>
      </c>
      <c r="D16" s="6">
        <v>49914</v>
      </c>
      <c r="E16" s="6">
        <v>6173</v>
      </c>
      <c r="F16" s="6">
        <v>1363</v>
      </c>
      <c r="G16" s="6">
        <f t="shared" si="0"/>
        <v>54724</v>
      </c>
      <c r="J16"/>
      <c r="K16"/>
      <c r="L16"/>
      <c r="M16"/>
      <c r="N16"/>
      <c r="O16"/>
    </row>
    <row r="17" spans="1:15" x14ac:dyDescent="0.45">
      <c r="A17" s="6" t="str">
        <f>'hr employee data'!A17</f>
        <v>EMP016</v>
      </c>
      <c r="B17" s="6" t="str">
        <f>_xlfn.XLOOKUP(A17, 'hr employee data'!A:A, 'hr employee data'!B:B, "Not Found")</f>
        <v>Diana May</v>
      </c>
      <c r="C17" s="6" t="str">
        <f>VLOOKUP(A17,'hr employee data'!A17:F116, 6, FALSE)</f>
        <v>Marketing</v>
      </c>
      <c r="D17" s="6">
        <v>82154</v>
      </c>
      <c r="E17" s="6">
        <v>2027</v>
      </c>
      <c r="F17" s="6">
        <v>5259</v>
      </c>
      <c r="G17" s="6">
        <f t="shared" si="0"/>
        <v>78922</v>
      </c>
      <c r="J17"/>
      <c r="K17"/>
      <c r="L17"/>
      <c r="M17"/>
      <c r="N17"/>
      <c r="O17"/>
    </row>
    <row r="18" spans="1:15" x14ac:dyDescent="0.45">
      <c r="A18" s="6" t="str">
        <f>'hr employee data'!A18</f>
        <v>EMP017</v>
      </c>
      <c r="B18" s="6" t="str">
        <f>_xlfn.XLOOKUP(A18, 'hr employee data'!A:A, 'hr employee data'!B:B, "Not Found")</f>
        <v>Michael Smith</v>
      </c>
      <c r="C18" s="6" t="str">
        <f>VLOOKUP(A18,'hr employee data'!A18:F117, 6, FALSE)</f>
        <v>Marketing</v>
      </c>
      <c r="D18" s="6">
        <v>95575</v>
      </c>
      <c r="E18" s="6">
        <v>13253</v>
      </c>
      <c r="F18" s="6">
        <v>6893</v>
      </c>
      <c r="G18" s="6">
        <f t="shared" si="0"/>
        <v>101935</v>
      </c>
      <c r="J18"/>
      <c r="K18"/>
      <c r="L18"/>
      <c r="M18"/>
      <c r="N18"/>
      <c r="O18"/>
    </row>
    <row r="19" spans="1:15" x14ac:dyDescent="0.45">
      <c r="A19" s="6" t="str">
        <f>'hr employee data'!A19</f>
        <v>EMP018</v>
      </c>
      <c r="B19" s="6" t="str">
        <f>_xlfn.XLOOKUP(A19, 'hr employee data'!A:A, 'hr employee data'!B:B, "Not Found")</f>
        <v>Stephanie Gilbert</v>
      </c>
      <c r="C19" s="6" t="str">
        <f>VLOOKUP(A19,'hr employee data'!A19:F118, 6, FALSE)</f>
        <v>Operations</v>
      </c>
      <c r="D19" s="6">
        <v>50825</v>
      </c>
      <c r="E19" s="6">
        <v>7967</v>
      </c>
      <c r="F19" s="6">
        <v>4533</v>
      </c>
      <c r="G19" s="6">
        <f t="shared" si="0"/>
        <v>54259</v>
      </c>
      <c r="J19"/>
      <c r="K19"/>
      <c r="M19"/>
      <c r="N19"/>
    </row>
    <row r="20" spans="1:15" x14ac:dyDescent="0.45">
      <c r="A20" s="6" t="str">
        <f>'hr employee data'!A20</f>
        <v>EMP019</v>
      </c>
      <c r="B20" s="6" t="str">
        <f>_xlfn.XLOOKUP(A20, 'hr employee data'!A:A, 'hr employee data'!B:B, "Not Found")</f>
        <v>William Carr</v>
      </c>
      <c r="C20" s="6" t="str">
        <f>VLOOKUP(A20,'hr employee data'!A20:F119, 6, FALSE)</f>
        <v>Sales</v>
      </c>
      <c r="D20" s="6">
        <v>34171</v>
      </c>
      <c r="E20" s="6">
        <v>12882</v>
      </c>
      <c r="F20" s="6">
        <v>3704</v>
      </c>
      <c r="G20" s="6">
        <f t="shared" si="0"/>
        <v>43349</v>
      </c>
      <c r="J20"/>
      <c r="K20"/>
      <c r="M20"/>
      <c r="N20"/>
    </row>
    <row r="21" spans="1:15" x14ac:dyDescent="0.45">
      <c r="A21" s="6" t="str">
        <f>'hr employee data'!A21</f>
        <v>EMP020</v>
      </c>
      <c r="B21" s="6" t="str">
        <f>_xlfn.XLOOKUP(A21, 'hr employee data'!A:A, 'hr employee data'!B:B, "Not Found")</f>
        <v>John Schmidt</v>
      </c>
      <c r="C21" s="6" t="str">
        <f>VLOOKUP(A21,'hr employee data'!A21:F120, 6, FALSE)</f>
        <v>IT</v>
      </c>
      <c r="D21" s="6">
        <v>66145</v>
      </c>
      <c r="E21" s="6">
        <v>12868</v>
      </c>
      <c r="F21" s="6">
        <v>7946</v>
      </c>
      <c r="G21" s="6">
        <f t="shared" si="0"/>
        <v>71067</v>
      </c>
      <c r="J21"/>
      <c r="K21"/>
      <c r="M21"/>
      <c r="N21"/>
    </row>
    <row r="22" spans="1:15" x14ac:dyDescent="0.45">
      <c r="A22" s="6" t="str">
        <f>'hr employee data'!A22</f>
        <v>EMP021</v>
      </c>
      <c r="B22" s="6" t="str">
        <f>_xlfn.XLOOKUP(A22, 'hr employee data'!A:A, 'hr employee data'!B:B, "Not Found")</f>
        <v>Francisco Fernandez</v>
      </c>
      <c r="C22" s="6" t="str">
        <f>VLOOKUP(A22,'hr employee data'!A22:F121, 6, FALSE)</f>
        <v>Operations</v>
      </c>
      <c r="D22" s="6">
        <v>41334</v>
      </c>
      <c r="E22" s="6">
        <v>13792</v>
      </c>
      <c r="F22" s="6">
        <v>3460</v>
      </c>
      <c r="G22" s="6">
        <f t="shared" si="0"/>
        <v>51666</v>
      </c>
      <c r="J22"/>
      <c r="K22"/>
      <c r="M22"/>
      <c r="N22"/>
    </row>
    <row r="23" spans="1:15" x14ac:dyDescent="0.45">
      <c r="A23" s="6" t="str">
        <f>'hr employee data'!A23</f>
        <v>EMP022</v>
      </c>
      <c r="B23" s="6" t="str">
        <f>_xlfn.XLOOKUP(A23, 'hr employee data'!A:A, 'hr employee data'!B:B, "Not Found")</f>
        <v>Sarah Ashley</v>
      </c>
      <c r="C23" s="6" t="str">
        <f>VLOOKUP(A23,'hr employee data'!A23:F122, 6, FALSE)</f>
        <v>Admin</v>
      </c>
      <c r="D23" s="6">
        <v>91469</v>
      </c>
      <c r="E23" s="6">
        <v>7067</v>
      </c>
      <c r="F23" s="6">
        <v>6463</v>
      </c>
      <c r="G23" s="6">
        <f t="shared" si="0"/>
        <v>92073</v>
      </c>
      <c r="J23"/>
      <c r="K23"/>
      <c r="M23"/>
      <c r="N23"/>
    </row>
    <row r="24" spans="1:15" x14ac:dyDescent="0.45">
      <c r="A24" s="6" t="str">
        <f>'hr employee data'!A24</f>
        <v>EMP023</v>
      </c>
      <c r="B24" s="6" t="str">
        <f>_xlfn.XLOOKUP(A24, 'hr employee data'!A:A, 'hr employee data'!B:B, "Not Found")</f>
        <v>David Murphy</v>
      </c>
      <c r="C24" s="6" t="str">
        <f>VLOOKUP(A24,'hr employee data'!A24:F123, 6, FALSE)</f>
        <v>Marketing</v>
      </c>
      <c r="D24" s="6">
        <v>78528</v>
      </c>
      <c r="E24" s="6">
        <v>7344</v>
      </c>
      <c r="F24" s="6">
        <v>4296</v>
      </c>
      <c r="G24" s="6">
        <f t="shared" si="0"/>
        <v>81576</v>
      </c>
      <c r="J24"/>
      <c r="K24"/>
      <c r="M24"/>
      <c r="N24"/>
    </row>
    <row r="25" spans="1:15" x14ac:dyDescent="0.45">
      <c r="A25" s="6" t="str">
        <f>'hr employee data'!A25</f>
        <v>EMP024</v>
      </c>
      <c r="B25" s="6" t="str">
        <f>_xlfn.XLOOKUP(A25, 'hr employee data'!A:A, 'hr employee data'!B:B, "Not Found")</f>
        <v>Cameron Caldwell</v>
      </c>
      <c r="C25" s="6" t="str">
        <f>VLOOKUP(A25,'hr employee data'!A25:F124, 6, FALSE)</f>
        <v>Finance</v>
      </c>
      <c r="D25" s="6">
        <v>63752</v>
      </c>
      <c r="E25" s="6">
        <v>11083</v>
      </c>
      <c r="F25" s="6">
        <v>2042</v>
      </c>
      <c r="G25" s="6">
        <f t="shared" si="0"/>
        <v>72793</v>
      </c>
      <c r="J25"/>
      <c r="K25"/>
      <c r="M25"/>
      <c r="N25"/>
    </row>
    <row r="26" spans="1:15" x14ac:dyDescent="0.45">
      <c r="A26" s="6" t="str">
        <f>'hr employee data'!A26</f>
        <v>EMP025</v>
      </c>
      <c r="B26" s="6" t="str">
        <f>_xlfn.XLOOKUP(A26, 'hr employee data'!A:A, 'hr employee data'!B:B, "Not Found")</f>
        <v>Raymond Jefferson</v>
      </c>
      <c r="C26" s="6" t="str">
        <f>VLOOKUP(A26,'hr employee data'!A26:F125, 6, FALSE)</f>
        <v>Operations</v>
      </c>
      <c r="D26" s="6">
        <v>50144</v>
      </c>
      <c r="E26" s="6">
        <v>8888</v>
      </c>
      <c r="F26" s="6">
        <v>6447</v>
      </c>
      <c r="G26" s="6">
        <f t="shared" si="0"/>
        <v>52585</v>
      </c>
      <c r="J26"/>
      <c r="K26"/>
      <c r="M26"/>
      <c r="N26"/>
    </row>
    <row r="27" spans="1:15" x14ac:dyDescent="0.45">
      <c r="A27" s="6" t="str">
        <f>'hr employee data'!A27</f>
        <v>EMP026</v>
      </c>
      <c r="B27" s="6" t="str">
        <f>_xlfn.XLOOKUP(A27, 'hr employee data'!A:A, 'hr employee data'!B:B, "Not Found")</f>
        <v>Leslie Morris</v>
      </c>
      <c r="C27" s="6" t="str">
        <f>VLOOKUP(A27,'hr employee data'!A27:F126, 6, FALSE)</f>
        <v>Finance</v>
      </c>
      <c r="D27" s="6">
        <v>74695</v>
      </c>
      <c r="E27" s="6">
        <v>13097</v>
      </c>
      <c r="F27" s="6">
        <v>7128</v>
      </c>
      <c r="G27" s="6">
        <f t="shared" si="0"/>
        <v>80664</v>
      </c>
      <c r="J27"/>
      <c r="K27"/>
      <c r="M27"/>
      <c r="N27"/>
    </row>
    <row r="28" spans="1:15" x14ac:dyDescent="0.45">
      <c r="A28" s="6" t="str">
        <f>'hr employee data'!A28</f>
        <v>EMP027</v>
      </c>
      <c r="B28" s="6" t="str">
        <f>_xlfn.XLOOKUP(A28, 'hr employee data'!A:A, 'hr employee data'!B:B, "Not Found")</f>
        <v>Kellie Lee</v>
      </c>
      <c r="C28" s="6" t="str">
        <f>VLOOKUP(A28,'hr employee data'!A28:F127, 6, FALSE)</f>
        <v>Sales</v>
      </c>
      <c r="D28" s="6">
        <v>47810</v>
      </c>
      <c r="E28" s="6">
        <v>12084</v>
      </c>
      <c r="F28" s="6">
        <v>5662</v>
      </c>
      <c r="G28" s="6">
        <f t="shared" si="0"/>
        <v>54232</v>
      </c>
      <c r="J28"/>
      <c r="K28"/>
      <c r="M28"/>
      <c r="N28"/>
    </row>
    <row r="29" spans="1:15" x14ac:dyDescent="0.45">
      <c r="A29" s="6" t="str">
        <f>'hr employee data'!A29</f>
        <v>EMP028</v>
      </c>
      <c r="B29" s="6" t="str">
        <f>_xlfn.XLOOKUP(A29, 'hr employee data'!A:A, 'hr employee data'!B:B, "Not Found")</f>
        <v>Patrick Rivera</v>
      </c>
      <c r="C29" s="6" t="str">
        <f>VLOOKUP(A29,'hr employee data'!A29:F128, 6, FALSE)</f>
        <v>Finance</v>
      </c>
      <c r="D29" s="6">
        <v>64446</v>
      </c>
      <c r="E29" s="6">
        <v>8653</v>
      </c>
      <c r="F29" s="6">
        <v>5488</v>
      </c>
      <c r="G29" s="6">
        <f t="shared" si="0"/>
        <v>67611</v>
      </c>
      <c r="J29"/>
      <c r="K29"/>
      <c r="M29"/>
      <c r="N29"/>
    </row>
    <row r="30" spans="1:15" x14ac:dyDescent="0.45">
      <c r="A30" s="6" t="str">
        <f>'hr employee data'!A30</f>
        <v>EMP029</v>
      </c>
      <c r="B30" s="6" t="str">
        <f>_xlfn.XLOOKUP(A30, 'hr employee data'!A:A, 'hr employee data'!B:B, "Not Found")</f>
        <v>Adrian Ferguson</v>
      </c>
      <c r="C30" s="6" t="str">
        <f>VLOOKUP(A30,'hr employee data'!A30:F129, 6, FALSE)</f>
        <v>Admin</v>
      </c>
      <c r="D30" s="6">
        <v>25053</v>
      </c>
      <c r="E30" s="6">
        <v>6978</v>
      </c>
      <c r="F30" s="6">
        <v>3350</v>
      </c>
      <c r="G30" s="6">
        <f t="shared" si="0"/>
        <v>28681</v>
      </c>
      <c r="J30"/>
      <c r="K30"/>
      <c r="M30"/>
      <c r="N30"/>
    </row>
    <row r="31" spans="1:15" x14ac:dyDescent="0.45">
      <c r="A31" s="6" t="str">
        <f>'hr employee data'!A31</f>
        <v>EMP030</v>
      </c>
      <c r="B31" s="6" t="str">
        <f>_xlfn.XLOOKUP(A31, 'hr employee data'!A:A, 'hr employee data'!B:B, "Not Found")</f>
        <v>Amy Hernandez</v>
      </c>
      <c r="C31" s="6" t="str">
        <f>VLOOKUP(A31,'hr employee data'!A31:F130, 6, FALSE)</f>
        <v>Operations</v>
      </c>
      <c r="D31" s="6">
        <v>52549</v>
      </c>
      <c r="E31" s="6">
        <v>9043</v>
      </c>
      <c r="F31" s="6">
        <v>7436</v>
      </c>
      <c r="G31" s="6">
        <f t="shared" si="0"/>
        <v>54156</v>
      </c>
      <c r="J31"/>
      <c r="K31"/>
      <c r="M31"/>
      <c r="N31"/>
    </row>
    <row r="32" spans="1:15" x14ac:dyDescent="0.45">
      <c r="A32" s="6" t="str">
        <f>'hr employee data'!A32</f>
        <v>EMP031</v>
      </c>
      <c r="B32" s="6" t="str">
        <f>_xlfn.XLOOKUP(A32, 'hr employee data'!A:A, 'hr employee data'!B:B, "Not Found")</f>
        <v>Brooke Thompson</v>
      </c>
      <c r="C32" s="6" t="str">
        <f>VLOOKUP(A32,'hr employee data'!A32:F131, 6, FALSE)</f>
        <v>IT</v>
      </c>
      <c r="D32" s="6">
        <v>67237</v>
      </c>
      <c r="E32" s="6">
        <v>9618</v>
      </c>
      <c r="F32" s="6">
        <v>4619</v>
      </c>
      <c r="G32" s="6">
        <f t="shared" si="0"/>
        <v>72236</v>
      </c>
      <c r="J32"/>
      <c r="K32"/>
      <c r="M32"/>
      <c r="N32"/>
    </row>
    <row r="33" spans="1:14" x14ac:dyDescent="0.45">
      <c r="A33" s="6" t="str">
        <f>'hr employee data'!A33</f>
        <v>EMP032</v>
      </c>
      <c r="B33" s="6" t="str">
        <f>_xlfn.XLOOKUP(A33, 'hr employee data'!A:A, 'hr employee data'!B:B, "Not Found")</f>
        <v>Ricky Larson</v>
      </c>
      <c r="C33" s="6" t="str">
        <f>VLOOKUP(A33,'hr employee data'!A33:F132, 6, FALSE)</f>
        <v>Sales</v>
      </c>
      <c r="D33" s="6">
        <v>82954</v>
      </c>
      <c r="E33" s="6">
        <v>13069</v>
      </c>
      <c r="F33" s="6">
        <v>2750</v>
      </c>
      <c r="G33" s="6">
        <f t="shared" si="0"/>
        <v>93273</v>
      </c>
      <c r="J33"/>
      <c r="K33"/>
      <c r="M33"/>
      <c r="N33"/>
    </row>
    <row r="34" spans="1:14" x14ac:dyDescent="0.45">
      <c r="A34" s="6" t="str">
        <f>'hr employee data'!A34</f>
        <v>EMP033</v>
      </c>
      <c r="B34" s="6" t="str">
        <f>_xlfn.XLOOKUP(A34, 'hr employee data'!A:A, 'hr employee data'!B:B, "Not Found")</f>
        <v>Michael Valencia</v>
      </c>
      <c r="C34" s="6" t="str">
        <f>VLOOKUP(A34,'hr employee data'!A34:F133, 6, FALSE)</f>
        <v>Admin</v>
      </c>
      <c r="D34" s="6">
        <v>92000</v>
      </c>
      <c r="E34" s="6">
        <v>9752</v>
      </c>
      <c r="F34" s="6">
        <v>7502</v>
      </c>
      <c r="G34" s="6">
        <f t="shared" si="0"/>
        <v>94250</v>
      </c>
      <c r="J34"/>
      <c r="K34"/>
      <c r="M34"/>
      <c r="N34"/>
    </row>
    <row r="35" spans="1:14" x14ac:dyDescent="0.45">
      <c r="A35" s="6" t="str">
        <f>'hr employee data'!A35</f>
        <v>EMP034</v>
      </c>
      <c r="B35" s="6" t="str">
        <f>_xlfn.XLOOKUP(A35, 'hr employee data'!A:A, 'hr employee data'!B:B, "Not Found")</f>
        <v>Brandon King</v>
      </c>
      <c r="C35" s="6" t="str">
        <f>VLOOKUP(A35,'hr employee data'!A35:F134, 6, FALSE)</f>
        <v>Marketing</v>
      </c>
      <c r="D35" s="6">
        <v>47241</v>
      </c>
      <c r="E35" s="6">
        <v>12794</v>
      </c>
      <c r="F35" s="6">
        <v>1694</v>
      </c>
      <c r="G35" s="6">
        <f t="shared" si="0"/>
        <v>58341</v>
      </c>
      <c r="J35"/>
      <c r="K35"/>
      <c r="M35"/>
      <c r="N35"/>
    </row>
    <row r="36" spans="1:14" x14ac:dyDescent="0.45">
      <c r="A36" s="6" t="str">
        <f>'hr employee data'!A36</f>
        <v>EMP035</v>
      </c>
      <c r="B36" s="6" t="str">
        <f>_xlfn.XLOOKUP(A36, 'hr employee data'!A:A, 'hr employee data'!B:B, "Not Found")</f>
        <v>Jason Walker</v>
      </c>
      <c r="C36" s="6" t="str">
        <f>VLOOKUP(A36,'hr employee data'!A36:F135, 6, FALSE)</f>
        <v>HR</v>
      </c>
      <c r="D36" s="6">
        <v>62196</v>
      </c>
      <c r="E36" s="6">
        <v>10445</v>
      </c>
      <c r="F36" s="6">
        <v>6438</v>
      </c>
      <c r="G36" s="6">
        <f t="shared" si="0"/>
        <v>66203</v>
      </c>
      <c r="J36"/>
      <c r="K36"/>
      <c r="M36"/>
      <c r="N36"/>
    </row>
    <row r="37" spans="1:14" x14ac:dyDescent="0.45">
      <c r="A37" s="6" t="str">
        <f>'hr employee data'!A37</f>
        <v>EMP036</v>
      </c>
      <c r="B37" s="6" t="str">
        <f>_xlfn.XLOOKUP(A37, 'hr employee data'!A:A, 'hr employee data'!B:B, "Not Found")</f>
        <v>Aaron Barber</v>
      </c>
      <c r="C37" s="6" t="str">
        <f>VLOOKUP(A37,'hr employee data'!A37:F136, 6, FALSE)</f>
        <v>Sales</v>
      </c>
      <c r="D37" s="6">
        <v>68933</v>
      </c>
      <c r="E37" s="6">
        <v>3530</v>
      </c>
      <c r="F37" s="6">
        <v>7704</v>
      </c>
      <c r="G37" s="6">
        <f t="shared" si="0"/>
        <v>64759</v>
      </c>
      <c r="J37"/>
      <c r="K37"/>
      <c r="M37"/>
      <c r="N37"/>
    </row>
    <row r="38" spans="1:14" x14ac:dyDescent="0.45">
      <c r="A38" s="6" t="str">
        <f>'hr employee data'!A38</f>
        <v>EMP037</v>
      </c>
      <c r="B38" s="6" t="str">
        <f>_xlfn.XLOOKUP(A38, 'hr employee data'!A:A, 'hr employee data'!B:B, "Not Found")</f>
        <v>Rebecca Pearson MD</v>
      </c>
      <c r="C38" s="6" t="str">
        <f>VLOOKUP(A38,'hr employee data'!A38:F137, 6, FALSE)</f>
        <v>Finance</v>
      </c>
      <c r="D38" s="6">
        <v>55784</v>
      </c>
      <c r="E38" s="6">
        <v>13023</v>
      </c>
      <c r="F38" s="6">
        <v>3542</v>
      </c>
      <c r="G38" s="6">
        <f t="shared" si="0"/>
        <v>65265</v>
      </c>
      <c r="J38"/>
      <c r="K38"/>
      <c r="M38"/>
      <c r="N38"/>
    </row>
    <row r="39" spans="1:14" x14ac:dyDescent="0.45">
      <c r="A39" s="6" t="str">
        <f>'hr employee data'!A39</f>
        <v>EMP038</v>
      </c>
      <c r="B39" s="6" t="str">
        <f>_xlfn.XLOOKUP(A39, 'hr employee data'!A:A, 'hr employee data'!B:B, "Not Found")</f>
        <v>Eugene Higgins</v>
      </c>
      <c r="C39" s="6" t="str">
        <f>VLOOKUP(A39,'hr employee data'!A39:F138, 6, FALSE)</f>
        <v>Sales</v>
      </c>
      <c r="D39" s="6">
        <v>54444</v>
      </c>
      <c r="E39" s="6">
        <v>5262</v>
      </c>
      <c r="F39" s="6">
        <v>2207</v>
      </c>
      <c r="G39" s="6">
        <f t="shared" si="0"/>
        <v>57499</v>
      </c>
      <c r="J39"/>
      <c r="K39"/>
      <c r="M39"/>
      <c r="N39"/>
    </row>
    <row r="40" spans="1:14" x14ac:dyDescent="0.45">
      <c r="A40" s="6" t="str">
        <f>'hr employee data'!A40</f>
        <v>EMP039</v>
      </c>
      <c r="B40" s="6" t="str">
        <f>_xlfn.XLOOKUP(A40, 'hr employee data'!A:A, 'hr employee data'!B:B, "Not Found")</f>
        <v>Jason Maldonado</v>
      </c>
      <c r="C40" s="6" t="str">
        <f>VLOOKUP(A40,'hr employee data'!A40:F139, 6, FALSE)</f>
        <v>HR</v>
      </c>
      <c r="D40" s="6">
        <v>28201</v>
      </c>
      <c r="E40" s="6">
        <v>2757</v>
      </c>
      <c r="F40" s="6">
        <v>3005</v>
      </c>
      <c r="G40" s="6">
        <f t="shared" si="0"/>
        <v>27953</v>
      </c>
      <c r="J40"/>
      <c r="K40"/>
      <c r="M40"/>
      <c r="N40"/>
    </row>
    <row r="41" spans="1:14" x14ac:dyDescent="0.45">
      <c r="A41" s="6" t="str">
        <f>'hr employee data'!A41</f>
        <v>EMP040</v>
      </c>
      <c r="B41" s="6" t="str">
        <f>_xlfn.XLOOKUP(A41, 'hr employee data'!A:A, 'hr employee data'!B:B, "Not Found")</f>
        <v>Joyce Turner</v>
      </c>
      <c r="C41" s="6" t="str">
        <f>VLOOKUP(A41,'hr employee data'!A41:F140, 6, FALSE)</f>
        <v>HR</v>
      </c>
      <c r="D41" s="6">
        <v>87277</v>
      </c>
      <c r="E41" s="6">
        <v>12015</v>
      </c>
      <c r="F41" s="6">
        <v>7961</v>
      </c>
      <c r="G41" s="6">
        <f t="shared" si="0"/>
        <v>91331</v>
      </c>
      <c r="J41"/>
      <c r="K41"/>
      <c r="M41"/>
      <c r="N41"/>
    </row>
    <row r="42" spans="1:14" x14ac:dyDescent="0.45">
      <c r="A42" s="6" t="str">
        <f>'hr employee data'!A42</f>
        <v>EMP041</v>
      </c>
      <c r="B42" s="6" t="str">
        <f>_xlfn.XLOOKUP(A42, 'hr employee data'!A:A, 'hr employee data'!B:B, "Not Found")</f>
        <v>Michelle Hopkins</v>
      </c>
      <c r="C42" s="6" t="str">
        <f>VLOOKUP(A42,'hr employee data'!A42:F141, 6, FALSE)</f>
        <v>Operations</v>
      </c>
      <c r="D42" s="6">
        <v>34545</v>
      </c>
      <c r="E42" s="6">
        <v>9461</v>
      </c>
      <c r="F42" s="6">
        <v>4395</v>
      </c>
      <c r="G42" s="6">
        <f t="shared" si="0"/>
        <v>39611</v>
      </c>
      <c r="J42"/>
      <c r="K42"/>
      <c r="M42"/>
      <c r="N42"/>
    </row>
    <row r="43" spans="1:14" x14ac:dyDescent="0.45">
      <c r="A43" s="6" t="str">
        <f>'hr employee data'!A43</f>
        <v>EMP042</v>
      </c>
      <c r="B43" s="6" t="str">
        <f>_xlfn.XLOOKUP(A43, 'hr employee data'!A:A, 'hr employee data'!B:B, "Not Found")</f>
        <v>Gina Wilson</v>
      </c>
      <c r="C43" s="6" t="str">
        <f>VLOOKUP(A43,'hr employee data'!A43:F142, 6, FALSE)</f>
        <v>Finance</v>
      </c>
      <c r="D43" s="6">
        <v>50485</v>
      </c>
      <c r="E43" s="6">
        <v>13769</v>
      </c>
      <c r="F43" s="6">
        <v>6704</v>
      </c>
      <c r="G43" s="6">
        <f t="shared" si="0"/>
        <v>57550</v>
      </c>
      <c r="J43"/>
      <c r="K43"/>
      <c r="M43"/>
      <c r="N43"/>
    </row>
    <row r="44" spans="1:14" x14ac:dyDescent="0.45">
      <c r="A44" s="6" t="str">
        <f>'hr employee data'!A44</f>
        <v>EMP043</v>
      </c>
      <c r="B44" s="6" t="str">
        <f>_xlfn.XLOOKUP(A44, 'hr employee data'!A:A, 'hr employee data'!B:B, "Not Found")</f>
        <v>Connie Brown</v>
      </c>
      <c r="C44" s="6" t="str">
        <f>VLOOKUP(A44,'hr employee data'!A44:F143, 6, FALSE)</f>
        <v>Marketing</v>
      </c>
      <c r="D44" s="6">
        <v>75328</v>
      </c>
      <c r="E44" s="6">
        <v>10099</v>
      </c>
      <c r="F44" s="6">
        <v>4273</v>
      </c>
      <c r="G44" s="6">
        <f t="shared" si="0"/>
        <v>81154</v>
      </c>
      <c r="J44"/>
      <c r="K44"/>
      <c r="M44"/>
      <c r="N44"/>
    </row>
    <row r="45" spans="1:14" x14ac:dyDescent="0.45">
      <c r="A45" s="6" t="str">
        <f>'hr employee data'!A45</f>
        <v>EMP044</v>
      </c>
      <c r="B45" s="6" t="str">
        <f>_xlfn.XLOOKUP(A45, 'hr employee data'!A:A, 'hr employee data'!B:B, "Not Found")</f>
        <v>Sandra Gilbert</v>
      </c>
      <c r="C45" s="6" t="str">
        <f>VLOOKUP(A45,'hr employee data'!A45:F144, 6, FALSE)</f>
        <v>Sales</v>
      </c>
      <c r="D45" s="6">
        <v>56979</v>
      </c>
      <c r="E45" s="6">
        <v>4417</v>
      </c>
      <c r="F45" s="6">
        <v>6374</v>
      </c>
      <c r="G45" s="6">
        <f t="shared" si="0"/>
        <v>55022</v>
      </c>
      <c r="J45"/>
      <c r="K45"/>
      <c r="M45"/>
      <c r="N45"/>
    </row>
    <row r="46" spans="1:14" x14ac:dyDescent="0.45">
      <c r="A46" s="6" t="str">
        <f>'hr employee data'!A46</f>
        <v>EMP045</v>
      </c>
      <c r="B46" s="6" t="str">
        <f>_xlfn.XLOOKUP(A46, 'hr employee data'!A:A, 'hr employee data'!B:B, "Not Found")</f>
        <v>Gavin Zhang</v>
      </c>
      <c r="C46" s="6" t="str">
        <f>VLOOKUP(A46,'hr employee data'!A46:F145, 6, FALSE)</f>
        <v>IT</v>
      </c>
      <c r="D46" s="6">
        <v>25726</v>
      </c>
      <c r="E46" s="6">
        <v>14303</v>
      </c>
      <c r="F46" s="6">
        <v>7308</v>
      </c>
      <c r="G46" s="6">
        <f t="shared" si="0"/>
        <v>32721</v>
      </c>
      <c r="J46"/>
      <c r="K46"/>
      <c r="M46"/>
      <c r="N46"/>
    </row>
    <row r="47" spans="1:14" x14ac:dyDescent="0.45">
      <c r="A47" s="6" t="str">
        <f>'hr employee data'!A47</f>
        <v>EMP046</v>
      </c>
      <c r="B47" s="6" t="str">
        <f>_xlfn.XLOOKUP(A47, 'hr employee data'!A:A, 'hr employee data'!B:B, "Not Found")</f>
        <v>Christopher Williams</v>
      </c>
      <c r="C47" s="6" t="str">
        <f>VLOOKUP(A47,'hr employee data'!A47:F146, 6, FALSE)</f>
        <v>Sales</v>
      </c>
      <c r="D47" s="6">
        <v>38970</v>
      </c>
      <c r="E47" s="6">
        <v>14753</v>
      </c>
      <c r="F47" s="6">
        <v>4482</v>
      </c>
      <c r="G47" s="6">
        <f t="shared" si="0"/>
        <v>49241</v>
      </c>
      <c r="J47"/>
      <c r="K47"/>
      <c r="M47"/>
      <c r="N47"/>
    </row>
    <row r="48" spans="1:14" x14ac:dyDescent="0.45">
      <c r="A48" s="6" t="str">
        <f>'hr employee data'!A48</f>
        <v>EMP047</v>
      </c>
      <c r="B48" s="6" t="str">
        <f>_xlfn.XLOOKUP(A48, 'hr employee data'!A:A, 'hr employee data'!B:B, "Not Found")</f>
        <v>Charles Martinez</v>
      </c>
      <c r="C48" s="6" t="str">
        <f>VLOOKUP(A48,'hr employee data'!A48:F147, 6, FALSE)</f>
        <v>Finance</v>
      </c>
      <c r="D48" s="6">
        <v>53683</v>
      </c>
      <c r="E48" s="6">
        <v>4881</v>
      </c>
      <c r="F48" s="6">
        <v>7587</v>
      </c>
      <c r="G48" s="6">
        <f t="shared" si="0"/>
        <v>50977</v>
      </c>
      <c r="J48"/>
      <c r="K48"/>
      <c r="M48"/>
      <c r="N48"/>
    </row>
    <row r="49" spans="1:14" x14ac:dyDescent="0.45">
      <c r="A49" s="6" t="str">
        <f>'hr employee data'!A49</f>
        <v>EMP048</v>
      </c>
      <c r="B49" s="6" t="str">
        <f>_xlfn.XLOOKUP(A49, 'hr employee data'!A:A, 'hr employee data'!B:B, "Not Found")</f>
        <v>David Mckay</v>
      </c>
      <c r="C49" s="6" t="str">
        <f>VLOOKUP(A49,'hr employee data'!A49:F148, 6, FALSE)</f>
        <v>Sales</v>
      </c>
      <c r="D49" s="6">
        <v>92889</v>
      </c>
      <c r="E49" s="6">
        <v>9611</v>
      </c>
      <c r="F49" s="6">
        <v>1411</v>
      </c>
      <c r="G49" s="6">
        <f t="shared" si="0"/>
        <v>101089</v>
      </c>
      <c r="J49"/>
      <c r="K49"/>
      <c r="M49"/>
      <c r="N49"/>
    </row>
    <row r="50" spans="1:14" x14ac:dyDescent="0.45">
      <c r="A50" s="6" t="str">
        <f>'hr employee data'!A50</f>
        <v>EMP049</v>
      </c>
      <c r="B50" s="6" t="str">
        <f>_xlfn.XLOOKUP(A50, 'hr employee data'!A:A, 'hr employee data'!B:B, "Not Found")</f>
        <v>John Boone</v>
      </c>
      <c r="C50" s="6" t="str">
        <f>VLOOKUP(A50,'hr employee data'!A50:F149, 6, FALSE)</f>
        <v>HR</v>
      </c>
      <c r="D50" s="6">
        <v>98060</v>
      </c>
      <c r="E50" s="6">
        <v>6082</v>
      </c>
      <c r="F50" s="6">
        <v>7949</v>
      </c>
      <c r="G50" s="6">
        <f t="shared" si="0"/>
        <v>96193</v>
      </c>
      <c r="J50"/>
      <c r="K50"/>
      <c r="M50"/>
      <c r="N50"/>
    </row>
    <row r="51" spans="1:14" x14ac:dyDescent="0.45">
      <c r="A51" s="6" t="str">
        <f>'hr employee data'!A51</f>
        <v>EMP050</v>
      </c>
      <c r="B51" s="6" t="str">
        <f>_xlfn.XLOOKUP(A51, 'hr employee data'!A:A, 'hr employee data'!B:B, "Not Found")</f>
        <v>Patrick Bonilla</v>
      </c>
      <c r="C51" s="6" t="str">
        <f>VLOOKUP(A51,'hr employee data'!A51:F150, 6, FALSE)</f>
        <v>HR</v>
      </c>
      <c r="D51" s="6">
        <v>40906</v>
      </c>
      <c r="E51" s="6">
        <v>9478</v>
      </c>
      <c r="F51" s="6">
        <v>2092</v>
      </c>
      <c r="G51" s="6">
        <f t="shared" si="0"/>
        <v>48292</v>
      </c>
      <c r="J51"/>
      <c r="K51"/>
      <c r="M51"/>
      <c r="N51"/>
    </row>
    <row r="52" spans="1:14" x14ac:dyDescent="0.45">
      <c r="A52" s="6" t="str">
        <f>'hr employee data'!A52</f>
        <v>EMP051</v>
      </c>
      <c r="B52" s="6" t="str">
        <f>_xlfn.XLOOKUP(A52, 'hr employee data'!A:A, 'hr employee data'!B:B, "Not Found")</f>
        <v>Paul Wilson</v>
      </c>
      <c r="C52" s="6" t="str">
        <f>VLOOKUP(A52,'hr employee data'!A52:F151, 6, FALSE)</f>
        <v>Sales</v>
      </c>
      <c r="D52" s="6">
        <v>85901</v>
      </c>
      <c r="E52" s="6">
        <v>12937</v>
      </c>
      <c r="F52" s="6">
        <v>5351</v>
      </c>
      <c r="G52" s="6">
        <f t="shared" si="0"/>
        <v>93487</v>
      </c>
      <c r="J52"/>
      <c r="K52"/>
      <c r="M52"/>
      <c r="N52"/>
    </row>
    <row r="53" spans="1:14" x14ac:dyDescent="0.45">
      <c r="A53" s="6" t="str">
        <f>'hr employee data'!A53</f>
        <v>EMP052</v>
      </c>
      <c r="B53" s="6" t="str">
        <f>_xlfn.XLOOKUP(A53, 'hr employee data'!A:A, 'hr employee data'!B:B, "Not Found")</f>
        <v>Jeffrey Anderson MD</v>
      </c>
      <c r="C53" s="6" t="str">
        <f>VLOOKUP(A53,'hr employee data'!A53:F152, 6, FALSE)</f>
        <v>Finance</v>
      </c>
      <c r="D53" s="6">
        <v>98259</v>
      </c>
      <c r="E53" s="6">
        <v>11755</v>
      </c>
      <c r="F53" s="6">
        <v>3599</v>
      </c>
      <c r="G53" s="6">
        <f t="shared" si="0"/>
        <v>106415</v>
      </c>
      <c r="J53"/>
      <c r="K53"/>
      <c r="M53"/>
      <c r="N53"/>
    </row>
    <row r="54" spans="1:14" x14ac:dyDescent="0.45">
      <c r="A54" s="6" t="str">
        <f>'hr employee data'!A54</f>
        <v>EMP053</v>
      </c>
      <c r="B54" s="6" t="str">
        <f>_xlfn.XLOOKUP(A54, 'hr employee data'!A:A, 'hr employee data'!B:B, "Not Found")</f>
        <v>Travis Stevens</v>
      </c>
      <c r="C54" s="6" t="str">
        <f>VLOOKUP(A54,'hr employee data'!A54:F153, 6, FALSE)</f>
        <v>Finance</v>
      </c>
      <c r="D54" s="6">
        <v>83008</v>
      </c>
      <c r="E54" s="6">
        <v>12037</v>
      </c>
      <c r="F54" s="6">
        <v>7676</v>
      </c>
      <c r="G54" s="6">
        <f t="shared" si="0"/>
        <v>87369</v>
      </c>
      <c r="J54"/>
      <c r="K54"/>
      <c r="M54"/>
      <c r="N54"/>
    </row>
    <row r="55" spans="1:14" x14ac:dyDescent="0.45">
      <c r="A55" s="6" t="str">
        <f>'hr employee data'!A55</f>
        <v>EMP054</v>
      </c>
      <c r="B55" s="6" t="str">
        <f>_xlfn.XLOOKUP(A55, 'hr employee data'!A:A, 'hr employee data'!B:B, "Not Found")</f>
        <v>Tyler Brewer</v>
      </c>
      <c r="C55" s="6" t="str">
        <f>VLOOKUP(A55,'hr employee data'!A55:F154, 6, FALSE)</f>
        <v>HR</v>
      </c>
      <c r="D55" s="6">
        <v>91162</v>
      </c>
      <c r="E55" s="6">
        <v>8991</v>
      </c>
      <c r="F55" s="6">
        <v>7804</v>
      </c>
      <c r="G55" s="6">
        <f t="shared" si="0"/>
        <v>92349</v>
      </c>
      <c r="J55"/>
      <c r="K55"/>
      <c r="M55"/>
      <c r="N55"/>
    </row>
    <row r="56" spans="1:14" x14ac:dyDescent="0.45">
      <c r="A56" s="6" t="str">
        <f>'hr employee data'!A56</f>
        <v>EMP055</v>
      </c>
      <c r="B56" s="6" t="str">
        <f>_xlfn.XLOOKUP(A56, 'hr employee data'!A:A, 'hr employee data'!B:B, "Not Found")</f>
        <v>Eric Hill</v>
      </c>
      <c r="C56" s="6" t="str">
        <f>VLOOKUP(A56,'hr employee data'!A56:F155, 6, FALSE)</f>
        <v>IT</v>
      </c>
      <c r="D56" s="6">
        <v>96810</v>
      </c>
      <c r="E56" s="6">
        <v>9305</v>
      </c>
      <c r="F56" s="6">
        <v>2303</v>
      </c>
      <c r="G56" s="6">
        <f t="shared" si="0"/>
        <v>103812</v>
      </c>
      <c r="J56"/>
      <c r="K56"/>
      <c r="M56"/>
      <c r="N56"/>
    </row>
    <row r="57" spans="1:14" x14ac:dyDescent="0.45">
      <c r="A57" s="6" t="str">
        <f>'hr employee data'!A57</f>
        <v>EMP056</v>
      </c>
      <c r="B57" s="6" t="str">
        <f>_xlfn.XLOOKUP(A57, 'hr employee data'!A:A, 'hr employee data'!B:B, "Not Found")</f>
        <v>Robert Monroe</v>
      </c>
      <c r="C57" s="6" t="str">
        <f>VLOOKUP(A57,'hr employee data'!A57:F156, 6, FALSE)</f>
        <v>Operations</v>
      </c>
      <c r="D57" s="6">
        <v>87216</v>
      </c>
      <c r="E57" s="6">
        <v>9373</v>
      </c>
      <c r="F57" s="6">
        <v>3123</v>
      </c>
      <c r="G57" s="6">
        <f t="shared" si="0"/>
        <v>93466</v>
      </c>
      <c r="J57"/>
      <c r="K57"/>
      <c r="M57"/>
      <c r="N57"/>
    </row>
    <row r="58" spans="1:14" x14ac:dyDescent="0.45">
      <c r="A58" s="6" t="str">
        <f>'hr employee data'!A58</f>
        <v>EMP057</v>
      </c>
      <c r="B58" s="6" t="str">
        <f>_xlfn.XLOOKUP(A58, 'hr employee data'!A:A, 'hr employee data'!B:B, "Not Found")</f>
        <v>Samuel Brandt</v>
      </c>
      <c r="C58" s="6" t="str">
        <f>VLOOKUP(A58,'hr employee data'!A58:F157, 6, FALSE)</f>
        <v>IT</v>
      </c>
      <c r="D58" s="6">
        <v>57406</v>
      </c>
      <c r="E58" s="6">
        <v>12447</v>
      </c>
      <c r="F58" s="6">
        <v>3271</v>
      </c>
      <c r="G58" s="6">
        <f t="shared" si="0"/>
        <v>66582</v>
      </c>
      <c r="J58"/>
      <c r="K58"/>
      <c r="M58"/>
      <c r="N58"/>
    </row>
    <row r="59" spans="1:14" x14ac:dyDescent="0.45">
      <c r="A59" s="6" t="str">
        <f>'hr employee data'!A59</f>
        <v>EMP058</v>
      </c>
      <c r="B59" s="6" t="str">
        <f>_xlfn.XLOOKUP(A59, 'hr employee data'!A:A, 'hr employee data'!B:B, "Not Found")</f>
        <v>Gloria Miranda</v>
      </c>
      <c r="C59" s="6" t="str">
        <f>VLOOKUP(A59,'hr employee data'!A59:F158, 6, FALSE)</f>
        <v>Finance</v>
      </c>
      <c r="D59" s="6">
        <v>93327</v>
      </c>
      <c r="E59" s="6">
        <v>9939</v>
      </c>
      <c r="F59" s="6">
        <v>6134</v>
      </c>
      <c r="G59" s="6">
        <f t="shared" si="0"/>
        <v>97132</v>
      </c>
      <c r="J59"/>
      <c r="K59"/>
      <c r="M59"/>
      <c r="N59"/>
    </row>
    <row r="60" spans="1:14" x14ac:dyDescent="0.45">
      <c r="A60" s="6" t="str">
        <f>'hr employee data'!A60</f>
        <v>EMP059</v>
      </c>
      <c r="B60" s="6" t="str">
        <f>_xlfn.XLOOKUP(A60, 'hr employee data'!A:A, 'hr employee data'!B:B, "Not Found")</f>
        <v>Nathan Montes</v>
      </c>
      <c r="C60" s="6" t="str">
        <f>VLOOKUP(A60,'hr employee data'!A60:F159, 6, FALSE)</f>
        <v>Finance</v>
      </c>
      <c r="D60" s="6">
        <v>56358</v>
      </c>
      <c r="E60" s="6">
        <v>6499</v>
      </c>
      <c r="F60" s="6">
        <v>4603</v>
      </c>
      <c r="G60" s="6">
        <f t="shared" si="0"/>
        <v>58254</v>
      </c>
      <c r="J60"/>
      <c r="K60"/>
      <c r="M60"/>
      <c r="N60"/>
    </row>
    <row r="61" spans="1:14" x14ac:dyDescent="0.45">
      <c r="A61" s="6" t="str">
        <f>'hr employee data'!A61</f>
        <v>EMP060</v>
      </c>
      <c r="B61" s="6" t="str">
        <f>_xlfn.XLOOKUP(A61, 'hr employee data'!A:A, 'hr employee data'!B:B, "Not Found")</f>
        <v>Kristen Garcia</v>
      </c>
      <c r="C61" s="6" t="str">
        <f>VLOOKUP(A61,'hr employee data'!A61:F160, 6, FALSE)</f>
        <v>IT</v>
      </c>
      <c r="D61" s="6">
        <v>35155</v>
      </c>
      <c r="E61" s="6">
        <v>13690</v>
      </c>
      <c r="F61" s="6">
        <v>3340</v>
      </c>
      <c r="G61" s="6">
        <f t="shared" si="0"/>
        <v>45505</v>
      </c>
      <c r="J61"/>
      <c r="K61"/>
      <c r="M61"/>
      <c r="N61"/>
    </row>
    <row r="62" spans="1:14" x14ac:dyDescent="0.45">
      <c r="A62" s="6" t="str">
        <f>'hr employee data'!A62</f>
        <v>EMP061</v>
      </c>
      <c r="B62" s="6" t="str">
        <f>_xlfn.XLOOKUP(A62, 'hr employee data'!A:A, 'hr employee data'!B:B, "Not Found")</f>
        <v>Jade Johnson DVM</v>
      </c>
      <c r="C62" s="6" t="str">
        <f>VLOOKUP(A62,'hr employee data'!A62:F161, 6, FALSE)</f>
        <v>Admin</v>
      </c>
      <c r="D62" s="6">
        <v>55735</v>
      </c>
      <c r="E62" s="6">
        <v>6451</v>
      </c>
      <c r="F62" s="6">
        <v>3751</v>
      </c>
      <c r="G62" s="6">
        <f t="shared" si="0"/>
        <v>58435</v>
      </c>
      <c r="J62"/>
      <c r="K62"/>
      <c r="M62"/>
      <c r="N62"/>
    </row>
    <row r="63" spans="1:14" x14ac:dyDescent="0.45">
      <c r="A63" s="6" t="str">
        <f>'hr employee data'!A63</f>
        <v>EMP062</v>
      </c>
      <c r="B63" s="6" t="str">
        <f>_xlfn.XLOOKUP(A63, 'hr employee data'!A:A, 'hr employee data'!B:B, "Not Found")</f>
        <v>David Fowler</v>
      </c>
      <c r="C63" s="6" t="str">
        <f>VLOOKUP(A63,'hr employee data'!A63:F162, 6, FALSE)</f>
        <v>Operations</v>
      </c>
      <c r="D63" s="6">
        <v>66904</v>
      </c>
      <c r="E63" s="6">
        <v>10849</v>
      </c>
      <c r="F63" s="6">
        <v>1660</v>
      </c>
      <c r="G63" s="6">
        <f t="shared" si="0"/>
        <v>76093</v>
      </c>
      <c r="J63"/>
      <c r="K63"/>
      <c r="M63"/>
      <c r="N63"/>
    </row>
    <row r="64" spans="1:14" x14ac:dyDescent="0.45">
      <c r="A64" s="6" t="str">
        <f>'hr employee data'!A64</f>
        <v>EMP063</v>
      </c>
      <c r="B64" s="6" t="str">
        <f>_xlfn.XLOOKUP(A64, 'hr employee data'!A:A, 'hr employee data'!B:B, "Not Found")</f>
        <v>Katie Smith</v>
      </c>
      <c r="C64" s="6" t="str">
        <f>VLOOKUP(A64,'hr employee data'!A64:F163, 6, FALSE)</f>
        <v>Admin</v>
      </c>
      <c r="D64" s="6">
        <v>43136</v>
      </c>
      <c r="E64" s="6">
        <v>4471</v>
      </c>
      <c r="F64" s="6">
        <v>2894</v>
      </c>
      <c r="G64" s="6">
        <f t="shared" si="0"/>
        <v>44713</v>
      </c>
      <c r="J64"/>
      <c r="K64"/>
      <c r="M64"/>
      <c r="N64"/>
    </row>
    <row r="65" spans="1:14" x14ac:dyDescent="0.45">
      <c r="A65" s="6" t="str">
        <f>'hr employee data'!A65</f>
        <v>EMP064</v>
      </c>
      <c r="B65" s="6" t="str">
        <f>_xlfn.XLOOKUP(A65, 'hr employee data'!A:A, 'hr employee data'!B:B, "Not Found")</f>
        <v>Amy Parsons</v>
      </c>
      <c r="C65" s="6" t="str">
        <f>VLOOKUP(A65,'hr employee data'!A65:F164, 6, FALSE)</f>
        <v>IT</v>
      </c>
      <c r="D65" s="6">
        <v>75205</v>
      </c>
      <c r="E65" s="6">
        <v>13369</v>
      </c>
      <c r="F65" s="6">
        <v>2251</v>
      </c>
      <c r="G65" s="6">
        <f t="shared" si="0"/>
        <v>86323</v>
      </c>
      <c r="J65"/>
      <c r="K65"/>
      <c r="M65"/>
      <c r="N65"/>
    </row>
    <row r="66" spans="1:14" x14ac:dyDescent="0.45">
      <c r="A66" s="6" t="str">
        <f>'hr employee data'!A66</f>
        <v>EMP065</v>
      </c>
      <c r="B66" s="6" t="str">
        <f>_xlfn.XLOOKUP(A66, 'hr employee data'!A:A, 'hr employee data'!B:B, "Not Found")</f>
        <v>Jacob Preston</v>
      </c>
      <c r="C66" s="6" t="str">
        <f>VLOOKUP(A66,'hr employee data'!A66:F165, 6, FALSE)</f>
        <v>HR</v>
      </c>
      <c r="D66" s="6">
        <v>53043</v>
      </c>
      <c r="E66" s="6">
        <v>3052</v>
      </c>
      <c r="F66" s="6">
        <v>4398</v>
      </c>
      <c r="G66" s="6">
        <f t="shared" si="0"/>
        <v>51697</v>
      </c>
      <c r="J66"/>
      <c r="K66"/>
      <c r="M66"/>
      <c r="N66"/>
    </row>
    <row r="67" spans="1:14" x14ac:dyDescent="0.45">
      <c r="A67" s="6" t="str">
        <f>'hr employee data'!A67</f>
        <v>EMP066</v>
      </c>
      <c r="B67" s="6" t="str">
        <f>_xlfn.XLOOKUP(A67, 'hr employee data'!A:A, 'hr employee data'!B:B, "Not Found")</f>
        <v>Lance Simmons</v>
      </c>
      <c r="C67" s="6" t="str">
        <f>VLOOKUP(A67,'hr employee data'!A67:F166, 6, FALSE)</f>
        <v>IT</v>
      </c>
      <c r="D67" s="6">
        <v>78424</v>
      </c>
      <c r="E67" s="6">
        <v>7421</v>
      </c>
      <c r="F67" s="6">
        <v>5445</v>
      </c>
      <c r="G67" s="6">
        <f t="shared" ref="G67:G101" si="1">D67+E67-F67</f>
        <v>80400</v>
      </c>
      <c r="J67"/>
      <c r="K67"/>
      <c r="M67"/>
      <c r="N67"/>
    </row>
    <row r="68" spans="1:14" x14ac:dyDescent="0.45">
      <c r="A68" s="6" t="str">
        <f>'hr employee data'!A68</f>
        <v>EMP067</v>
      </c>
      <c r="B68" s="6" t="str">
        <f>_xlfn.XLOOKUP(A68, 'hr employee data'!A:A, 'hr employee data'!B:B, "Not Found")</f>
        <v>Richard Diaz</v>
      </c>
      <c r="C68" s="6" t="str">
        <f>VLOOKUP(A68,'hr employee data'!A68:F167, 6, FALSE)</f>
        <v>IT</v>
      </c>
      <c r="D68" s="6">
        <v>86069</v>
      </c>
      <c r="E68" s="6">
        <v>8812</v>
      </c>
      <c r="F68" s="6">
        <v>1510</v>
      </c>
      <c r="G68" s="6">
        <f t="shared" si="1"/>
        <v>93371</v>
      </c>
      <c r="J68"/>
      <c r="K68"/>
      <c r="M68"/>
      <c r="N68"/>
    </row>
    <row r="69" spans="1:14" x14ac:dyDescent="0.45">
      <c r="A69" s="6" t="str">
        <f>'hr employee data'!A69</f>
        <v>EMP068</v>
      </c>
      <c r="B69" s="6" t="str">
        <f>_xlfn.XLOOKUP(A69, 'hr employee data'!A:A, 'hr employee data'!B:B, "Not Found")</f>
        <v>Michele Lewis</v>
      </c>
      <c r="C69" s="6" t="str">
        <f>VLOOKUP(A69,'hr employee data'!A69:F168, 6, FALSE)</f>
        <v>Finance</v>
      </c>
      <c r="D69" s="6">
        <v>52110</v>
      </c>
      <c r="E69" s="6">
        <v>8883</v>
      </c>
      <c r="F69" s="6">
        <v>4190</v>
      </c>
      <c r="G69" s="6">
        <f t="shared" si="1"/>
        <v>56803</v>
      </c>
      <c r="J69"/>
      <c r="K69"/>
      <c r="M69"/>
      <c r="N69"/>
    </row>
    <row r="70" spans="1:14" x14ac:dyDescent="0.45">
      <c r="A70" s="6" t="str">
        <f>'hr employee data'!A70</f>
        <v>EMP069</v>
      </c>
      <c r="B70" s="6" t="str">
        <f>_xlfn.XLOOKUP(A70, 'hr employee data'!A:A, 'hr employee data'!B:B, "Not Found")</f>
        <v>Cynthia Snyder</v>
      </c>
      <c r="C70" s="6" t="str">
        <f>VLOOKUP(A70,'hr employee data'!A70:F169, 6, FALSE)</f>
        <v>Sales</v>
      </c>
      <c r="D70" s="6">
        <v>27560</v>
      </c>
      <c r="E70" s="6">
        <v>14543</v>
      </c>
      <c r="F70" s="6">
        <v>5716</v>
      </c>
      <c r="G70" s="6">
        <f t="shared" si="1"/>
        <v>36387</v>
      </c>
      <c r="J70"/>
      <c r="K70"/>
      <c r="M70"/>
      <c r="N70"/>
    </row>
    <row r="71" spans="1:14" x14ac:dyDescent="0.45">
      <c r="A71" s="6" t="str">
        <f>'hr employee data'!A71</f>
        <v>EMP070</v>
      </c>
      <c r="B71" s="6" t="str">
        <f>_xlfn.XLOOKUP(A71, 'hr employee data'!A:A, 'hr employee data'!B:B, "Not Found")</f>
        <v>Joseph Anderson</v>
      </c>
      <c r="C71" s="6" t="str">
        <f>VLOOKUP(A71,'hr employee data'!A71:F170, 6, FALSE)</f>
        <v>HR</v>
      </c>
      <c r="D71" s="6">
        <v>74857</v>
      </c>
      <c r="E71" s="6">
        <v>9814</v>
      </c>
      <c r="F71" s="6">
        <v>1048</v>
      </c>
      <c r="G71" s="6">
        <f t="shared" si="1"/>
        <v>83623</v>
      </c>
      <c r="J71"/>
      <c r="K71"/>
      <c r="M71"/>
      <c r="N71"/>
    </row>
    <row r="72" spans="1:14" x14ac:dyDescent="0.45">
      <c r="A72" s="6" t="str">
        <f>'hr employee data'!A72</f>
        <v>EMP071</v>
      </c>
      <c r="B72" s="6" t="str">
        <f>_xlfn.XLOOKUP(A72, 'hr employee data'!A:A, 'hr employee data'!B:B, "Not Found")</f>
        <v>Lisa Davis</v>
      </c>
      <c r="C72" s="6" t="str">
        <f>VLOOKUP(A72,'hr employee data'!A72:F171, 6, FALSE)</f>
        <v>HR</v>
      </c>
      <c r="D72" s="6">
        <v>71105</v>
      </c>
      <c r="E72" s="6">
        <v>6892</v>
      </c>
      <c r="F72" s="6">
        <v>7172</v>
      </c>
      <c r="G72" s="6">
        <f t="shared" si="1"/>
        <v>70825</v>
      </c>
      <c r="J72"/>
      <c r="K72"/>
      <c r="M72"/>
      <c r="N72"/>
    </row>
    <row r="73" spans="1:14" x14ac:dyDescent="0.45">
      <c r="A73" s="6" t="str">
        <f>'hr employee data'!A73</f>
        <v>EMP072</v>
      </c>
      <c r="B73" s="6" t="str">
        <f>_xlfn.XLOOKUP(A73, 'hr employee data'!A:A, 'hr employee data'!B:B, "Not Found")</f>
        <v>Robert Sullivan</v>
      </c>
      <c r="C73" s="6" t="str">
        <f>VLOOKUP(A73,'hr employee data'!A73:F172, 6, FALSE)</f>
        <v>HR</v>
      </c>
      <c r="D73" s="6">
        <v>76116</v>
      </c>
      <c r="E73" s="6">
        <v>8865</v>
      </c>
      <c r="F73" s="6">
        <v>5409</v>
      </c>
      <c r="G73" s="6">
        <f t="shared" si="1"/>
        <v>79572</v>
      </c>
      <c r="J73"/>
      <c r="K73"/>
      <c r="M73"/>
      <c r="N73"/>
    </row>
    <row r="74" spans="1:14" x14ac:dyDescent="0.45">
      <c r="A74" s="6" t="str">
        <f>'hr employee data'!A74</f>
        <v>EMP073</v>
      </c>
      <c r="B74" s="6" t="str">
        <f>_xlfn.XLOOKUP(A74, 'hr employee data'!A:A, 'hr employee data'!B:B, "Not Found")</f>
        <v>Brent Roberts</v>
      </c>
      <c r="C74" s="6" t="str">
        <f>VLOOKUP(A74,'hr employee data'!A74:F173, 6, FALSE)</f>
        <v>IT</v>
      </c>
      <c r="D74" s="6">
        <v>96582</v>
      </c>
      <c r="E74" s="6">
        <v>11883</v>
      </c>
      <c r="F74" s="6">
        <v>2806</v>
      </c>
      <c r="G74" s="6">
        <f t="shared" si="1"/>
        <v>105659</v>
      </c>
      <c r="J74"/>
      <c r="K74"/>
      <c r="M74"/>
      <c r="N74"/>
    </row>
    <row r="75" spans="1:14" x14ac:dyDescent="0.45">
      <c r="A75" s="6" t="str">
        <f>'hr employee data'!A75</f>
        <v>EMP074</v>
      </c>
      <c r="B75" s="6" t="str">
        <f>_xlfn.XLOOKUP(A75, 'hr employee data'!A:A, 'hr employee data'!B:B, "Not Found")</f>
        <v>Johnny Khan</v>
      </c>
      <c r="C75" s="6" t="str">
        <f>VLOOKUP(A75,'hr employee data'!A75:F174, 6, FALSE)</f>
        <v>Sales</v>
      </c>
      <c r="D75" s="6">
        <v>88993</v>
      </c>
      <c r="E75" s="6">
        <v>5595</v>
      </c>
      <c r="F75" s="6">
        <v>3235</v>
      </c>
      <c r="G75" s="6">
        <f t="shared" si="1"/>
        <v>91353</v>
      </c>
      <c r="J75"/>
      <c r="K75"/>
      <c r="M75"/>
      <c r="N75"/>
    </row>
    <row r="76" spans="1:14" x14ac:dyDescent="0.45">
      <c r="A76" s="6" t="str">
        <f>'hr employee data'!A76</f>
        <v>EMP075</v>
      </c>
      <c r="B76" s="6" t="str">
        <f>_xlfn.XLOOKUP(A76, 'hr employee data'!A:A, 'hr employee data'!B:B, "Not Found")</f>
        <v>Jennifer Norton</v>
      </c>
      <c r="C76" s="6" t="str">
        <f>VLOOKUP(A76,'hr employee data'!A76:F175, 6, FALSE)</f>
        <v>Marketing</v>
      </c>
      <c r="D76" s="6">
        <v>82125</v>
      </c>
      <c r="E76" s="6">
        <v>9956</v>
      </c>
      <c r="F76" s="6">
        <v>1237</v>
      </c>
      <c r="G76" s="6">
        <f t="shared" si="1"/>
        <v>90844</v>
      </c>
      <c r="J76"/>
      <c r="K76"/>
      <c r="M76"/>
      <c r="N76"/>
    </row>
    <row r="77" spans="1:14" x14ac:dyDescent="0.45">
      <c r="A77" s="6" t="str">
        <f>'hr employee data'!A77</f>
        <v>EMP076</v>
      </c>
      <c r="B77" s="6" t="str">
        <f>_xlfn.XLOOKUP(A77, 'hr employee data'!A:A, 'hr employee data'!B:B, "Not Found")</f>
        <v>James Jensen</v>
      </c>
      <c r="C77" s="6" t="str">
        <f>VLOOKUP(A77,'hr employee data'!A77:F176, 6, FALSE)</f>
        <v>Marketing</v>
      </c>
      <c r="D77" s="6">
        <v>75968</v>
      </c>
      <c r="E77" s="6">
        <v>7507</v>
      </c>
      <c r="F77" s="6">
        <v>6479</v>
      </c>
      <c r="G77" s="6">
        <f t="shared" si="1"/>
        <v>76996</v>
      </c>
      <c r="J77"/>
      <c r="K77"/>
      <c r="M77"/>
      <c r="N77"/>
    </row>
    <row r="78" spans="1:14" x14ac:dyDescent="0.45">
      <c r="A78" s="6" t="str">
        <f>'hr employee data'!A78</f>
        <v>EMP077</v>
      </c>
      <c r="B78" s="6" t="str">
        <f>_xlfn.XLOOKUP(A78, 'hr employee data'!A:A, 'hr employee data'!B:B, "Not Found")</f>
        <v>Mark Harvey</v>
      </c>
      <c r="C78" s="6" t="str">
        <f>VLOOKUP(A78,'hr employee data'!A78:F177, 6, FALSE)</f>
        <v>IT</v>
      </c>
      <c r="D78" s="6">
        <v>77994</v>
      </c>
      <c r="E78" s="6">
        <v>13864</v>
      </c>
      <c r="F78" s="6">
        <v>2352</v>
      </c>
      <c r="G78" s="6">
        <f t="shared" si="1"/>
        <v>89506</v>
      </c>
      <c r="J78"/>
      <c r="K78"/>
      <c r="M78"/>
      <c r="N78"/>
    </row>
    <row r="79" spans="1:14" x14ac:dyDescent="0.45">
      <c r="A79" s="6" t="str">
        <f>'hr employee data'!A79</f>
        <v>EMP078</v>
      </c>
      <c r="B79" s="6" t="str">
        <f>_xlfn.XLOOKUP(A79, 'hr employee data'!A:A, 'hr employee data'!B:B, "Not Found")</f>
        <v>Emily Thompson</v>
      </c>
      <c r="C79" s="6" t="str">
        <f>VLOOKUP(A79,'hr employee data'!A79:F178, 6, FALSE)</f>
        <v>IT</v>
      </c>
      <c r="D79" s="6">
        <v>86261</v>
      </c>
      <c r="E79" s="6">
        <v>4091</v>
      </c>
      <c r="F79" s="6">
        <v>6097</v>
      </c>
      <c r="G79" s="6">
        <f t="shared" si="1"/>
        <v>84255</v>
      </c>
      <c r="J79"/>
      <c r="K79"/>
      <c r="M79"/>
      <c r="N79"/>
    </row>
    <row r="80" spans="1:14" x14ac:dyDescent="0.45">
      <c r="A80" s="6" t="str">
        <f>'hr employee data'!A80</f>
        <v>EMP079</v>
      </c>
      <c r="B80" s="6" t="str">
        <f>_xlfn.XLOOKUP(A80, 'hr employee data'!A:A, 'hr employee data'!B:B, "Not Found")</f>
        <v>Jamie Baird</v>
      </c>
      <c r="C80" s="6" t="str">
        <f>VLOOKUP(A80,'hr employee data'!A80:F179, 6, FALSE)</f>
        <v>Sales</v>
      </c>
      <c r="D80" s="6">
        <v>95008</v>
      </c>
      <c r="E80" s="6">
        <v>2441</v>
      </c>
      <c r="F80" s="6">
        <v>4227</v>
      </c>
      <c r="G80" s="6">
        <f t="shared" si="1"/>
        <v>93222</v>
      </c>
      <c r="J80"/>
      <c r="K80"/>
      <c r="M80"/>
      <c r="N80"/>
    </row>
    <row r="81" spans="1:14" x14ac:dyDescent="0.45">
      <c r="A81" s="6" t="str">
        <f>'hr employee data'!A81</f>
        <v>EMP080</v>
      </c>
      <c r="B81" s="6" t="str">
        <f>_xlfn.XLOOKUP(A81, 'hr employee data'!A:A, 'hr employee data'!B:B, "Not Found")</f>
        <v>Michael Schmidt</v>
      </c>
      <c r="C81" s="6" t="str">
        <f>VLOOKUP(A81,'hr employee data'!A81:F180, 6, FALSE)</f>
        <v>Marketing</v>
      </c>
      <c r="D81" s="6">
        <v>98975</v>
      </c>
      <c r="E81" s="6">
        <v>12862</v>
      </c>
      <c r="F81" s="6">
        <v>1222</v>
      </c>
      <c r="G81" s="6">
        <f t="shared" si="1"/>
        <v>110615</v>
      </c>
      <c r="J81"/>
      <c r="K81"/>
      <c r="M81"/>
      <c r="N81"/>
    </row>
    <row r="82" spans="1:14" x14ac:dyDescent="0.45">
      <c r="A82" s="6" t="str">
        <f>'hr employee data'!A82</f>
        <v>EMP081</v>
      </c>
      <c r="B82" s="6" t="str">
        <f>_xlfn.XLOOKUP(A82, 'hr employee data'!A:A, 'hr employee data'!B:B, "Not Found")</f>
        <v>Carrie Khan</v>
      </c>
      <c r="C82" s="6" t="str">
        <f>VLOOKUP(A82,'hr employee data'!A82:F181, 6, FALSE)</f>
        <v>Marketing</v>
      </c>
      <c r="D82" s="6">
        <v>36003</v>
      </c>
      <c r="E82" s="6">
        <v>12530</v>
      </c>
      <c r="F82" s="6">
        <v>4511</v>
      </c>
      <c r="G82" s="6">
        <f t="shared" si="1"/>
        <v>44022</v>
      </c>
      <c r="J82"/>
      <c r="K82"/>
      <c r="M82"/>
      <c r="N82"/>
    </row>
    <row r="83" spans="1:14" x14ac:dyDescent="0.45">
      <c r="A83" s="6" t="str">
        <f>'hr employee data'!A83</f>
        <v>EMP082</v>
      </c>
      <c r="B83" s="6" t="str">
        <f>_xlfn.XLOOKUP(A83, 'hr employee data'!A:A, 'hr employee data'!B:B, "Not Found")</f>
        <v>Corey Rodriguez</v>
      </c>
      <c r="C83" s="6" t="str">
        <f>VLOOKUP(A83,'hr employee data'!A83:F182, 6, FALSE)</f>
        <v>Sales</v>
      </c>
      <c r="D83" s="6">
        <v>42786</v>
      </c>
      <c r="E83" s="6">
        <v>9564</v>
      </c>
      <c r="F83" s="6">
        <v>2488</v>
      </c>
      <c r="G83" s="6">
        <f t="shared" si="1"/>
        <v>49862</v>
      </c>
      <c r="J83"/>
      <c r="K83"/>
      <c r="M83"/>
      <c r="N83"/>
    </row>
    <row r="84" spans="1:14" x14ac:dyDescent="0.45">
      <c r="A84" s="6" t="str">
        <f>'hr employee data'!A84</f>
        <v>EMP083</v>
      </c>
      <c r="B84" s="6" t="str">
        <f>_xlfn.XLOOKUP(A84, 'hr employee data'!A:A, 'hr employee data'!B:B, "Not Found")</f>
        <v>Adriana Reyes</v>
      </c>
      <c r="C84" s="6" t="str">
        <f>VLOOKUP(A84,'hr employee data'!A84:F183, 6, FALSE)</f>
        <v>Operations</v>
      </c>
      <c r="D84" s="6">
        <v>31590</v>
      </c>
      <c r="E84" s="6">
        <v>6262</v>
      </c>
      <c r="F84" s="6">
        <v>4105</v>
      </c>
      <c r="G84" s="6">
        <f t="shared" si="1"/>
        <v>33747</v>
      </c>
      <c r="J84"/>
      <c r="K84"/>
      <c r="M84"/>
      <c r="N84"/>
    </row>
    <row r="85" spans="1:14" x14ac:dyDescent="0.45">
      <c r="A85" s="6" t="str">
        <f>'hr employee data'!A85</f>
        <v>EMP084</v>
      </c>
      <c r="B85" s="6" t="str">
        <f>_xlfn.XLOOKUP(A85, 'hr employee data'!A:A, 'hr employee data'!B:B, "Not Found")</f>
        <v>Tyler Mendoza</v>
      </c>
      <c r="C85" s="6" t="str">
        <f>VLOOKUP(A85,'hr employee data'!A85:F184, 6, FALSE)</f>
        <v>HR</v>
      </c>
      <c r="D85" s="6">
        <v>67906</v>
      </c>
      <c r="E85" s="6">
        <v>5467</v>
      </c>
      <c r="F85" s="6">
        <v>4724</v>
      </c>
      <c r="G85" s="6">
        <f t="shared" si="1"/>
        <v>68649</v>
      </c>
      <c r="J85"/>
      <c r="K85"/>
      <c r="M85"/>
      <c r="N85"/>
    </row>
    <row r="86" spans="1:14" x14ac:dyDescent="0.45">
      <c r="A86" s="6" t="str">
        <f>'hr employee data'!A86</f>
        <v>EMP085</v>
      </c>
      <c r="B86" s="6" t="str">
        <f>_xlfn.XLOOKUP(A86, 'hr employee data'!A:A, 'hr employee data'!B:B, "Not Found")</f>
        <v>Joshua Martin</v>
      </c>
      <c r="C86" s="6" t="str">
        <f>VLOOKUP(A86,'hr employee data'!A86:F185, 6, FALSE)</f>
        <v>Marketing</v>
      </c>
      <c r="D86" s="6">
        <v>67840</v>
      </c>
      <c r="E86" s="6">
        <v>7529</v>
      </c>
      <c r="F86" s="6">
        <v>7235</v>
      </c>
      <c r="G86" s="6">
        <f t="shared" si="1"/>
        <v>68134</v>
      </c>
      <c r="J86"/>
      <c r="K86"/>
      <c r="M86"/>
      <c r="N86"/>
    </row>
    <row r="87" spans="1:14" x14ac:dyDescent="0.45">
      <c r="A87" s="6" t="str">
        <f>'hr employee data'!A87</f>
        <v>EMP086</v>
      </c>
      <c r="B87" s="6" t="str">
        <f>_xlfn.XLOOKUP(A87, 'hr employee data'!A:A, 'hr employee data'!B:B, "Not Found")</f>
        <v>Michael Weaver</v>
      </c>
      <c r="C87" s="6" t="str">
        <f>VLOOKUP(A87,'hr employee data'!A87:F186, 6, FALSE)</f>
        <v>Finance</v>
      </c>
      <c r="D87" s="6">
        <v>74692</v>
      </c>
      <c r="E87" s="6">
        <v>6558</v>
      </c>
      <c r="F87" s="6">
        <v>7160</v>
      </c>
      <c r="G87" s="6">
        <f t="shared" si="1"/>
        <v>74090</v>
      </c>
      <c r="J87"/>
      <c r="K87"/>
      <c r="M87"/>
      <c r="N87"/>
    </row>
    <row r="88" spans="1:14" x14ac:dyDescent="0.45">
      <c r="A88" s="6" t="str">
        <f>'hr employee data'!A88</f>
        <v>EMP087</v>
      </c>
      <c r="B88" s="6" t="str">
        <f>_xlfn.XLOOKUP(A88, 'hr employee data'!A:A, 'hr employee data'!B:B, "Not Found")</f>
        <v>Monica Walker</v>
      </c>
      <c r="C88" s="6" t="str">
        <f>VLOOKUP(A88,'hr employee data'!A88:F187, 6, FALSE)</f>
        <v>Marketing</v>
      </c>
      <c r="D88" s="6">
        <v>80255</v>
      </c>
      <c r="E88" s="6">
        <v>6133</v>
      </c>
      <c r="F88" s="6">
        <v>7839</v>
      </c>
      <c r="G88" s="6">
        <f t="shared" si="1"/>
        <v>78549</v>
      </c>
      <c r="J88"/>
      <c r="K88"/>
      <c r="M88"/>
      <c r="N88"/>
    </row>
    <row r="89" spans="1:14" x14ac:dyDescent="0.45">
      <c r="A89" s="6" t="str">
        <f>'hr employee data'!A89</f>
        <v>EMP088</v>
      </c>
      <c r="B89" s="6" t="str">
        <f>_xlfn.XLOOKUP(A89, 'hr employee data'!A:A, 'hr employee data'!B:B, "Not Found")</f>
        <v>Brian Johnson</v>
      </c>
      <c r="C89" s="6" t="str">
        <f>VLOOKUP(A89,'hr employee data'!A89:F188, 6, FALSE)</f>
        <v>Admin</v>
      </c>
      <c r="D89" s="6">
        <v>35735</v>
      </c>
      <c r="E89" s="6">
        <v>9705</v>
      </c>
      <c r="F89" s="6">
        <v>1158</v>
      </c>
      <c r="G89" s="6">
        <f t="shared" si="1"/>
        <v>44282</v>
      </c>
      <c r="J89"/>
      <c r="K89"/>
      <c r="M89"/>
      <c r="N89"/>
    </row>
    <row r="90" spans="1:14" x14ac:dyDescent="0.45">
      <c r="A90" s="6" t="str">
        <f>'hr employee data'!A90</f>
        <v>EMP089</v>
      </c>
      <c r="B90" s="6" t="str">
        <f>_xlfn.XLOOKUP(A90, 'hr employee data'!A:A, 'hr employee data'!B:B, "Not Found")</f>
        <v>Justin Vargas</v>
      </c>
      <c r="C90" s="6" t="str">
        <f>VLOOKUP(A90,'hr employee data'!A90:F189, 6, FALSE)</f>
        <v>Marketing</v>
      </c>
      <c r="D90" s="6">
        <v>95702</v>
      </c>
      <c r="E90" s="6">
        <v>2853</v>
      </c>
      <c r="F90" s="6">
        <v>3866</v>
      </c>
      <c r="G90" s="6">
        <f t="shared" si="1"/>
        <v>94689</v>
      </c>
      <c r="J90"/>
      <c r="K90"/>
      <c r="M90"/>
      <c r="N90"/>
    </row>
    <row r="91" spans="1:14" x14ac:dyDescent="0.45">
      <c r="A91" s="6" t="str">
        <f>'hr employee data'!A91</f>
        <v>EMP090</v>
      </c>
      <c r="B91" s="6" t="str">
        <f>_xlfn.XLOOKUP(A91, 'hr employee data'!A:A, 'hr employee data'!B:B, "Not Found")</f>
        <v>Brianna Ford</v>
      </c>
      <c r="C91" s="6" t="str">
        <f>VLOOKUP(A91,'hr employee data'!A91:F190, 6, FALSE)</f>
        <v>Operations</v>
      </c>
      <c r="D91" s="6">
        <v>54389</v>
      </c>
      <c r="E91" s="6">
        <v>12651</v>
      </c>
      <c r="F91" s="6">
        <v>1562</v>
      </c>
      <c r="G91" s="6">
        <f t="shared" si="1"/>
        <v>65478</v>
      </c>
      <c r="J91"/>
      <c r="K91"/>
      <c r="M91"/>
      <c r="N91"/>
    </row>
    <row r="92" spans="1:14" x14ac:dyDescent="0.45">
      <c r="A92" s="6" t="str">
        <f>'hr employee data'!A92</f>
        <v>EMP091</v>
      </c>
      <c r="B92" s="6" t="str">
        <f>_xlfn.XLOOKUP(A92, 'hr employee data'!A:A, 'hr employee data'!B:B, "Not Found")</f>
        <v>Shelly Lopez</v>
      </c>
      <c r="C92" s="6" t="str">
        <f>VLOOKUP(A92,'hr employee data'!A92:F191, 6, FALSE)</f>
        <v>HR</v>
      </c>
      <c r="D92" s="6">
        <v>30276</v>
      </c>
      <c r="E92" s="6">
        <v>14357</v>
      </c>
      <c r="F92" s="6">
        <v>1254</v>
      </c>
      <c r="G92" s="6">
        <f t="shared" si="1"/>
        <v>43379</v>
      </c>
      <c r="J92"/>
      <c r="K92"/>
      <c r="M92"/>
      <c r="N92"/>
    </row>
    <row r="93" spans="1:14" x14ac:dyDescent="0.45">
      <c r="A93" s="6" t="str">
        <f>'hr employee data'!A93</f>
        <v>EMP092</v>
      </c>
      <c r="B93" s="6" t="str">
        <f>_xlfn.XLOOKUP(A93, 'hr employee data'!A:A, 'hr employee data'!B:B, "Not Found")</f>
        <v>Heather Green</v>
      </c>
      <c r="C93" s="6" t="str">
        <f>VLOOKUP(A93,'hr employee data'!A93:F192, 6, FALSE)</f>
        <v>Admin</v>
      </c>
      <c r="D93" s="6">
        <v>57411</v>
      </c>
      <c r="E93" s="6">
        <v>5266</v>
      </c>
      <c r="F93" s="6">
        <v>7874</v>
      </c>
      <c r="G93" s="6">
        <f t="shared" si="1"/>
        <v>54803</v>
      </c>
      <c r="J93"/>
      <c r="K93"/>
      <c r="M93"/>
      <c r="N93"/>
    </row>
    <row r="94" spans="1:14" x14ac:dyDescent="0.45">
      <c r="A94" s="6" t="str">
        <f>'hr employee data'!A94</f>
        <v>EMP093</v>
      </c>
      <c r="B94" s="6" t="str">
        <f>_xlfn.XLOOKUP(A94, 'hr employee data'!A:A, 'hr employee data'!B:B, "Not Found")</f>
        <v>Craig Hall</v>
      </c>
      <c r="C94" s="6" t="str">
        <f>VLOOKUP(A94,'hr employee data'!A94:F193, 6, FALSE)</f>
        <v>Finance</v>
      </c>
      <c r="D94" s="6">
        <v>27671</v>
      </c>
      <c r="E94" s="6">
        <v>12179</v>
      </c>
      <c r="F94" s="6">
        <v>2248</v>
      </c>
      <c r="G94" s="6">
        <f t="shared" si="1"/>
        <v>37602</v>
      </c>
      <c r="J94"/>
      <c r="K94"/>
      <c r="M94"/>
      <c r="N94"/>
    </row>
    <row r="95" spans="1:14" x14ac:dyDescent="0.45">
      <c r="A95" s="6" t="str">
        <f>'hr employee data'!A95</f>
        <v>EMP094</v>
      </c>
      <c r="B95" s="6" t="str">
        <f>_xlfn.XLOOKUP(A95, 'hr employee data'!A:A, 'hr employee data'!B:B, "Not Found")</f>
        <v>Ryan Hall</v>
      </c>
      <c r="C95" s="6" t="str">
        <f>VLOOKUP(A95,'hr employee data'!A95:F194, 6, FALSE)</f>
        <v>Admin</v>
      </c>
      <c r="D95" s="6">
        <v>56266</v>
      </c>
      <c r="E95" s="6">
        <v>4068</v>
      </c>
      <c r="F95" s="6">
        <v>4879</v>
      </c>
      <c r="G95" s="6">
        <f t="shared" si="1"/>
        <v>55455</v>
      </c>
      <c r="J95"/>
      <c r="K95"/>
      <c r="M95"/>
      <c r="N95"/>
    </row>
    <row r="96" spans="1:14" x14ac:dyDescent="0.45">
      <c r="A96" s="6" t="str">
        <f>'hr employee data'!A96</f>
        <v>EMP095</v>
      </c>
      <c r="B96" s="6" t="str">
        <f>_xlfn.XLOOKUP(A96, 'hr employee data'!A:A, 'hr employee data'!B:B, "Not Found")</f>
        <v>Susan Rodriguez</v>
      </c>
      <c r="C96" s="6" t="str">
        <f>VLOOKUP(A96,'hr employee data'!A96:F195, 6, FALSE)</f>
        <v>Operations</v>
      </c>
      <c r="D96" s="6">
        <v>39993</v>
      </c>
      <c r="E96" s="6">
        <v>11240</v>
      </c>
      <c r="F96" s="6">
        <v>2785</v>
      </c>
      <c r="G96" s="6">
        <f t="shared" si="1"/>
        <v>48448</v>
      </c>
      <c r="J96"/>
      <c r="K96"/>
      <c r="M96"/>
      <c r="N96"/>
    </row>
    <row r="97" spans="1:14" x14ac:dyDescent="0.45">
      <c r="A97" s="6" t="str">
        <f>'hr employee data'!A97</f>
        <v>EMP096</v>
      </c>
      <c r="B97" s="6" t="str">
        <f>_xlfn.XLOOKUP(A97, 'hr employee data'!A:A, 'hr employee data'!B:B, "Not Found")</f>
        <v>Adam Jackson</v>
      </c>
      <c r="C97" s="6" t="str">
        <f>VLOOKUP(A97,'hr employee data'!A97:F196, 6, FALSE)</f>
        <v>Admin</v>
      </c>
      <c r="D97" s="6">
        <v>85952</v>
      </c>
      <c r="E97" s="6">
        <v>13460</v>
      </c>
      <c r="F97" s="6">
        <v>3099</v>
      </c>
      <c r="G97" s="6">
        <f t="shared" si="1"/>
        <v>96313</v>
      </c>
      <c r="J97"/>
      <c r="K97"/>
      <c r="M97"/>
      <c r="N97"/>
    </row>
    <row r="98" spans="1:14" x14ac:dyDescent="0.45">
      <c r="A98" s="6" t="str">
        <f>'hr employee data'!A98</f>
        <v>EMP097</v>
      </c>
      <c r="B98" s="6" t="str">
        <f>_xlfn.XLOOKUP(A98, 'hr employee data'!A:A, 'hr employee data'!B:B, "Not Found")</f>
        <v>Nicole Marquez</v>
      </c>
      <c r="C98" s="6" t="str">
        <f>VLOOKUP(A98,'hr employee data'!A98:F197, 6, FALSE)</f>
        <v>Finance</v>
      </c>
      <c r="D98" s="6">
        <v>73351</v>
      </c>
      <c r="E98" s="6">
        <v>4749</v>
      </c>
      <c r="F98" s="6">
        <v>5963</v>
      </c>
      <c r="G98" s="6">
        <f t="shared" si="1"/>
        <v>72137</v>
      </c>
      <c r="J98"/>
      <c r="K98"/>
      <c r="M98"/>
      <c r="N98"/>
    </row>
    <row r="99" spans="1:14" x14ac:dyDescent="0.45">
      <c r="A99" s="6" t="str">
        <f>'hr employee data'!A99</f>
        <v>EMP098</v>
      </c>
      <c r="B99" s="6" t="str">
        <f>_xlfn.XLOOKUP(A99, 'hr employee data'!A:A, 'hr employee data'!B:B, "Not Found")</f>
        <v>Jennifer Ayala</v>
      </c>
      <c r="C99" s="6" t="str">
        <f>VLOOKUP(A99,'hr employee data'!A99:F198, 6, FALSE)</f>
        <v>HR</v>
      </c>
      <c r="D99" s="6">
        <v>40012</v>
      </c>
      <c r="E99" s="6">
        <v>14743</v>
      </c>
      <c r="F99" s="6">
        <v>7711</v>
      </c>
      <c r="G99" s="6">
        <f t="shared" si="1"/>
        <v>47044</v>
      </c>
      <c r="J99"/>
      <c r="K99"/>
      <c r="M99"/>
      <c r="N99"/>
    </row>
    <row r="100" spans="1:14" x14ac:dyDescent="0.45">
      <c r="A100" s="6" t="str">
        <f>'hr employee data'!A100</f>
        <v>EMP099</v>
      </c>
      <c r="B100" s="6" t="str">
        <f>_xlfn.XLOOKUP(A100, 'hr employee data'!A:A, 'hr employee data'!B:B, "Not Found")</f>
        <v>Emily Rodriguez</v>
      </c>
      <c r="C100" s="6" t="str">
        <f>VLOOKUP(A100,'hr employee data'!A100:F199, 6, FALSE)</f>
        <v>Admin</v>
      </c>
      <c r="D100" s="6">
        <v>46465</v>
      </c>
      <c r="E100" s="6">
        <v>7096</v>
      </c>
      <c r="F100" s="6">
        <v>1885</v>
      </c>
      <c r="G100" s="6">
        <f t="shared" si="1"/>
        <v>51676</v>
      </c>
      <c r="J100"/>
      <c r="K100"/>
      <c r="M100"/>
      <c r="N100"/>
    </row>
    <row r="101" spans="1:14" x14ac:dyDescent="0.45">
      <c r="A101" s="6" t="str">
        <f>'hr employee data'!A101</f>
        <v>EMP100</v>
      </c>
      <c r="B101" s="6" t="str">
        <f>_xlfn.XLOOKUP(A101, 'hr employee data'!A:A, 'hr employee data'!B:B, "Not Found")</f>
        <v>Erika Cruz</v>
      </c>
      <c r="C101" s="6" t="str">
        <f>VLOOKUP(A101,'hr employee data'!A101:F200, 6, FALSE)</f>
        <v>Finance</v>
      </c>
      <c r="D101" s="6">
        <v>28365</v>
      </c>
      <c r="E101" s="6">
        <v>7111</v>
      </c>
      <c r="F101" s="6">
        <v>5716</v>
      </c>
      <c r="G101" s="6">
        <f t="shared" si="1"/>
        <v>29760</v>
      </c>
      <c r="J101"/>
      <c r="K101"/>
      <c r="M101"/>
      <c r="N101"/>
    </row>
    <row r="102" spans="1:14" x14ac:dyDescent="0.45">
      <c r="J102"/>
      <c r="K102"/>
      <c r="M102"/>
      <c r="N102"/>
    </row>
    <row r="103" spans="1:14" x14ac:dyDescent="0.45">
      <c r="J103"/>
      <c r="K103"/>
      <c r="M103"/>
      <c r="N103"/>
    </row>
    <row r="104" spans="1:14" x14ac:dyDescent="0.45">
      <c r="M104"/>
      <c r="N104"/>
    </row>
    <row r="105" spans="1:14" x14ac:dyDescent="0.45">
      <c r="M105"/>
      <c r="N105"/>
    </row>
    <row r="106" spans="1:14" x14ac:dyDescent="0.45">
      <c r="M106"/>
      <c r="N106"/>
    </row>
    <row r="107" spans="1:14" x14ac:dyDescent="0.45">
      <c r="M107"/>
      <c r="N107"/>
    </row>
    <row r="108" spans="1:14" x14ac:dyDescent="0.45">
      <c r="M108"/>
      <c r="N108"/>
    </row>
    <row r="109" spans="1:14" x14ac:dyDescent="0.45">
      <c r="M109"/>
      <c r="N109"/>
    </row>
    <row r="110" spans="1:14" x14ac:dyDescent="0.45">
      <c r="M110"/>
      <c r="N110"/>
    </row>
    <row r="111" spans="1:14" x14ac:dyDescent="0.45">
      <c r="M111"/>
      <c r="N111"/>
    </row>
    <row r="112" spans="1:14" x14ac:dyDescent="0.45">
      <c r="M112"/>
      <c r="N112"/>
    </row>
    <row r="113" spans="13:14" x14ac:dyDescent="0.45">
      <c r="M113"/>
      <c r="N113"/>
    </row>
    <row r="114" spans="13:14" x14ac:dyDescent="0.45">
      <c r="M114"/>
      <c r="N114"/>
    </row>
    <row r="115" spans="13:14" x14ac:dyDescent="0.45">
      <c r="M115"/>
      <c r="N115"/>
    </row>
    <row r="116" spans="13:14" x14ac:dyDescent="0.45">
      <c r="M116"/>
      <c r="N116"/>
    </row>
    <row r="117" spans="13:14" x14ac:dyDescent="0.45">
      <c r="M117"/>
      <c r="N117"/>
    </row>
    <row r="118" spans="13:14" x14ac:dyDescent="0.45">
      <c r="M118"/>
      <c r="N118"/>
    </row>
    <row r="119" spans="13:14" x14ac:dyDescent="0.45">
      <c r="M119"/>
      <c r="N119"/>
    </row>
    <row r="120" spans="13:14" x14ac:dyDescent="0.45">
      <c r="M120"/>
      <c r="N120"/>
    </row>
    <row r="121" spans="13:14" x14ac:dyDescent="0.45">
      <c r="M121"/>
      <c r="N121"/>
    </row>
    <row r="122" spans="13:14" x14ac:dyDescent="0.45">
      <c r="M122"/>
      <c r="N122"/>
    </row>
    <row r="123" spans="13:14" x14ac:dyDescent="0.45">
      <c r="M123"/>
      <c r="N123"/>
    </row>
    <row r="124" spans="13:14" x14ac:dyDescent="0.45">
      <c r="M124"/>
      <c r="N124"/>
    </row>
    <row r="125" spans="13:14" x14ac:dyDescent="0.45">
      <c r="M125"/>
      <c r="N125"/>
    </row>
    <row r="126" spans="13:14" x14ac:dyDescent="0.45">
      <c r="M126"/>
      <c r="N126"/>
    </row>
    <row r="127" spans="13:14" x14ac:dyDescent="0.45">
      <c r="M127"/>
      <c r="N127"/>
    </row>
    <row r="128" spans="13:14" x14ac:dyDescent="0.45">
      <c r="M128"/>
      <c r="N128"/>
    </row>
    <row r="129" spans="13:14" x14ac:dyDescent="0.45">
      <c r="M129"/>
      <c r="N129"/>
    </row>
    <row r="130" spans="13:14" x14ac:dyDescent="0.45">
      <c r="M130"/>
      <c r="N130"/>
    </row>
    <row r="131" spans="13:14" x14ac:dyDescent="0.45">
      <c r="M131"/>
      <c r="N131"/>
    </row>
    <row r="132" spans="13:14" x14ac:dyDescent="0.45">
      <c r="M132"/>
      <c r="N132"/>
    </row>
    <row r="133" spans="13:14" x14ac:dyDescent="0.45">
      <c r="M133"/>
      <c r="N133"/>
    </row>
    <row r="134" spans="13:14" x14ac:dyDescent="0.45">
      <c r="M134"/>
      <c r="N134"/>
    </row>
    <row r="135" spans="13:14" x14ac:dyDescent="0.45">
      <c r="M135"/>
      <c r="N135"/>
    </row>
    <row r="136" spans="13:14" x14ac:dyDescent="0.45">
      <c r="M136"/>
      <c r="N136"/>
    </row>
    <row r="137" spans="13:14" x14ac:dyDescent="0.45">
      <c r="M137"/>
      <c r="N137"/>
    </row>
    <row r="138" spans="13:14" x14ac:dyDescent="0.45">
      <c r="M138"/>
      <c r="N138"/>
    </row>
    <row r="139" spans="13:14" x14ac:dyDescent="0.45">
      <c r="M139"/>
      <c r="N139"/>
    </row>
    <row r="140" spans="13:14" x14ac:dyDescent="0.45">
      <c r="M140"/>
      <c r="N140"/>
    </row>
    <row r="141" spans="13:14" x14ac:dyDescent="0.45">
      <c r="M141"/>
      <c r="N141"/>
    </row>
    <row r="142" spans="13:14" x14ac:dyDescent="0.45">
      <c r="M142"/>
      <c r="N142"/>
    </row>
    <row r="143" spans="13:14" x14ac:dyDescent="0.45">
      <c r="M143"/>
      <c r="N143"/>
    </row>
    <row r="144" spans="13:14" x14ac:dyDescent="0.45">
      <c r="M144"/>
      <c r="N144"/>
    </row>
    <row r="145" spans="13:14" x14ac:dyDescent="0.45">
      <c r="M145"/>
      <c r="N145"/>
    </row>
    <row r="146" spans="13:14" x14ac:dyDescent="0.45">
      <c r="M146"/>
      <c r="N146"/>
    </row>
    <row r="147" spans="13:14" x14ac:dyDescent="0.45">
      <c r="M147"/>
      <c r="N147"/>
    </row>
    <row r="148" spans="13:14" x14ac:dyDescent="0.45">
      <c r="M148"/>
      <c r="N148"/>
    </row>
    <row r="149" spans="13:14" x14ac:dyDescent="0.45">
      <c r="M149"/>
      <c r="N149"/>
    </row>
    <row r="150" spans="13:14" x14ac:dyDescent="0.45">
      <c r="M150"/>
      <c r="N150"/>
    </row>
    <row r="151" spans="13:14" x14ac:dyDescent="0.45">
      <c r="M151"/>
      <c r="N151"/>
    </row>
    <row r="152" spans="13:14" x14ac:dyDescent="0.45">
      <c r="M152"/>
      <c r="N152"/>
    </row>
    <row r="153" spans="13:14" x14ac:dyDescent="0.45">
      <c r="M153"/>
      <c r="N153"/>
    </row>
    <row r="154" spans="13:14" x14ac:dyDescent="0.45">
      <c r="M154"/>
      <c r="N154"/>
    </row>
    <row r="155" spans="13:14" x14ac:dyDescent="0.45">
      <c r="M155"/>
      <c r="N155"/>
    </row>
    <row r="156" spans="13:14" x14ac:dyDescent="0.45">
      <c r="M156"/>
      <c r="N156"/>
    </row>
    <row r="157" spans="13:14" x14ac:dyDescent="0.45">
      <c r="M157"/>
      <c r="N157"/>
    </row>
    <row r="158" spans="13:14" x14ac:dyDescent="0.45">
      <c r="M158"/>
      <c r="N158"/>
    </row>
    <row r="159" spans="13:14" x14ac:dyDescent="0.45">
      <c r="M159"/>
      <c r="N159"/>
    </row>
    <row r="160" spans="13:14" x14ac:dyDescent="0.45">
      <c r="M160"/>
      <c r="N160"/>
    </row>
    <row r="161" spans="13:14" x14ac:dyDescent="0.45">
      <c r="M161"/>
      <c r="N161"/>
    </row>
    <row r="162" spans="13:14" x14ac:dyDescent="0.45">
      <c r="M162"/>
      <c r="N162"/>
    </row>
    <row r="163" spans="13:14" x14ac:dyDescent="0.45">
      <c r="M163"/>
      <c r="N163"/>
    </row>
    <row r="164" spans="13:14" x14ac:dyDescent="0.45">
      <c r="M164"/>
      <c r="N164"/>
    </row>
    <row r="165" spans="13:14" x14ac:dyDescent="0.45">
      <c r="M165"/>
      <c r="N165"/>
    </row>
    <row r="166" spans="13:14" x14ac:dyDescent="0.45">
      <c r="M166"/>
      <c r="N166"/>
    </row>
    <row r="167" spans="13:14" x14ac:dyDescent="0.45">
      <c r="M167"/>
      <c r="N167"/>
    </row>
    <row r="168" spans="13:14" x14ac:dyDescent="0.45">
      <c r="M168"/>
      <c r="N168"/>
    </row>
    <row r="169" spans="13:14" x14ac:dyDescent="0.45">
      <c r="M169"/>
      <c r="N169"/>
    </row>
    <row r="170" spans="13:14" x14ac:dyDescent="0.45">
      <c r="M170"/>
      <c r="N170"/>
    </row>
    <row r="171" spans="13:14" x14ac:dyDescent="0.45">
      <c r="M171"/>
      <c r="N171"/>
    </row>
    <row r="172" spans="13:14" x14ac:dyDescent="0.45">
      <c r="M172"/>
      <c r="N172"/>
    </row>
    <row r="173" spans="13:14" x14ac:dyDescent="0.45">
      <c r="M173"/>
      <c r="N173"/>
    </row>
    <row r="174" spans="13:14" x14ac:dyDescent="0.45">
      <c r="M174"/>
      <c r="N174"/>
    </row>
    <row r="175" spans="13:14" x14ac:dyDescent="0.45">
      <c r="M175"/>
      <c r="N175"/>
    </row>
    <row r="176" spans="13:14" x14ac:dyDescent="0.45">
      <c r="M176"/>
      <c r="N176"/>
    </row>
    <row r="177" spans="13:14" x14ac:dyDescent="0.45">
      <c r="M177"/>
      <c r="N177"/>
    </row>
    <row r="178" spans="13:14" x14ac:dyDescent="0.45">
      <c r="M178"/>
      <c r="N178"/>
    </row>
    <row r="179" spans="13:14" x14ac:dyDescent="0.45">
      <c r="M179"/>
      <c r="N179"/>
    </row>
    <row r="180" spans="13:14" x14ac:dyDescent="0.45">
      <c r="M180"/>
      <c r="N180"/>
    </row>
    <row r="181" spans="13:14" x14ac:dyDescent="0.45">
      <c r="M181"/>
      <c r="N181"/>
    </row>
    <row r="182" spans="13:14" x14ac:dyDescent="0.45">
      <c r="M182"/>
      <c r="N182"/>
    </row>
    <row r="183" spans="13:14" x14ac:dyDescent="0.45">
      <c r="M183"/>
      <c r="N183"/>
    </row>
    <row r="184" spans="13:14" x14ac:dyDescent="0.45">
      <c r="M184"/>
      <c r="N184"/>
    </row>
    <row r="185" spans="13:14" x14ac:dyDescent="0.45">
      <c r="M185"/>
      <c r="N185"/>
    </row>
    <row r="186" spans="13:14" x14ac:dyDescent="0.45">
      <c r="M186"/>
      <c r="N186"/>
    </row>
    <row r="187" spans="13:14" x14ac:dyDescent="0.45">
      <c r="M187"/>
      <c r="N187"/>
    </row>
    <row r="188" spans="13:14" x14ac:dyDescent="0.45">
      <c r="M188"/>
      <c r="N188"/>
    </row>
    <row r="189" spans="13:14" x14ac:dyDescent="0.45">
      <c r="M189"/>
      <c r="N189"/>
    </row>
    <row r="190" spans="13:14" x14ac:dyDescent="0.45">
      <c r="M190"/>
      <c r="N190"/>
    </row>
    <row r="191" spans="13:14" x14ac:dyDescent="0.45">
      <c r="M191"/>
      <c r="N191"/>
    </row>
    <row r="192" spans="13:14" x14ac:dyDescent="0.45">
      <c r="M192"/>
      <c r="N192"/>
    </row>
    <row r="193" spans="13:14" x14ac:dyDescent="0.45">
      <c r="M193"/>
      <c r="N193"/>
    </row>
    <row r="194" spans="13:14" x14ac:dyDescent="0.45">
      <c r="M194"/>
      <c r="N194"/>
    </row>
    <row r="195" spans="13:14" x14ac:dyDescent="0.45">
      <c r="M195"/>
      <c r="N195"/>
    </row>
    <row r="196" spans="13:14" x14ac:dyDescent="0.45">
      <c r="M196"/>
      <c r="N196"/>
    </row>
    <row r="197" spans="13:14" x14ac:dyDescent="0.45">
      <c r="M197"/>
      <c r="N197"/>
    </row>
    <row r="198" spans="13:14" x14ac:dyDescent="0.45">
      <c r="M198"/>
      <c r="N198"/>
    </row>
    <row r="199" spans="13:14" x14ac:dyDescent="0.45">
      <c r="M199"/>
      <c r="N199"/>
    </row>
    <row r="200" spans="13:14" x14ac:dyDescent="0.45">
      <c r="M200"/>
      <c r="N200"/>
    </row>
    <row r="201" spans="13:14" x14ac:dyDescent="0.45">
      <c r="M201"/>
      <c r="N201"/>
    </row>
    <row r="202" spans="13:14" x14ac:dyDescent="0.45">
      <c r="M202"/>
      <c r="N202"/>
    </row>
    <row r="203" spans="13:14" x14ac:dyDescent="0.45">
      <c r="M203"/>
      <c r="N203"/>
    </row>
    <row r="204" spans="13:14" x14ac:dyDescent="0.45">
      <c r="M204"/>
      <c r="N204"/>
    </row>
  </sheetData>
  <conditionalFormatting sqref="G1:G101">
    <cfRule type="cellIs" dxfId="8" priority="1" operator="lessThan">
      <formula>69284</formula>
    </cfRule>
    <cfRule type="cellIs" dxfId="7" priority="2" operator="greaterThan">
      <formula>69284</formula>
    </cfRule>
    <cfRule type="cellIs" dxfId="6" priority="3" operator="greaterThan">
      <formula>150000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72D4-C6AA-4DD4-BE74-447562451D83}">
  <dimension ref="A1:N101"/>
  <sheetViews>
    <sheetView topLeftCell="B1" zoomScaleNormal="100" workbookViewId="0">
      <selection activeCell="E81" sqref="E81"/>
    </sheetView>
  </sheetViews>
  <sheetFormatPr defaultRowHeight="14.5" x14ac:dyDescent="0.35"/>
  <cols>
    <col min="1" max="1" width="19.08984375" customWidth="1"/>
    <col min="2" max="2" width="21.1796875" customWidth="1"/>
    <col min="3" max="3" width="17.6328125" customWidth="1"/>
    <col min="4" max="4" width="15.1796875" customWidth="1"/>
    <col min="5" max="5" width="15" customWidth="1"/>
    <col min="6" max="6" width="15.1796875" customWidth="1"/>
    <col min="7" max="7" width="11.90625" customWidth="1"/>
    <col min="8" max="8" width="14" customWidth="1"/>
    <col min="11" max="11" width="12.81640625" bestFit="1" customWidth="1"/>
    <col min="12" max="12" width="12.90625" bestFit="1" customWidth="1"/>
    <col min="13" max="13" width="17.7265625" bestFit="1" customWidth="1"/>
    <col min="14" max="14" width="12.36328125" bestFit="1" customWidth="1"/>
  </cols>
  <sheetData>
    <row r="1" spans="1:14" x14ac:dyDescent="0.35">
      <c r="A1" s="1" t="s">
        <v>0</v>
      </c>
      <c r="B1" s="1" t="s">
        <v>583</v>
      </c>
      <c r="C1" s="1" t="s">
        <v>568</v>
      </c>
      <c r="D1" s="1" t="s">
        <v>577</v>
      </c>
      <c r="E1" s="1" t="s">
        <v>578</v>
      </c>
      <c r="F1" s="1" t="s">
        <v>579</v>
      </c>
      <c r="G1" s="9" t="s">
        <v>591</v>
      </c>
      <c r="H1" s="9" t="s">
        <v>592</v>
      </c>
      <c r="L1" s="7" t="s">
        <v>577</v>
      </c>
      <c r="M1" t="s">
        <v>589</v>
      </c>
    </row>
    <row r="2" spans="1:14" x14ac:dyDescent="0.35">
      <c r="A2" t="str">
        <f>'hr employee data'!A2</f>
        <v>EMP001</v>
      </c>
      <c r="B2" t="str">
        <f>_xlfn.XLOOKUP(A2, 'hr employee data'!A:A, 'hr employee data'!B:B, "Not Found")</f>
        <v>Allison Hill</v>
      </c>
      <c r="C2" t="s">
        <v>580</v>
      </c>
      <c r="D2">
        <v>4</v>
      </c>
      <c r="E2">
        <v>1</v>
      </c>
      <c r="F2">
        <f t="shared" ref="F2:F33" si="0">D2-E2</f>
        <v>3</v>
      </c>
      <c r="G2" t="str">
        <f>IF(E2=0,"",IF(E2&gt;2,"Sick leave","Normal"))</f>
        <v>Normal</v>
      </c>
      <c r="H2" t="str">
        <f>IF(E2=0,"","Aprroved")</f>
        <v>Aprroved</v>
      </c>
      <c r="L2" s="7" t="s">
        <v>578</v>
      </c>
      <c r="M2" t="s">
        <v>589</v>
      </c>
    </row>
    <row r="3" spans="1:14" x14ac:dyDescent="0.35">
      <c r="A3" t="str">
        <f>'hr employee data'!A3</f>
        <v>EMP002</v>
      </c>
      <c r="B3" t="str">
        <f>_xlfn.XLOOKUP(A3, 'hr employee data'!A:A, 'hr employee data'!B:B, "Not Found")</f>
        <v>Tyler Rogers</v>
      </c>
      <c r="C3" t="s">
        <v>580</v>
      </c>
      <c r="D3">
        <v>1</v>
      </c>
      <c r="E3">
        <v>0</v>
      </c>
      <c r="F3">
        <f t="shared" si="0"/>
        <v>1</v>
      </c>
      <c r="G3" t="str">
        <f t="shared" ref="G3:G66" si="1">IF(E3=0,"",IF(E3&gt;2,"Sick leave","Normal"))</f>
        <v/>
      </c>
      <c r="H3" t="str">
        <f t="shared" ref="H3:H66" si="2">IF(E3=0,"","Aprroved")</f>
        <v/>
      </c>
    </row>
    <row r="4" spans="1:14" x14ac:dyDescent="0.35">
      <c r="A4" t="str">
        <f>'hr employee data'!A4</f>
        <v>EMP003</v>
      </c>
      <c r="B4" t="str">
        <f>_xlfn.XLOOKUP(A4, 'hr employee data'!A:A, 'hr employee data'!B:B, "Not Found")</f>
        <v>Jamie Chavez</v>
      </c>
      <c r="C4" t="s">
        <v>580</v>
      </c>
      <c r="D4">
        <v>1</v>
      </c>
      <c r="E4">
        <v>1</v>
      </c>
      <c r="F4">
        <f t="shared" si="0"/>
        <v>0</v>
      </c>
      <c r="G4" t="str">
        <f t="shared" si="1"/>
        <v>Normal</v>
      </c>
      <c r="H4" t="str">
        <f t="shared" si="2"/>
        <v>Aprroved</v>
      </c>
      <c r="L4" s="7" t="s">
        <v>584</v>
      </c>
      <c r="M4" t="s">
        <v>594</v>
      </c>
      <c r="N4" t="s">
        <v>595</v>
      </c>
    </row>
    <row r="5" spans="1:14" x14ac:dyDescent="0.35">
      <c r="A5" t="str">
        <f>'hr employee data'!A5</f>
        <v>EMP004</v>
      </c>
      <c r="B5" t="str">
        <f>_xlfn.XLOOKUP(A5, 'hr employee data'!A:A, 'hr employee data'!B:B, "Not Found")</f>
        <v>Austin Gentry</v>
      </c>
      <c r="C5" t="s">
        <v>580</v>
      </c>
      <c r="D5">
        <v>5</v>
      </c>
      <c r="E5">
        <v>0</v>
      </c>
      <c r="F5">
        <f t="shared" si="0"/>
        <v>5</v>
      </c>
      <c r="G5" t="str">
        <f t="shared" si="1"/>
        <v/>
      </c>
      <c r="H5" t="str">
        <f t="shared" si="2"/>
        <v/>
      </c>
      <c r="L5" s="8" t="s">
        <v>597</v>
      </c>
      <c r="M5">
        <v>73</v>
      </c>
      <c r="N5">
        <v>0</v>
      </c>
    </row>
    <row r="6" spans="1:14" x14ac:dyDescent="0.35">
      <c r="A6" t="str">
        <f>'hr employee data'!A6</f>
        <v>EMP005</v>
      </c>
      <c r="B6" t="str">
        <f>_xlfn.XLOOKUP(A6, 'hr employee data'!A:A, 'hr employee data'!B:B, "Not Found")</f>
        <v>Rebecca Henderson</v>
      </c>
      <c r="C6" t="s">
        <v>580</v>
      </c>
      <c r="D6">
        <v>5</v>
      </c>
      <c r="E6">
        <v>0</v>
      </c>
      <c r="F6">
        <f t="shared" si="0"/>
        <v>5</v>
      </c>
      <c r="G6" t="str">
        <f t="shared" si="1"/>
        <v/>
      </c>
      <c r="H6" t="str">
        <f t="shared" si="2"/>
        <v/>
      </c>
      <c r="I6" s="2"/>
      <c r="L6" s="8" t="s">
        <v>593</v>
      </c>
      <c r="M6">
        <v>131</v>
      </c>
      <c r="N6">
        <v>58</v>
      </c>
    </row>
    <row r="7" spans="1:14" x14ac:dyDescent="0.35">
      <c r="A7" t="str">
        <f>'hr employee data'!A7</f>
        <v>EMP006</v>
      </c>
      <c r="B7" t="str">
        <f>_xlfn.XLOOKUP(A7, 'hr employee data'!A:A, 'hr employee data'!B:B, "Not Found")</f>
        <v>Sheila Evans</v>
      </c>
      <c r="C7" t="s">
        <v>580</v>
      </c>
      <c r="D7">
        <v>3</v>
      </c>
      <c r="E7">
        <v>3</v>
      </c>
      <c r="F7">
        <f t="shared" si="0"/>
        <v>0</v>
      </c>
      <c r="G7" t="str">
        <f t="shared" si="1"/>
        <v>Sick leave</v>
      </c>
      <c r="H7" t="str">
        <f t="shared" si="2"/>
        <v>Aprroved</v>
      </c>
      <c r="I7" s="2"/>
      <c r="L7" s="8" t="s">
        <v>596</v>
      </c>
      <c r="M7">
        <v>107</v>
      </c>
      <c r="N7">
        <v>93</v>
      </c>
    </row>
    <row r="8" spans="1:14" x14ac:dyDescent="0.35">
      <c r="A8" t="str">
        <f>'hr employee data'!A8</f>
        <v>EMP007</v>
      </c>
      <c r="B8" t="str">
        <f>_xlfn.XLOOKUP(A8, 'hr employee data'!A:A, 'hr employee data'!B:B, "Not Found")</f>
        <v>Theresa Martin</v>
      </c>
      <c r="C8" t="s">
        <v>580</v>
      </c>
      <c r="D8">
        <v>3</v>
      </c>
      <c r="E8">
        <v>0</v>
      </c>
      <c r="F8">
        <f t="shared" si="0"/>
        <v>3</v>
      </c>
      <c r="G8" t="str">
        <f t="shared" si="1"/>
        <v/>
      </c>
      <c r="H8" t="str">
        <f t="shared" si="2"/>
        <v/>
      </c>
      <c r="I8" s="2"/>
      <c r="L8" s="8" t="s">
        <v>599</v>
      </c>
    </row>
    <row r="9" spans="1:14" x14ac:dyDescent="0.35">
      <c r="A9" t="str">
        <f>'hr employee data'!A9</f>
        <v>EMP008</v>
      </c>
      <c r="B9" t="str">
        <f>_xlfn.XLOOKUP(A9, 'hr employee data'!A:A, 'hr employee data'!B:B, "Not Found")</f>
        <v>Andre Rivera</v>
      </c>
      <c r="C9" t="s">
        <v>580</v>
      </c>
      <c r="D9">
        <v>5</v>
      </c>
      <c r="E9">
        <v>5</v>
      </c>
      <c r="F9">
        <f t="shared" si="0"/>
        <v>0</v>
      </c>
      <c r="G9" t="str">
        <f t="shared" si="1"/>
        <v>Sick leave</v>
      </c>
      <c r="H9" t="str">
        <f t="shared" si="2"/>
        <v>Aprroved</v>
      </c>
      <c r="I9" s="2"/>
      <c r="L9" s="8" t="s">
        <v>585</v>
      </c>
      <c r="M9">
        <v>311</v>
      </c>
      <c r="N9">
        <v>151</v>
      </c>
    </row>
    <row r="10" spans="1:14" x14ac:dyDescent="0.35">
      <c r="A10" t="str">
        <f>'hr employee data'!A10</f>
        <v>EMP009</v>
      </c>
      <c r="B10" t="str">
        <f>_xlfn.XLOOKUP(A10, 'hr employee data'!A:A, 'hr employee data'!B:B, "Not Found")</f>
        <v>Nicholas Mcbride</v>
      </c>
      <c r="C10" t="s">
        <v>580</v>
      </c>
      <c r="D10">
        <v>3</v>
      </c>
      <c r="E10">
        <v>0</v>
      </c>
      <c r="F10">
        <f t="shared" si="0"/>
        <v>3</v>
      </c>
      <c r="G10" t="str">
        <f t="shared" si="1"/>
        <v/>
      </c>
      <c r="H10" t="str">
        <f t="shared" si="2"/>
        <v/>
      </c>
      <c r="I10" s="2"/>
    </row>
    <row r="11" spans="1:14" x14ac:dyDescent="0.35">
      <c r="A11" t="str">
        <f>'hr employee data'!A11</f>
        <v>EMP010</v>
      </c>
      <c r="B11" t="str">
        <f>_xlfn.XLOOKUP(A11, 'hr employee data'!A:A, 'hr employee data'!B:B, "Not Found")</f>
        <v>Carmen Smith</v>
      </c>
      <c r="C11" t="s">
        <v>580</v>
      </c>
      <c r="D11">
        <v>4</v>
      </c>
      <c r="E11">
        <v>3</v>
      </c>
      <c r="F11">
        <f t="shared" si="0"/>
        <v>1</v>
      </c>
      <c r="G11" t="str">
        <f t="shared" si="1"/>
        <v>Sick leave</v>
      </c>
      <c r="H11" t="str">
        <f t="shared" si="2"/>
        <v>Aprroved</v>
      </c>
      <c r="I11" s="2"/>
    </row>
    <row r="12" spans="1:14" x14ac:dyDescent="0.35">
      <c r="A12" t="str">
        <f>'hr employee data'!A12</f>
        <v>EMP011</v>
      </c>
      <c r="B12" t="str">
        <f>_xlfn.XLOOKUP(A12, 'hr employee data'!A:A, 'hr employee data'!B:B, "Not Found")</f>
        <v>Tyler Miller</v>
      </c>
      <c r="C12" t="s">
        <v>580</v>
      </c>
      <c r="D12">
        <v>1</v>
      </c>
      <c r="E12">
        <v>1</v>
      </c>
      <c r="F12">
        <f t="shared" si="0"/>
        <v>0</v>
      </c>
      <c r="G12" t="str">
        <f t="shared" si="1"/>
        <v>Normal</v>
      </c>
      <c r="H12" t="str">
        <f t="shared" si="2"/>
        <v>Aprroved</v>
      </c>
      <c r="I12" s="2"/>
    </row>
    <row r="13" spans="1:14" x14ac:dyDescent="0.35">
      <c r="A13" t="str">
        <f>'hr employee data'!A13</f>
        <v>EMP012</v>
      </c>
      <c r="B13" t="str">
        <f>_xlfn.XLOOKUP(A13, 'hr employee data'!A:A, 'hr employee data'!B:B, "Not Found")</f>
        <v>Kristine Garcia</v>
      </c>
      <c r="C13" t="s">
        <v>580</v>
      </c>
      <c r="D13">
        <v>3</v>
      </c>
      <c r="E13">
        <v>3</v>
      </c>
      <c r="F13">
        <f t="shared" si="0"/>
        <v>0</v>
      </c>
      <c r="G13" t="str">
        <f t="shared" si="1"/>
        <v>Sick leave</v>
      </c>
      <c r="H13" t="str">
        <f t="shared" si="2"/>
        <v>Aprroved</v>
      </c>
      <c r="I13" s="2"/>
    </row>
    <row r="14" spans="1:14" x14ac:dyDescent="0.35">
      <c r="A14" t="str">
        <f>'hr employee data'!A14</f>
        <v>EMP013</v>
      </c>
      <c r="B14" t="str">
        <f>_xlfn.XLOOKUP(A14, 'hr employee data'!A:A, 'hr employee data'!B:B, "Not Found")</f>
        <v>Brian Tran</v>
      </c>
      <c r="C14" t="s">
        <v>580</v>
      </c>
      <c r="D14">
        <v>2</v>
      </c>
      <c r="E14">
        <v>1</v>
      </c>
      <c r="F14">
        <f t="shared" si="0"/>
        <v>1</v>
      </c>
      <c r="G14" t="str">
        <f t="shared" si="1"/>
        <v>Normal</v>
      </c>
      <c r="H14" t="str">
        <f t="shared" si="2"/>
        <v>Aprroved</v>
      </c>
      <c r="I14" s="2"/>
    </row>
    <row r="15" spans="1:14" x14ac:dyDescent="0.35">
      <c r="A15" t="str">
        <f>'hr employee data'!A15</f>
        <v>EMP014</v>
      </c>
      <c r="B15" t="str">
        <f>_xlfn.XLOOKUP(A15, 'hr employee data'!A:A, 'hr employee data'!B:B, "Not Found")</f>
        <v>Tony Vazquez</v>
      </c>
      <c r="C15" t="s">
        <v>580</v>
      </c>
      <c r="D15">
        <v>2</v>
      </c>
      <c r="E15">
        <v>2</v>
      </c>
      <c r="F15">
        <f t="shared" si="0"/>
        <v>0</v>
      </c>
      <c r="G15" t="str">
        <f t="shared" si="1"/>
        <v>Normal</v>
      </c>
      <c r="H15" t="str">
        <f t="shared" si="2"/>
        <v>Aprroved</v>
      </c>
      <c r="I15" s="2"/>
    </row>
    <row r="16" spans="1:14" x14ac:dyDescent="0.35">
      <c r="A16" t="str">
        <f>'hr employee data'!A16</f>
        <v>EMP015</v>
      </c>
      <c r="B16" t="str">
        <f>_xlfn.XLOOKUP(A16, 'hr employee data'!A:A, 'hr employee data'!B:B, "Not Found")</f>
        <v>Tim Patton</v>
      </c>
      <c r="C16" t="s">
        <v>580</v>
      </c>
      <c r="D16">
        <v>5</v>
      </c>
      <c r="E16">
        <v>5</v>
      </c>
      <c r="F16">
        <f t="shared" si="0"/>
        <v>0</v>
      </c>
      <c r="G16" t="str">
        <f t="shared" si="1"/>
        <v>Sick leave</v>
      </c>
      <c r="H16" t="str">
        <f t="shared" si="2"/>
        <v>Aprroved</v>
      </c>
      <c r="I16" s="2"/>
    </row>
    <row r="17" spans="1:9" x14ac:dyDescent="0.35">
      <c r="A17" t="str">
        <f>'hr employee data'!A17</f>
        <v>EMP016</v>
      </c>
      <c r="B17" t="str">
        <f>_xlfn.XLOOKUP(A17, 'hr employee data'!A:A, 'hr employee data'!B:B, "Not Found")</f>
        <v>Diana May</v>
      </c>
      <c r="C17" t="s">
        <v>580</v>
      </c>
      <c r="D17">
        <v>3</v>
      </c>
      <c r="E17">
        <v>3</v>
      </c>
      <c r="F17">
        <f t="shared" si="0"/>
        <v>0</v>
      </c>
      <c r="G17" t="str">
        <f t="shared" si="1"/>
        <v>Sick leave</v>
      </c>
      <c r="H17" t="str">
        <f t="shared" si="2"/>
        <v>Aprroved</v>
      </c>
      <c r="I17" s="2"/>
    </row>
    <row r="18" spans="1:9" x14ac:dyDescent="0.35">
      <c r="A18" t="str">
        <f>'hr employee data'!A18</f>
        <v>EMP017</v>
      </c>
      <c r="B18" t="str">
        <f>_xlfn.XLOOKUP(A18, 'hr employee data'!A:A, 'hr employee data'!B:B, "Not Found")</f>
        <v>Michael Smith</v>
      </c>
      <c r="C18" t="s">
        <v>580</v>
      </c>
      <c r="D18">
        <v>4</v>
      </c>
      <c r="E18">
        <v>3</v>
      </c>
      <c r="F18">
        <f t="shared" si="0"/>
        <v>1</v>
      </c>
      <c r="G18" t="str">
        <f t="shared" si="1"/>
        <v>Sick leave</v>
      </c>
      <c r="H18" t="str">
        <f t="shared" si="2"/>
        <v>Aprroved</v>
      </c>
    </row>
    <row r="19" spans="1:9" x14ac:dyDescent="0.35">
      <c r="A19" t="str">
        <f>'hr employee data'!A19</f>
        <v>EMP018</v>
      </c>
      <c r="B19" t="str">
        <f>_xlfn.XLOOKUP(A19, 'hr employee data'!A:A, 'hr employee data'!B:B, "Not Found")</f>
        <v>Stephanie Gilbert</v>
      </c>
      <c r="C19" t="s">
        <v>580</v>
      </c>
      <c r="D19">
        <v>5</v>
      </c>
      <c r="E19">
        <v>2</v>
      </c>
      <c r="F19">
        <f t="shared" si="0"/>
        <v>3</v>
      </c>
      <c r="G19" t="str">
        <f t="shared" si="1"/>
        <v>Normal</v>
      </c>
      <c r="H19" t="str">
        <f t="shared" si="2"/>
        <v>Aprroved</v>
      </c>
    </row>
    <row r="20" spans="1:9" x14ac:dyDescent="0.35">
      <c r="A20" t="str">
        <f>'hr employee data'!A20</f>
        <v>EMP019</v>
      </c>
      <c r="B20" t="str">
        <f>_xlfn.XLOOKUP(A20, 'hr employee data'!A:A, 'hr employee data'!B:B, "Not Found")</f>
        <v>William Carr</v>
      </c>
      <c r="C20" t="s">
        <v>580</v>
      </c>
      <c r="D20">
        <v>3</v>
      </c>
      <c r="E20">
        <v>1</v>
      </c>
      <c r="F20">
        <f t="shared" si="0"/>
        <v>2</v>
      </c>
      <c r="G20" t="str">
        <f t="shared" si="1"/>
        <v>Normal</v>
      </c>
      <c r="H20" t="str">
        <f t="shared" si="2"/>
        <v>Aprroved</v>
      </c>
    </row>
    <row r="21" spans="1:9" x14ac:dyDescent="0.35">
      <c r="A21" t="str">
        <f>'hr employee data'!A21</f>
        <v>EMP020</v>
      </c>
      <c r="B21" t="str">
        <f>_xlfn.XLOOKUP(A21, 'hr employee data'!A:A, 'hr employee data'!B:B, "Not Found")</f>
        <v>John Schmidt</v>
      </c>
      <c r="C21" t="s">
        <v>580</v>
      </c>
      <c r="D21">
        <v>1</v>
      </c>
      <c r="E21">
        <v>1</v>
      </c>
      <c r="F21">
        <f t="shared" si="0"/>
        <v>0</v>
      </c>
      <c r="G21" t="str">
        <f t="shared" si="1"/>
        <v>Normal</v>
      </c>
      <c r="H21" t="str">
        <f t="shared" si="2"/>
        <v>Aprroved</v>
      </c>
    </row>
    <row r="22" spans="1:9" x14ac:dyDescent="0.35">
      <c r="A22" t="str">
        <f>'hr employee data'!A22</f>
        <v>EMP021</v>
      </c>
      <c r="B22" t="str">
        <f>_xlfn.XLOOKUP(A22, 'hr employee data'!A:A, 'hr employee data'!B:B, "Not Found")</f>
        <v>Francisco Fernandez</v>
      </c>
      <c r="C22" t="s">
        <v>580</v>
      </c>
      <c r="D22">
        <v>4</v>
      </c>
      <c r="E22">
        <v>1</v>
      </c>
      <c r="F22">
        <f t="shared" si="0"/>
        <v>3</v>
      </c>
      <c r="G22" t="str">
        <f t="shared" si="1"/>
        <v>Normal</v>
      </c>
      <c r="H22" t="str">
        <f t="shared" si="2"/>
        <v>Aprroved</v>
      </c>
    </row>
    <row r="23" spans="1:9" x14ac:dyDescent="0.35">
      <c r="A23" t="str">
        <f>'hr employee data'!A23</f>
        <v>EMP022</v>
      </c>
      <c r="B23" t="str">
        <f>_xlfn.XLOOKUP(A23, 'hr employee data'!A:A, 'hr employee data'!B:B, "Not Found")</f>
        <v>Sarah Ashley</v>
      </c>
      <c r="C23" t="s">
        <v>580</v>
      </c>
      <c r="D23">
        <v>4</v>
      </c>
      <c r="E23">
        <v>4</v>
      </c>
      <c r="F23">
        <f t="shared" si="0"/>
        <v>0</v>
      </c>
      <c r="G23" t="str">
        <f t="shared" si="1"/>
        <v>Sick leave</v>
      </c>
      <c r="H23" t="str">
        <f t="shared" si="2"/>
        <v>Aprroved</v>
      </c>
    </row>
    <row r="24" spans="1:9" x14ac:dyDescent="0.35">
      <c r="A24" t="str">
        <f>'hr employee data'!A24</f>
        <v>EMP023</v>
      </c>
      <c r="B24" t="str">
        <f>_xlfn.XLOOKUP(A24, 'hr employee data'!A:A, 'hr employee data'!B:B, "Not Found")</f>
        <v>David Murphy</v>
      </c>
      <c r="C24" t="s">
        <v>580</v>
      </c>
      <c r="D24">
        <v>5</v>
      </c>
      <c r="E24">
        <v>5</v>
      </c>
      <c r="F24">
        <f t="shared" si="0"/>
        <v>0</v>
      </c>
      <c r="G24" t="str">
        <f t="shared" si="1"/>
        <v>Sick leave</v>
      </c>
      <c r="H24" t="str">
        <f t="shared" si="2"/>
        <v>Aprroved</v>
      </c>
    </row>
    <row r="25" spans="1:9" x14ac:dyDescent="0.35">
      <c r="A25" t="str">
        <f>'hr employee data'!A25</f>
        <v>EMP024</v>
      </c>
      <c r="B25" t="str">
        <f>_xlfn.XLOOKUP(A25, 'hr employee data'!A:A, 'hr employee data'!B:B, "Not Found")</f>
        <v>Cameron Caldwell</v>
      </c>
      <c r="C25" t="s">
        <v>580</v>
      </c>
      <c r="D25">
        <v>4</v>
      </c>
      <c r="E25">
        <v>2</v>
      </c>
      <c r="F25">
        <f t="shared" si="0"/>
        <v>2</v>
      </c>
      <c r="G25" t="str">
        <f t="shared" si="1"/>
        <v>Normal</v>
      </c>
      <c r="H25" t="str">
        <f t="shared" si="2"/>
        <v>Aprroved</v>
      </c>
    </row>
    <row r="26" spans="1:9" x14ac:dyDescent="0.35">
      <c r="A26" t="str">
        <f>'hr employee data'!A26</f>
        <v>EMP025</v>
      </c>
      <c r="B26" t="str">
        <f>_xlfn.XLOOKUP(A26, 'hr employee data'!A:A, 'hr employee data'!B:B, "Not Found")</f>
        <v>Raymond Jefferson</v>
      </c>
      <c r="C26" t="s">
        <v>580</v>
      </c>
      <c r="D26">
        <v>1</v>
      </c>
      <c r="E26">
        <v>1</v>
      </c>
      <c r="F26">
        <f t="shared" si="0"/>
        <v>0</v>
      </c>
      <c r="G26" t="str">
        <f t="shared" si="1"/>
        <v>Normal</v>
      </c>
      <c r="H26" t="str">
        <f t="shared" si="2"/>
        <v>Aprroved</v>
      </c>
    </row>
    <row r="27" spans="1:9" x14ac:dyDescent="0.35">
      <c r="A27" t="str">
        <f>'hr employee data'!A27</f>
        <v>EMP026</v>
      </c>
      <c r="B27" t="str">
        <f>_xlfn.XLOOKUP(A27, 'hr employee data'!A:A, 'hr employee data'!B:B, "Not Found")</f>
        <v>Leslie Morris</v>
      </c>
      <c r="C27" t="s">
        <v>580</v>
      </c>
      <c r="D27">
        <v>3</v>
      </c>
      <c r="E27">
        <v>1</v>
      </c>
      <c r="F27">
        <f t="shared" si="0"/>
        <v>2</v>
      </c>
      <c r="G27" t="str">
        <f t="shared" si="1"/>
        <v>Normal</v>
      </c>
      <c r="H27" t="str">
        <f t="shared" si="2"/>
        <v>Aprroved</v>
      </c>
    </row>
    <row r="28" spans="1:9" x14ac:dyDescent="0.35">
      <c r="A28" t="str">
        <f>'hr employee data'!A28</f>
        <v>EMP027</v>
      </c>
      <c r="B28" t="str">
        <f>_xlfn.XLOOKUP(A28, 'hr employee data'!A:A, 'hr employee data'!B:B, "Not Found")</f>
        <v>Kellie Lee</v>
      </c>
      <c r="C28" t="s">
        <v>580</v>
      </c>
      <c r="D28">
        <v>4</v>
      </c>
      <c r="E28">
        <v>1</v>
      </c>
      <c r="F28">
        <f t="shared" si="0"/>
        <v>3</v>
      </c>
      <c r="G28" t="str">
        <f t="shared" si="1"/>
        <v>Normal</v>
      </c>
      <c r="H28" t="str">
        <f t="shared" si="2"/>
        <v>Aprroved</v>
      </c>
    </row>
    <row r="29" spans="1:9" x14ac:dyDescent="0.35">
      <c r="A29" t="str">
        <f>'hr employee data'!A29</f>
        <v>EMP028</v>
      </c>
      <c r="B29" t="str">
        <f>_xlfn.XLOOKUP(A29, 'hr employee data'!A:A, 'hr employee data'!B:B, "Not Found")</f>
        <v>Patrick Rivera</v>
      </c>
      <c r="C29" t="s">
        <v>580</v>
      </c>
      <c r="D29">
        <v>3</v>
      </c>
      <c r="E29">
        <v>2</v>
      </c>
      <c r="F29">
        <f t="shared" si="0"/>
        <v>1</v>
      </c>
      <c r="G29" t="str">
        <f t="shared" si="1"/>
        <v>Normal</v>
      </c>
      <c r="H29" t="str">
        <f t="shared" si="2"/>
        <v>Aprroved</v>
      </c>
    </row>
    <row r="30" spans="1:9" x14ac:dyDescent="0.35">
      <c r="A30" t="str">
        <f>'hr employee data'!A30</f>
        <v>EMP029</v>
      </c>
      <c r="B30" t="str">
        <f>_xlfn.XLOOKUP(A30, 'hr employee data'!A:A, 'hr employee data'!B:B, "Not Found")</f>
        <v>Adrian Ferguson</v>
      </c>
      <c r="C30" t="s">
        <v>580</v>
      </c>
      <c r="D30">
        <v>3</v>
      </c>
      <c r="E30">
        <v>2</v>
      </c>
      <c r="F30">
        <f t="shared" si="0"/>
        <v>1</v>
      </c>
      <c r="G30" t="str">
        <f t="shared" si="1"/>
        <v>Normal</v>
      </c>
      <c r="H30" t="str">
        <f t="shared" si="2"/>
        <v>Aprroved</v>
      </c>
    </row>
    <row r="31" spans="1:9" x14ac:dyDescent="0.35">
      <c r="A31" t="str">
        <f>'hr employee data'!A31</f>
        <v>EMP030</v>
      </c>
      <c r="B31" t="str">
        <f>_xlfn.XLOOKUP(A31, 'hr employee data'!A:A, 'hr employee data'!B:B, "Not Found")</f>
        <v>Amy Hernandez</v>
      </c>
      <c r="C31" t="s">
        <v>580</v>
      </c>
      <c r="D31">
        <v>5</v>
      </c>
      <c r="E31">
        <v>5</v>
      </c>
      <c r="F31">
        <f t="shared" si="0"/>
        <v>0</v>
      </c>
      <c r="G31" t="str">
        <f t="shared" si="1"/>
        <v>Sick leave</v>
      </c>
      <c r="H31" t="str">
        <f t="shared" si="2"/>
        <v>Aprroved</v>
      </c>
    </row>
    <row r="32" spans="1:9" x14ac:dyDescent="0.35">
      <c r="A32" t="str">
        <f>'hr employee data'!A32</f>
        <v>EMP031</v>
      </c>
      <c r="B32" t="str">
        <f>_xlfn.XLOOKUP(A32, 'hr employee data'!A:A, 'hr employee data'!B:B, "Not Found")</f>
        <v>Brooke Thompson</v>
      </c>
      <c r="C32" t="s">
        <v>580</v>
      </c>
      <c r="D32">
        <v>3</v>
      </c>
      <c r="E32">
        <v>0</v>
      </c>
      <c r="F32">
        <f t="shared" si="0"/>
        <v>3</v>
      </c>
      <c r="G32" t="str">
        <f t="shared" si="1"/>
        <v/>
      </c>
      <c r="H32" t="str">
        <f t="shared" si="2"/>
        <v/>
      </c>
    </row>
    <row r="33" spans="1:8" x14ac:dyDescent="0.35">
      <c r="A33" t="str">
        <f>'hr employee data'!A33</f>
        <v>EMP032</v>
      </c>
      <c r="B33" t="str">
        <f>_xlfn.XLOOKUP(A33, 'hr employee data'!A:A, 'hr employee data'!B:B, "Not Found")</f>
        <v>Ricky Larson</v>
      </c>
      <c r="C33" t="s">
        <v>580</v>
      </c>
      <c r="D33">
        <v>5</v>
      </c>
      <c r="E33">
        <v>1</v>
      </c>
      <c r="F33">
        <f t="shared" si="0"/>
        <v>4</v>
      </c>
      <c r="G33" t="str">
        <f t="shared" si="1"/>
        <v>Normal</v>
      </c>
      <c r="H33" t="str">
        <f t="shared" si="2"/>
        <v>Aprroved</v>
      </c>
    </row>
    <row r="34" spans="1:8" x14ac:dyDescent="0.35">
      <c r="A34" t="str">
        <f>'hr employee data'!A34</f>
        <v>EMP033</v>
      </c>
      <c r="B34" t="str">
        <f>_xlfn.XLOOKUP(A34, 'hr employee data'!A:A, 'hr employee data'!B:B, "Not Found")</f>
        <v>Michael Valencia</v>
      </c>
      <c r="C34" t="s">
        <v>580</v>
      </c>
      <c r="D34">
        <v>1</v>
      </c>
      <c r="E34">
        <v>0</v>
      </c>
      <c r="F34">
        <f t="shared" ref="F34:F65" si="3">D34-E34</f>
        <v>1</v>
      </c>
      <c r="G34" t="str">
        <f t="shared" si="1"/>
        <v/>
      </c>
      <c r="H34" t="str">
        <f t="shared" si="2"/>
        <v/>
      </c>
    </row>
    <row r="35" spans="1:8" x14ac:dyDescent="0.35">
      <c r="A35" t="str">
        <f>'hr employee data'!A35</f>
        <v>EMP034</v>
      </c>
      <c r="B35" t="str">
        <f>_xlfn.XLOOKUP(A35, 'hr employee data'!A:A, 'hr employee data'!B:B, "Not Found")</f>
        <v>Brandon King</v>
      </c>
      <c r="C35" t="s">
        <v>580</v>
      </c>
      <c r="D35">
        <v>4</v>
      </c>
      <c r="E35">
        <v>3</v>
      </c>
      <c r="F35">
        <f t="shared" si="3"/>
        <v>1</v>
      </c>
      <c r="G35" t="str">
        <f t="shared" si="1"/>
        <v>Sick leave</v>
      </c>
      <c r="H35" t="str">
        <f t="shared" si="2"/>
        <v>Aprroved</v>
      </c>
    </row>
    <row r="36" spans="1:8" x14ac:dyDescent="0.35">
      <c r="A36" t="str">
        <f>'hr employee data'!A36</f>
        <v>EMP035</v>
      </c>
      <c r="B36" t="str">
        <f>_xlfn.XLOOKUP(A36, 'hr employee data'!A:A, 'hr employee data'!B:B, "Not Found")</f>
        <v>Jason Walker</v>
      </c>
      <c r="C36" t="s">
        <v>580</v>
      </c>
      <c r="D36">
        <v>5</v>
      </c>
      <c r="E36">
        <v>1</v>
      </c>
      <c r="F36">
        <f t="shared" si="3"/>
        <v>4</v>
      </c>
      <c r="G36" t="str">
        <f t="shared" si="1"/>
        <v>Normal</v>
      </c>
      <c r="H36" t="str">
        <f t="shared" si="2"/>
        <v>Aprroved</v>
      </c>
    </row>
    <row r="37" spans="1:8" x14ac:dyDescent="0.35">
      <c r="A37" t="str">
        <f>'hr employee data'!A37</f>
        <v>EMP036</v>
      </c>
      <c r="B37" t="str">
        <f>_xlfn.XLOOKUP(A37, 'hr employee data'!A:A, 'hr employee data'!B:B, "Not Found")</f>
        <v>Aaron Barber</v>
      </c>
      <c r="C37" t="s">
        <v>580</v>
      </c>
      <c r="D37">
        <v>4</v>
      </c>
      <c r="E37">
        <v>3</v>
      </c>
      <c r="F37">
        <f t="shared" si="3"/>
        <v>1</v>
      </c>
      <c r="G37" t="str">
        <f t="shared" si="1"/>
        <v>Sick leave</v>
      </c>
      <c r="H37" t="str">
        <f t="shared" si="2"/>
        <v>Aprroved</v>
      </c>
    </row>
    <row r="38" spans="1:8" x14ac:dyDescent="0.35">
      <c r="A38" t="str">
        <f>'hr employee data'!A38</f>
        <v>EMP037</v>
      </c>
      <c r="B38" t="str">
        <f>_xlfn.XLOOKUP(A38, 'hr employee data'!A:A, 'hr employee data'!B:B, "Not Found")</f>
        <v>Rebecca Pearson MD</v>
      </c>
      <c r="C38" t="s">
        <v>580</v>
      </c>
      <c r="D38">
        <v>4</v>
      </c>
      <c r="E38">
        <v>0</v>
      </c>
      <c r="F38">
        <f t="shared" si="3"/>
        <v>4</v>
      </c>
      <c r="G38" t="str">
        <f t="shared" si="1"/>
        <v/>
      </c>
      <c r="H38" t="str">
        <f t="shared" si="2"/>
        <v/>
      </c>
    </row>
    <row r="39" spans="1:8" x14ac:dyDescent="0.35">
      <c r="A39" t="str">
        <f>'hr employee data'!A39</f>
        <v>EMP038</v>
      </c>
      <c r="B39" t="str">
        <f>_xlfn.XLOOKUP(A39, 'hr employee data'!A:A, 'hr employee data'!B:B, "Not Found")</f>
        <v>Eugene Higgins</v>
      </c>
      <c r="C39" t="s">
        <v>580</v>
      </c>
      <c r="D39">
        <v>1</v>
      </c>
      <c r="E39">
        <v>1</v>
      </c>
      <c r="F39">
        <f t="shared" si="3"/>
        <v>0</v>
      </c>
      <c r="G39" t="str">
        <f t="shared" si="1"/>
        <v>Normal</v>
      </c>
      <c r="H39" t="str">
        <f t="shared" si="2"/>
        <v>Aprroved</v>
      </c>
    </row>
    <row r="40" spans="1:8" x14ac:dyDescent="0.35">
      <c r="A40" t="str">
        <f>'hr employee data'!A40</f>
        <v>EMP039</v>
      </c>
      <c r="B40" t="str">
        <f>_xlfn.XLOOKUP(A40, 'hr employee data'!A:A, 'hr employee data'!B:B, "Not Found")</f>
        <v>Jason Maldonado</v>
      </c>
      <c r="C40" t="s">
        <v>580</v>
      </c>
      <c r="D40">
        <v>2</v>
      </c>
      <c r="E40">
        <v>1</v>
      </c>
      <c r="F40">
        <f t="shared" si="3"/>
        <v>1</v>
      </c>
      <c r="G40" t="str">
        <f t="shared" si="1"/>
        <v>Normal</v>
      </c>
      <c r="H40" t="str">
        <f t="shared" si="2"/>
        <v>Aprroved</v>
      </c>
    </row>
    <row r="41" spans="1:8" x14ac:dyDescent="0.35">
      <c r="A41" t="str">
        <f>'hr employee data'!A41</f>
        <v>EMP040</v>
      </c>
      <c r="B41" t="str">
        <f>_xlfn.XLOOKUP(A41, 'hr employee data'!A:A, 'hr employee data'!B:B, "Not Found")</f>
        <v>Joyce Turner</v>
      </c>
      <c r="C41" t="s">
        <v>580</v>
      </c>
      <c r="D41">
        <v>2</v>
      </c>
      <c r="E41">
        <v>1</v>
      </c>
      <c r="F41">
        <f t="shared" si="3"/>
        <v>1</v>
      </c>
      <c r="G41" t="str">
        <f t="shared" si="1"/>
        <v>Normal</v>
      </c>
      <c r="H41" t="str">
        <f t="shared" si="2"/>
        <v>Aprroved</v>
      </c>
    </row>
    <row r="42" spans="1:8" x14ac:dyDescent="0.35">
      <c r="A42" t="str">
        <f>'hr employee data'!A42</f>
        <v>EMP041</v>
      </c>
      <c r="B42" t="str">
        <f>_xlfn.XLOOKUP(A42, 'hr employee data'!A:A, 'hr employee data'!B:B, "Not Found")</f>
        <v>Michelle Hopkins</v>
      </c>
      <c r="C42" t="s">
        <v>580</v>
      </c>
      <c r="D42">
        <v>5</v>
      </c>
      <c r="E42">
        <v>2</v>
      </c>
      <c r="F42">
        <f t="shared" si="3"/>
        <v>3</v>
      </c>
      <c r="G42" t="str">
        <f t="shared" si="1"/>
        <v>Normal</v>
      </c>
      <c r="H42" t="str">
        <f t="shared" si="2"/>
        <v>Aprroved</v>
      </c>
    </row>
    <row r="43" spans="1:8" x14ac:dyDescent="0.35">
      <c r="A43" t="str">
        <f>'hr employee data'!A43</f>
        <v>EMP042</v>
      </c>
      <c r="B43" t="str">
        <f>_xlfn.XLOOKUP(A43, 'hr employee data'!A:A, 'hr employee data'!B:B, "Not Found")</f>
        <v>Gina Wilson</v>
      </c>
      <c r="C43" t="s">
        <v>580</v>
      </c>
      <c r="D43">
        <v>4</v>
      </c>
      <c r="E43">
        <v>4</v>
      </c>
      <c r="F43">
        <f t="shared" si="3"/>
        <v>0</v>
      </c>
      <c r="G43" t="str">
        <f t="shared" si="1"/>
        <v>Sick leave</v>
      </c>
      <c r="H43" t="str">
        <f t="shared" si="2"/>
        <v>Aprroved</v>
      </c>
    </row>
    <row r="44" spans="1:8" x14ac:dyDescent="0.35">
      <c r="A44" t="str">
        <f>'hr employee data'!A44</f>
        <v>EMP043</v>
      </c>
      <c r="B44" t="str">
        <f>_xlfn.XLOOKUP(A44, 'hr employee data'!A:A, 'hr employee data'!B:B, "Not Found")</f>
        <v>Connie Brown</v>
      </c>
      <c r="C44" t="s">
        <v>580</v>
      </c>
      <c r="D44">
        <v>5</v>
      </c>
      <c r="E44">
        <v>2</v>
      </c>
      <c r="F44">
        <f t="shared" si="3"/>
        <v>3</v>
      </c>
      <c r="G44" t="str">
        <f t="shared" si="1"/>
        <v>Normal</v>
      </c>
      <c r="H44" t="str">
        <f t="shared" si="2"/>
        <v>Aprroved</v>
      </c>
    </row>
    <row r="45" spans="1:8" x14ac:dyDescent="0.35">
      <c r="A45" t="str">
        <f>'hr employee data'!A45</f>
        <v>EMP044</v>
      </c>
      <c r="B45" t="str">
        <f>_xlfn.XLOOKUP(A45, 'hr employee data'!A:A, 'hr employee data'!B:B, "Not Found")</f>
        <v>Sandra Gilbert</v>
      </c>
      <c r="C45" t="s">
        <v>580</v>
      </c>
      <c r="D45">
        <v>4</v>
      </c>
      <c r="E45">
        <v>4</v>
      </c>
      <c r="F45">
        <f t="shared" si="3"/>
        <v>0</v>
      </c>
      <c r="G45" t="str">
        <f t="shared" si="1"/>
        <v>Sick leave</v>
      </c>
      <c r="H45" t="str">
        <f t="shared" si="2"/>
        <v>Aprroved</v>
      </c>
    </row>
    <row r="46" spans="1:8" x14ac:dyDescent="0.35">
      <c r="A46" t="str">
        <f>'hr employee data'!A46</f>
        <v>EMP045</v>
      </c>
      <c r="B46" t="str">
        <f>_xlfn.XLOOKUP(A46, 'hr employee data'!A:A, 'hr employee data'!B:B, "Not Found")</f>
        <v>Gavin Zhang</v>
      </c>
      <c r="C46" t="s">
        <v>580</v>
      </c>
      <c r="D46">
        <v>3</v>
      </c>
      <c r="E46">
        <v>2</v>
      </c>
      <c r="F46">
        <f t="shared" si="3"/>
        <v>1</v>
      </c>
      <c r="G46" t="str">
        <f t="shared" si="1"/>
        <v>Normal</v>
      </c>
      <c r="H46" t="str">
        <f t="shared" si="2"/>
        <v>Aprroved</v>
      </c>
    </row>
    <row r="47" spans="1:8" x14ac:dyDescent="0.35">
      <c r="A47" t="str">
        <f>'hr employee data'!A47</f>
        <v>EMP046</v>
      </c>
      <c r="B47" t="str">
        <f>_xlfn.XLOOKUP(A47, 'hr employee data'!A:A, 'hr employee data'!B:B, "Not Found")</f>
        <v>Christopher Williams</v>
      </c>
      <c r="C47" t="s">
        <v>580</v>
      </c>
      <c r="D47">
        <v>4</v>
      </c>
      <c r="E47">
        <v>2</v>
      </c>
      <c r="F47">
        <f t="shared" si="3"/>
        <v>2</v>
      </c>
      <c r="G47" t="str">
        <f t="shared" si="1"/>
        <v>Normal</v>
      </c>
      <c r="H47" t="str">
        <f t="shared" si="2"/>
        <v>Aprroved</v>
      </c>
    </row>
    <row r="48" spans="1:8" x14ac:dyDescent="0.35">
      <c r="A48" t="str">
        <f>'hr employee data'!A48</f>
        <v>EMP047</v>
      </c>
      <c r="B48" t="str">
        <f>_xlfn.XLOOKUP(A48, 'hr employee data'!A:A, 'hr employee data'!B:B, "Not Found")</f>
        <v>Charles Martinez</v>
      </c>
      <c r="C48" t="s">
        <v>580</v>
      </c>
      <c r="D48">
        <v>3</v>
      </c>
      <c r="E48">
        <v>2</v>
      </c>
      <c r="F48">
        <f t="shared" si="3"/>
        <v>1</v>
      </c>
      <c r="G48" t="str">
        <f t="shared" si="1"/>
        <v>Normal</v>
      </c>
      <c r="H48" t="str">
        <f t="shared" si="2"/>
        <v>Aprroved</v>
      </c>
    </row>
    <row r="49" spans="1:8" x14ac:dyDescent="0.35">
      <c r="A49" t="str">
        <f>'hr employee data'!A49</f>
        <v>EMP048</v>
      </c>
      <c r="B49" t="str">
        <f>_xlfn.XLOOKUP(A49, 'hr employee data'!A:A, 'hr employee data'!B:B, "Not Found")</f>
        <v>David Mckay</v>
      </c>
      <c r="C49" t="s">
        <v>580</v>
      </c>
      <c r="D49">
        <v>2</v>
      </c>
      <c r="E49">
        <v>0</v>
      </c>
      <c r="F49">
        <f t="shared" si="3"/>
        <v>2</v>
      </c>
      <c r="G49" t="str">
        <f t="shared" si="1"/>
        <v/>
      </c>
      <c r="H49" t="str">
        <f t="shared" si="2"/>
        <v/>
      </c>
    </row>
    <row r="50" spans="1:8" x14ac:dyDescent="0.35">
      <c r="A50" t="str">
        <f>'hr employee data'!A50</f>
        <v>EMP049</v>
      </c>
      <c r="B50" t="str">
        <f>_xlfn.XLOOKUP(A50, 'hr employee data'!A:A, 'hr employee data'!B:B, "Not Found")</f>
        <v>John Boone</v>
      </c>
      <c r="C50" t="s">
        <v>580</v>
      </c>
      <c r="D50">
        <v>2</v>
      </c>
      <c r="E50">
        <v>1</v>
      </c>
      <c r="F50">
        <f t="shared" si="3"/>
        <v>1</v>
      </c>
      <c r="G50" t="str">
        <f t="shared" si="1"/>
        <v>Normal</v>
      </c>
      <c r="H50" t="str">
        <f t="shared" si="2"/>
        <v>Aprroved</v>
      </c>
    </row>
    <row r="51" spans="1:8" x14ac:dyDescent="0.35">
      <c r="A51" t="str">
        <f>'hr employee data'!A51</f>
        <v>EMP050</v>
      </c>
      <c r="B51" t="str">
        <f>_xlfn.XLOOKUP(A51, 'hr employee data'!A:A, 'hr employee data'!B:B, "Not Found")</f>
        <v>Patrick Bonilla</v>
      </c>
      <c r="C51" t="s">
        <v>580</v>
      </c>
      <c r="D51">
        <v>1</v>
      </c>
      <c r="E51">
        <v>0</v>
      </c>
      <c r="F51">
        <f t="shared" si="3"/>
        <v>1</v>
      </c>
      <c r="G51" t="str">
        <f t="shared" si="1"/>
        <v/>
      </c>
      <c r="H51" t="str">
        <f t="shared" si="2"/>
        <v/>
      </c>
    </row>
    <row r="52" spans="1:8" x14ac:dyDescent="0.35">
      <c r="A52" t="str">
        <f>'hr employee data'!A52</f>
        <v>EMP051</v>
      </c>
      <c r="B52" t="str">
        <f>_xlfn.XLOOKUP(A52, 'hr employee data'!A:A, 'hr employee data'!B:B, "Not Found")</f>
        <v>Paul Wilson</v>
      </c>
      <c r="C52" t="s">
        <v>580</v>
      </c>
      <c r="D52">
        <v>2</v>
      </c>
      <c r="E52">
        <v>0</v>
      </c>
      <c r="F52">
        <f t="shared" si="3"/>
        <v>2</v>
      </c>
      <c r="G52" t="str">
        <f t="shared" si="1"/>
        <v/>
      </c>
      <c r="H52" t="str">
        <f t="shared" si="2"/>
        <v/>
      </c>
    </row>
    <row r="53" spans="1:8" x14ac:dyDescent="0.35">
      <c r="A53" t="str">
        <f>'hr employee data'!A53</f>
        <v>EMP052</v>
      </c>
      <c r="B53" t="str">
        <f>_xlfn.XLOOKUP(A53, 'hr employee data'!A:A, 'hr employee data'!B:B, "Not Found")</f>
        <v>Jeffrey Anderson MD</v>
      </c>
      <c r="C53" t="s">
        <v>580</v>
      </c>
      <c r="D53">
        <v>4</v>
      </c>
      <c r="E53">
        <v>2</v>
      </c>
      <c r="F53">
        <f t="shared" si="3"/>
        <v>2</v>
      </c>
      <c r="G53" t="str">
        <f t="shared" si="1"/>
        <v>Normal</v>
      </c>
      <c r="H53" t="str">
        <f t="shared" si="2"/>
        <v>Aprroved</v>
      </c>
    </row>
    <row r="54" spans="1:8" x14ac:dyDescent="0.35">
      <c r="A54" t="str">
        <f>'hr employee data'!A54</f>
        <v>EMP053</v>
      </c>
      <c r="B54" t="str">
        <f>_xlfn.XLOOKUP(A54, 'hr employee data'!A:A, 'hr employee data'!B:B, "Not Found")</f>
        <v>Travis Stevens</v>
      </c>
      <c r="C54" t="s">
        <v>580</v>
      </c>
      <c r="D54">
        <v>5</v>
      </c>
      <c r="E54">
        <v>4</v>
      </c>
      <c r="F54">
        <f t="shared" si="3"/>
        <v>1</v>
      </c>
      <c r="G54" t="str">
        <f t="shared" si="1"/>
        <v>Sick leave</v>
      </c>
      <c r="H54" t="str">
        <f t="shared" si="2"/>
        <v>Aprroved</v>
      </c>
    </row>
    <row r="55" spans="1:8" x14ac:dyDescent="0.35">
      <c r="A55" t="str">
        <f>'hr employee data'!A55</f>
        <v>EMP054</v>
      </c>
      <c r="B55" t="str">
        <f>_xlfn.XLOOKUP(A55, 'hr employee data'!A:A, 'hr employee data'!B:B, "Not Found")</f>
        <v>Tyler Brewer</v>
      </c>
      <c r="C55" t="s">
        <v>580</v>
      </c>
      <c r="D55">
        <v>5</v>
      </c>
      <c r="E55">
        <v>2</v>
      </c>
      <c r="F55">
        <f t="shared" si="3"/>
        <v>3</v>
      </c>
      <c r="G55" t="str">
        <f t="shared" si="1"/>
        <v>Normal</v>
      </c>
      <c r="H55" t="str">
        <f t="shared" si="2"/>
        <v>Aprroved</v>
      </c>
    </row>
    <row r="56" spans="1:8" x14ac:dyDescent="0.35">
      <c r="A56" t="str">
        <f>'hr employee data'!A56</f>
        <v>EMP055</v>
      </c>
      <c r="B56" t="str">
        <f>_xlfn.XLOOKUP(A56, 'hr employee data'!A:A, 'hr employee data'!B:B, "Not Found")</f>
        <v>Eric Hill</v>
      </c>
      <c r="C56" t="s">
        <v>580</v>
      </c>
      <c r="D56">
        <v>1</v>
      </c>
      <c r="E56">
        <v>0</v>
      </c>
      <c r="F56">
        <f t="shared" si="3"/>
        <v>1</v>
      </c>
      <c r="G56" t="str">
        <f t="shared" si="1"/>
        <v/>
      </c>
      <c r="H56" t="str">
        <f t="shared" si="2"/>
        <v/>
      </c>
    </row>
    <row r="57" spans="1:8" x14ac:dyDescent="0.35">
      <c r="A57" t="str">
        <f>'hr employee data'!A57</f>
        <v>EMP056</v>
      </c>
      <c r="B57" t="str">
        <f>_xlfn.XLOOKUP(A57, 'hr employee data'!A:A, 'hr employee data'!B:B, "Not Found")</f>
        <v>Robert Monroe</v>
      </c>
      <c r="C57" t="s">
        <v>580</v>
      </c>
      <c r="D57">
        <v>3</v>
      </c>
      <c r="E57">
        <v>1</v>
      </c>
      <c r="F57">
        <f t="shared" si="3"/>
        <v>2</v>
      </c>
      <c r="G57" t="str">
        <f t="shared" si="1"/>
        <v>Normal</v>
      </c>
      <c r="H57" t="str">
        <f t="shared" si="2"/>
        <v>Aprroved</v>
      </c>
    </row>
    <row r="58" spans="1:8" x14ac:dyDescent="0.35">
      <c r="A58" t="str">
        <f>'hr employee data'!A58</f>
        <v>EMP057</v>
      </c>
      <c r="B58" t="str">
        <f>_xlfn.XLOOKUP(A58, 'hr employee data'!A:A, 'hr employee data'!B:B, "Not Found")</f>
        <v>Samuel Brandt</v>
      </c>
      <c r="C58" t="s">
        <v>580</v>
      </c>
      <c r="D58">
        <v>3</v>
      </c>
      <c r="E58">
        <v>1</v>
      </c>
      <c r="F58">
        <f t="shared" si="3"/>
        <v>2</v>
      </c>
      <c r="G58" t="str">
        <f t="shared" si="1"/>
        <v>Normal</v>
      </c>
      <c r="H58" t="str">
        <f t="shared" si="2"/>
        <v>Aprroved</v>
      </c>
    </row>
    <row r="59" spans="1:8" x14ac:dyDescent="0.35">
      <c r="A59" t="str">
        <f>'hr employee data'!A59</f>
        <v>EMP058</v>
      </c>
      <c r="B59" t="str">
        <f>_xlfn.XLOOKUP(A59, 'hr employee data'!A:A, 'hr employee data'!B:B, "Not Found")</f>
        <v>Gloria Miranda</v>
      </c>
      <c r="C59" t="s">
        <v>580</v>
      </c>
      <c r="D59">
        <v>3</v>
      </c>
      <c r="E59">
        <v>0</v>
      </c>
      <c r="F59">
        <f t="shared" si="3"/>
        <v>3</v>
      </c>
      <c r="G59" t="str">
        <f t="shared" si="1"/>
        <v/>
      </c>
      <c r="H59" t="str">
        <f t="shared" si="2"/>
        <v/>
      </c>
    </row>
    <row r="60" spans="1:8" x14ac:dyDescent="0.35">
      <c r="A60" t="str">
        <f>'hr employee data'!A60</f>
        <v>EMP059</v>
      </c>
      <c r="B60" t="str">
        <f>_xlfn.XLOOKUP(A60, 'hr employee data'!A:A, 'hr employee data'!B:B, "Not Found")</f>
        <v>Nathan Montes</v>
      </c>
      <c r="C60" t="s">
        <v>580</v>
      </c>
      <c r="D60">
        <v>5</v>
      </c>
      <c r="E60">
        <v>1</v>
      </c>
      <c r="F60">
        <f t="shared" si="3"/>
        <v>4</v>
      </c>
      <c r="G60" t="str">
        <f t="shared" si="1"/>
        <v>Normal</v>
      </c>
      <c r="H60" t="str">
        <f t="shared" si="2"/>
        <v>Aprroved</v>
      </c>
    </row>
    <row r="61" spans="1:8" x14ac:dyDescent="0.35">
      <c r="A61" t="str">
        <f>'hr employee data'!A61</f>
        <v>EMP060</v>
      </c>
      <c r="B61" t="str">
        <f>_xlfn.XLOOKUP(A61, 'hr employee data'!A:A, 'hr employee data'!B:B, "Not Found")</f>
        <v>Kristen Garcia</v>
      </c>
      <c r="C61" t="s">
        <v>580</v>
      </c>
      <c r="D61">
        <v>3</v>
      </c>
      <c r="E61">
        <v>0</v>
      </c>
      <c r="F61">
        <f t="shared" si="3"/>
        <v>3</v>
      </c>
      <c r="G61" t="str">
        <f t="shared" si="1"/>
        <v/>
      </c>
      <c r="H61" t="str">
        <f t="shared" si="2"/>
        <v/>
      </c>
    </row>
    <row r="62" spans="1:8" x14ac:dyDescent="0.35">
      <c r="A62" t="str">
        <f>'hr employee data'!A62</f>
        <v>EMP061</v>
      </c>
      <c r="B62" t="str">
        <f>_xlfn.XLOOKUP(A62, 'hr employee data'!A:A, 'hr employee data'!B:B, "Not Found")</f>
        <v>Jade Johnson DVM</v>
      </c>
      <c r="C62" t="s">
        <v>580</v>
      </c>
      <c r="D62">
        <v>1</v>
      </c>
      <c r="E62">
        <v>1</v>
      </c>
      <c r="F62">
        <f t="shared" si="3"/>
        <v>0</v>
      </c>
      <c r="G62" t="str">
        <f t="shared" si="1"/>
        <v>Normal</v>
      </c>
      <c r="H62" t="str">
        <f t="shared" si="2"/>
        <v>Aprroved</v>
      </c>
    </row>
    <row r="63" spans="1:8" x14ac:dyDescent="0.35">
      <c r="A63" t="str">
        <f>'hr employee data'!A63</f>
        <v>EMP062</v>
      </c>
      <c r="B63" t="str">
        <f>_xlfn.XLOOKUP(A63, 'hr employee data'!A:A, 'hr employee data'!B:B, "Not Found")</f>
        <v>David Fowler</v>
      </c>
      <c r="C63" t="s">
        <v>580</v>
      </c>
      <c r="D63">
        <v>2</v>
      </c>
      <c r="E63">
        <v>2</v>
      </c>
      <c r="F63">
        <f t="shared" si="3"/>
        <v>0</v>
      </c>
      <c r="G63" t="str">
        <f t="shared" si="1"/>
        <v>Normal</v>
      </c>
      <c r="H63" t="str">
        <f t="shared" si="2"/>
        <v>Aprroved</v>
      </c>
    </row>
    <row r="64" spans="1:8" x14ac:dyDescent="0.35">
      <c r="A64" t="str">
        <f>'hr employee data'!A64</f>
        <v>EMP063</v>
      </c>
      <c r="B64" t="str">
        <f>_xlfn.XLOOKUP(A64, 'hr employee data'!A:A, 'hr employee data'!B:B, "Not Found")</f>
        <v>Katie Smith</v>
      </c>
      <c r="C64" t="s">
        <v>580</v>
      </c>
      <c r="D64">
        <v>4</v>
      </c>
      <c r="E64">
        <v>0</v>
      </c>
      <c r="F64">
        <f t="shared" si="3"/>
        <v>4</v>
      </c>
      <c r="G64" t="str">
        <f t="shared" si="1"/>
        <v/>
      </c>
      <c r="H64" t="str">
        <f t="shared" si="2"/>
        <v/>
      </c>
    </row>
    <row r="65" spans="1:8" x14ac:dyDescent="0.35">
      <c r="A65" t="str">
        <f>'hr employee data'!A65</f>
        <v>EMP064</v>
      </c>
      <c r="B65" t="str">
        <f>_xlfn.XLOOKUP(A65, 'hr employee data'!A:A, 'hr employee data'!B:B, "Not Found")</f>
        <v>Amy Parsons</v>
      </c>
      <c r="C65" t="s">
        <v>580</v>
      </c>
      <c r="D65">
        <v>1</v>
      </c>
      <c r="E65">
        <v>1</v>
      </c>
      <c r="F65">
        <f t="shared" si="3"/>
        <v>0</v>
      </c>
      <c r="G65" t="str">
        <f t="shared" si="1"/>
        <v>Normal</v>
      </c>
      <c r="H65" t="str">
        <f t="shared" si="2"/>
        <v>Aprroved</v>
      </c>
    </row>
    <row r="66" spans="1:8" x14ac:dyDescent="0.35">
      <c r="A66" t="str">
        <f>'hr employee data'!A66</f>
        <v>EMP065</v>
      </c>
      <c r="B66" t="str">
        <f>_xlfn.XLOOKUP(A66, 'hr employee data'!A:A, 'hr employee data'!B:B, "Not Found")</f>
        <v>Jacob Preston</v>
      </c>
      <c r="C66" t="s">
        <v>580</v>
      </c>
      <c r="D66">
        <v>4</v>
      </c>
      <c r="E66">
        <v>3</v>
      </c>
      <c r="F66">
        <f t="shared" ref="F66:F97" si="4">D66-E66</f>
        <v>1</v>
      </c>
      <c r="G66" t="str">
        <f t="shared" si="1"/>
        <v>Sick leave</v>
      </c>
      <c r="H66" t="str">
        <f t="shared" si="2"/>
        <v>Aprroved</v>
      </c>
    </row>
    <row r="67" spans="1:8" x14ac:dyDescent="0.35">
      <c r="A67" t="str">
        <f>'hr employee data'!A67</f>
        <v>EMP066</v>
      </c>
      <c r="B67" t="str">
        <f>_xlfn.XLOOKUP(A67, 'hr employee data'!A:A, 'hr employee data'!B:B, "Not Found")</f>
        <v>Lance Simmons</v>
      </c>
      <c r="C67" t="s">
        <v>580</v>
      </c>
      <c r="D67">
        <v>4</v>
      </c>
      <c r="E67">
        <v>2</v>
      </c>
      <c r="F67">
        <f t="shared" si="4"/>
        <v>2</v>
      </c>
      <c r="G67" t="str">
        <f t="shared" ref="G67:G101" si="5">IF(E67=0,"",IF(E67&gt;2,"Sick leave","Normal"))</f>
        <v>Normal</v>
      </c>
      <c r="H67" t="str">
        <f t="shared" ref="H67:H101" si="6">IF(E67=0,"","Aprroved")</f>
        <v>Aprroved</v>
      </c>
    </row>
    <row r="68" spans="1:8" x14ac:dyDescent="0.35">
      <c r="A68" t="str">
        <f>'hr employee data'!A68</f>
        <v>EMP067</v>
      </c>
      <c r="B68" t="str">
        <f>_xlfn.XLOOKUP(A68, 'hr employee data'!A:A, 'hr employee data'!B:B, "Not Found")</f>
        <v>Richard Diaz</v>
      </c>
      <c r="C68" t="s">
        <v>580</v>
      </c>
      <c r="D68">
        <v>2</v>
      </c>
      <c r="E68">
        <v>0</v>
      </c>
      <c r="F68">
        <f t="shared" si="4"/>
        <v>2</v>
      </c>
      <c r="G68" t="str">
        <f t="shared" si="5"/>
        <v/>
      </c>
      <c r="H68" t="str">
        <f t="shared" si="6"/>
        <v/>
      </c>
    </row>
    <row r="69" spans="1:8" x14ac:dyDescent="0.35">
      <c r="A69" t="str">
        <f>'hr employee data'!A69</f>
        <v>EMP068</v>
      </c>
      <c r="B69" t="str">
        <f>_xlfn.XLOOKUP(A69, 'hr employee data'!A:A, 'hr employee data'!B:B, "Not Found")</f>
        <v>Michele Lewis</v>
      </c>
      <c r="C69" t="s">
        <v>580</v>
      </c>
      <c r="D69">
        <v>3</v>
      </c>
      <c r="E69">
        <v>3</v>
      </c>
      <c r="F69">
        <f t="shared" si="4"/>
        <v>0</v>
      </c>
      <c r="G69" t="str">
        <f t="shared" si="5"/>
        <v>Sick leave</v>
      </c>
      <c r="H69" t="str">
        <f t="shared" si="6"/>
        <v>Aprroved</v>
      </c>
    </row>
    <row r="70" spans="1:8" x14ac:dyDescent="0.35">
      <c r="A70" t="str">
        <f>'hr employee data'!A70</f>
        <v>EMP069</v>
      </c>
      <c r="B70" t="str">
        <f>_xlfn.XLOOKUP(A70, 'hr employee data'!A:A, 'hr employee data'!B:B, "Not Found")</f>
        <v>Cynthia Snyder</v>
      </c>
      <c r="C70" t="s">
        <v>580</v>
      </c>
      <c r="D70">
        <v>1</v>
      </c>
      <c r="E70">
        <v>0</v>
      </c>
      <c r="F70">
        <f t="shared" si="4"/>
        <v>1</v>
      </c>
      <c r="G70" t="str">
        <f t="shared" si="5"/>
        <v/>
      </c>
      <c r="H70" t="str">
        <f t="shared" si="6"/>
        <v/>
      </c>
    </row>
    <row r="71" spans="1:8" x14ac:dyDescent="0.35">
      <c r="A71" t="str">
        <f>'hr employee data'!A71</f>
        <v>EMP070</v>
      </c>
      <c r="B71" t="str">
        <f>_xlfn.XLOOKUP(A71, 'hr employee data'!A:A, 'hr employee data'!B:B, "Not Found")</f>
        <v>Joseph Anderson</v>
      </c>
      <c r="C71" t="s">
        <v>580</v>
      </c>
      <c r="D71">
        <v>4</v>
      </c>
      <c r="E71">
        <v>3</v>
      </c>
      <c r="F71">
        <f t="shared" si="4"/>
        <v>1</v>
      </c>
      <c r="G71" t="str">
        <f t="shared" si="5"/>
        <v>Sick leave</v>
      </c>
      <c r="H71" t="str">
        <f t="shared" si="6"/>
        <v>Aprroved</v>
      </c>
    </row>
    <row r="72" spans="1:8" x14ac:dyDescent="0.35">
      <c r="A72" t="str">
        <f>'hr employee data'!A72</f>
        <v>EMP071</v>
      </c>
      <c r="B72" t="str">
        <f>_xlfn.XLOOKUP(A72, 'hr employee data'!A:A, 'hr employee data'!B:B, "Not Found")</f>
        <v>Lisa Davis</v>
      </c>
      <c r="C72" t="s">
        <v>580</v>
      </c>
      <c r="D72">
        <v>1</v>
      </c>
      <c r="E72">
        <v>0</v>
      </c>
      <c r="F72">
        <f t="shared" si="4"/>
        <v>1</v>
      </c>
      <c r="G72" t="str">
        <f t="shared" si="5"/>
        <v/>
      </c>
      <c r="H72" t="str">
        <f t="shared" si="6"/>
        <v/>
      </c>
    </row>
    <row r="73" spans="1:8" x14ac:dyDescent="0.35">
      <c r="A73" t="str">
        <f>'hr employee data'!A73</f>
        <v>EMP072</v>
      </c>
      <c r="B73" t="str">
        <f>_xlfn.XLOOKUP(A73, 'hr employee data'!A:A, 'hr employee data'!B:B, "Not Found")</f>
        <v>Robert Sullivan</v>
      </c>
      <c r="C73" t="s">
        <v>580</v>
      </c>
      <c r="D73">
        <v>2</v>
      </c>
      <c r="E73">
        <v>0</v>
      </c>
      <c r="F73">
        <f t="shared" si="4"/>
        <v>2</v>
      </c>
      <c r="G73" t="str">
        <f t="shared" si="5"/>
        <v/>
      </c>
      <c r="H73" t="str">
        <f t="shared" si="6"/>
        <v/>
      </c>
    </row>
    <row r="74" spans="1:8" x14ac:dyDescent="0.35">
      <c r="A74" t="str">
        <f>'hr employee data'!A74</f>
        <v>EMP073</v>
      </c>
      <c r="B74" t="str">
        <f>_xlfn.XLOOKUP(A74, 'hr employee data'!A:A, 'hr employee data'!B:B, "Not Found")</f>
        <v>Brent Roberts</v>
      </c>
      <c r="C74" t="s">
        <v>580</v>
      </c>
      <c r="D74">
        <v>5</v>
      </c>
      <c r="E74">
        <v>2</v>
      </c>
      <c r="F74">
        <f t="shared" si="4"/>
        <v>3</v>
      </c>
      <c r="G74" t="str">
        <f t="shared" si="5"/>
        <v>Normal</v>
      </c>
      <c r="H74" t="str">
        <f t="shared" si="6"/>
        <v>Aprroved</v>
      </c>
    </row>
    <row r="75" spans="1:8" x14ac:dyDescent="0.35">
      <c r="A75" t="str">
        <f>'hr employee data'!A75</f>
        <v>EMP074</v>
      </c>
      <c r="B75" t="str">
        <f>_xlfn.XLOOKUP(A75, 'hr employee data'!A:A, 'hr employee data'!B:B, "Not Found")</f>
        <v>Johnny Khan</v>
      </c>
      <c r="C75" t="s">
        <v>580</v>
      </c>
      <c r="D75">
        <v>1</v>
      </c>
      <c r="E75">
        <v>0</v>
      </c>
      <c r="F75">
        <f t="shared" si="4"/>
        <v>1</v>
      </c>
      <c r="G75" t="str">
        <f t="shared" si="5"/>
        <v/>
      </c>
      <c r="H75" t="str">
        <f t="shared" si="6"/>
        <v/>
      </c>
    </row>
    <row r="76" spans="1:8" x14ac:dyDescent="0.35">
      <c r="A76" t="str">
        <f>'hr employee data'!A76</f>
        <v>EMP075</v>
      </c>
      <c r="B76" t="str">
        <f>_xlfn.XLOOKUP(A76, 'hr employee data'!A:A, 'hr employee data'!B:B, "Not Found")</f>
        <v>Jennifer Norton</v>
      </c>
      <c r="C76" t="s">
        <v>580</v>
      </c>
      <c r="D76">
        <v>1</v>
      </c>
      <c r="E76">
        <v>1</v>
      </c>
      <c r="F76">
        <f t="shared" si="4"/>
        <v>0</v>
      </c>
      <c r="G76" t="str">
        <f t="shared" si="5"/>
        <v>Normal</v>
      </c>
      <c r="H76" t="str">
        <f t="shared" si="6"/>
        <v>Aprroved</v>
      </c>
    </row>
    <row r="77" spans="1:8" x14ac:dyDescent="0.35">
      <c r="A77" t="str">
        <f>'hr employee data'!A77</f>
        <v>EMP076</v>
      </c>
      <c r="B77" t="str">
        <f>_xlfn.XLOOKUP(A77, 'hr employee data'!A:A, 'hr employee data'!B:B, "Not Found")</f>
        <v>James Jensen</v>
      </c>
      <c r="C77" t="s">
        <v>580</v>
      </c>
      <c r="D77">
        <v>5</v>
      </c>
      <c r="E77">
        <v>4</v>
      </c>
      <c r="F77">
        <f t="shared" si="4"/>
        <v>1</v>
      </c>
      <c r="G77" t="str">
        <f t="shared" si="5"/>
        <v>Sick leave</v>
      </c>
      <c r="H77" t="str">
        <f t="shared" si="6"/>
        <v>Aprroved</v>
      </c>
    </row>
    <row r="78" spans="1:8" x14ac:dyDescent="0.35">
      <c r="A78" t="str">
        <f>'hr employee data'!A78</f>
        <v>EMP077</v>
      </c>
      <c r="B78" t="str">
        <f>_xlfn.XLOOKUP(A78, 'hr employee data'!A:A, 'hr employee data'!B:B, "Not Found")</f>
        <v>Mark Harvey</v>
      </c>
      <c r="C78" t="s">
        <v>580</v>
      </c>
      <c r="D78">
        <v>5</v>
      </c>
      <c r="E78">
        <v>1</v>
      </c>
      <c r="F78">
        <f t="shared" si="4"/>
        <v>4</v>
      </c>
      <c r="G78" t="str">
        <f t="shared" si="5"/>
        <v>Normal</v>
      </c>
      <c r="H78" t="str">
        <f t="shared" si="6"/>
        <v>Aprroved</v>
      </c>
    </row>
    <row r="79" spans="1:8" x14ac:dyDescent="0.35">
      <c r="A79" t="str">
        <f>'hr employee data'!A79</f>
        <v>EMP078</v>
      </c>
      <c r="B79" t="str">
        <f>_xlfn.XLOOKUP(A79, 'hr employee data'!A:A, 'hr employee data'!B:B, "Not Found")</f>
        <v>Emily Thompson</v>
      </c>
      <c r="C79" t="s">
        <v>580</v>
      </c>
      <c r="D79">
        <v>5</v>
      </c>
      <c r="E79">
        <v>3</v>
      </c>
      <c r="F79">
        <f t="shared" si="4"/>
        <v>2</v>
      </c>
      <c r="G79" t="str">
        <f t="shared" si="5"/>
        <v>Sick leave</v>
      </c>
      <c r="H79" t="str">
        <f t="shared" si="6"/>
        <v>Aprroved</v>
      </c>
    </row>
    <row r="80" spans="1:8" x14ac:dyDescent="0.35">
      <c r="A80" t="str">
        <f>'hr employee data'!A80</f>
        <v>EMP079</v>
      </c>
      <c r="B80" t="str">
        <f>_xlfn.XLOOKUP(A80, 'hr employee data'!A:A, 'hr employee data'!B:B, "Not Found")</f>
        <v>Jamie Baird</v>
      </c>
      <c r="C80" t="s">
        <v>580</v>
      </c>
      <c r="D80">
        <v>4</v>
      </c>
      <c r="E80">
        <v>3</v>
      </c>
      <c r="F80">
        <f t="shared" si="4"/>
        <v>1</v>
      </c>
      <c r="G80" t="str">
        <f t="shared" si="5"/>
        <v>Sick leave</v>
      </c>
      <c r="H80" t="str">
        <f t="shared" si="6"/>
        <v>Aprroved</v>
      </c>
    </row>
    <row r="81" spans="1:8" x14ac:dyDescent="0.35">
      <c r="A81" t="str">
        <f>'hr employee data'!A81</f>
        <v>EMP080</v>
      </c>
      <c r="B81" t="str">
        <f>_xlfn.XLOOKUP(A81, 'hr employee data'!A:A, 'hr employee data'!B:B, "Not Found")</f>
        <v>Michael Schmidt</v>
      </c>
      <c r="C81" t="s">
        <v>580</v>
      </c>
      <c r="D81">
        <v>3</v>
      </c>
      <c r="E81">
        <v>3</v>
      </c>
      <c r="F81">
        <f t="shared" si="4"/>
        <v>0</v>
      </c>
      <c r="G81" t="str">
        <f t="shared" si="5"/>
        <v>Sick leave</v>
      </c>
      <c r="H81" t="str">
        <f t="shared" si="6"/>
        <v>Aprroved</v>
      </c>
    </row>
    <row r="82" spans="1:8" x14ac:dyDescent="0.35">
      <c r="A82" t="str">
        <f>'hr employee data'!A82</f>
        <v>EMP081</v>
      </c>
      <c r="B82" t="str">
        <f>_xlfn.XLOOKUP(A82, 'hr employee data'!A:A, 'hr employee data'!B:B, "Not Found")</f>
        <v>Carrie Khan</v>
      </c>
      <c r="C82" t="s">
        <v>580</v>
      </c>
      <c r="D82">
        <v>3</v>
      </c>
      <c r="E82">
        <v>0</v>
      </c>
      <c r="F82">
        <f t="shared" si="4"/>
        <v>3</v>
      </c>
      <c r="G82" t="str">
        <f t="shared" si="5"/>
        <v/>
      </c>
      <c r="H82" t="str">
        <f t="shared" si="6"/>
        <v/>
      </c>
    </row>
    <row r="83" spans="1:8" x14ac:dyDescent="0.35">
      <c r="A83" t="str">
        <f>'hr employee data'!A83</f>
        <v>EMP082</v>
      </c>
      <c r="B83" t="str">
        <f>_xlfn.XLOOKUP(A83, 'hr employee data'!A:A, 'hr employee data'!B:B, "Not Found")</f>
        <v>Corey Rodriguez</v>
      </c>
      <c r="C83" t="s">
        <v>580</v>
      </c>
      <c r="D83">
        <v>5</v>
      </c>
      <c r="E83">
        <v>5</v>
      </c>
      <c r="F83">
        <f t="shared" si="4"/>
        <v>0</v>
      </c>
      <c r="G83" t="str">
        <f t="shared" si="5"/>
        <v>Sick leave</v>
      </c>
      <c r="H83" t="str">
        <f t="shared" si="6"/>
        <v>Aprroved</v>
      </c>
    </row>
    <row r="84" spans="1:8" x14ac:dyDescent="0.35">
      <c r="A84" t="str">
        <f>'hr employee data'!A84</f>
        <v>EMP083</v>
      </c>
      <c r="B84" t="str">
        <f>_xlfn.XLOOKUP(A84, 'hr employee data'!A:A, 'hr employee data'!B:B, "Not Found")</f>
        <v>Adriana Reyes</v>
      </c>
      <c r="C84" t="s">
        <v>580</v>
      </c>
      <c r="D84">
        <v>1</v>
      </c>
      <c r="E84">
        <v>0</v>
      </c>
      <c r="F84">
        <f t="shared" si="4"/>
        <v>1</v>
      </c>
      <c r="G84" t="str">
        <f t="shared" si="5"/>
        <v/>
      </c>
      <c r="H84" t="str">
        <f t="shared" si="6"/>
        <v/>
      </c>
    </row>
    <row r="85" spans="1:8" x14ac:dyDescent="0.35">
      <c r="A85" t="str">
        <f>'hr employee data'!A85</f>
        <v>EMP084</v>
      </c>
      <c r="B85" t="str">
        <f>_xlfn.XLOOKUP(A85, 'hr employee data'!A:A, 'hr employee data'!B:B, "Not Found")</f>
        <v>Tyler Mendoza</v>
      </c>
      <c r="C85" t="s">
        <v>580</v>
      </c>
      <c r="D85">
        <v>2</v>
      </c>
      <c r="E85">
        <v>1</v>
      </c>
      <c r="F85">
        <f t="shared" si="4"/>
        <v>1</v>
      </c>
      <c r="G85" t="str">
        <f t="shared" si="5"/>
        <v>Normal</v>
      </c>
      <c r="H85" t="str">
        <f t="shared" si="6"/>
        <v>Aprroved</v>
      </c>
    </row>
    <row r="86" spans="1:8" x14ac:dyDescent="0.35">
      <c r="A86" t="str">
        <f>'hr employee data'!A86</f>
        <v>EMP085</v>
      </c>
      <c r="B86" t="str">
        <f>_xlfn.XLOOKUP(A86, 'hr employee data'!A:A, 'hr employee data'!B:B, "Not Found")</f>
        <v>Joshua Martin</v>
      </c>
      <c r="C86" t="s">
        <v>580</v>
      </c>
      <c r="D86">
        <v>1</v>
      </c>
      <c r="E86">
        <v>0</v>
      </c>
      <c r="F86">
        <f t="shared" si="4"/>
        <v>1</v>
      </c>
      <c r="G86" t="str">
        <f t="shared" si="5"/>
        <v/>
      </c>
      <c r="H86" t="str">
        <f t="shared" si="6"/>
        <v/>
      </c>
    </row>
    <row r="87" spans="1:8" x14ac:dyDescent="0.35">
      <c r="A87" t="str">
        <f>'hr employee data'!A87</f>
        <v>EMP086</v>
      </c>
      <c r="B87" t="str">
        <f>_xlfn.XLOOKUP(A87, 'hr employee data'!A:A, 'hr employee data'!B:B, "Not Found")</f>
        <v>Michael Weaver</v>
      </c>
      <c r="C87" t="s">
        <v>580</v>
      </c>
      <c r="D87">
        <v>2</v>
      </c>
      <c r="E87">
        <v>0</v>
      </c>
      <c r="F87">
        <f t="shared" si="4"/>
        <v>2</v>
      </c>
      <c r="G87" t="str">
        <f t="shared" si="5"/>
        <v/>
      </c>
      <c r="H87" t="str">
        <f t="shared" si="6"/>
        <v/>
      </c>
    </row>
    <row r="88" spans="1:8" x14ac:dyDescent="0.35">
      <c r="A88" t="str">
        <f>'hr employee data'!A88</f>
        <v>EMP087</v>
      </c>
      <c r="B88" t="str">
        <f>_xlfn.XLOOKUP(A88, 'hr employee data'!A:A, 'hr employee data'!B:B, "Not Found")</f>
        <v>Monica Walker</v>
      </c>
      <c r="C88" t="s">
        <v>580</v>
      </c>
      <c r="D88">
        <v>5</v>
      </c>
      <c r="E88">
        <v>0</v>
      </c>
      <c r="F88">
        <f t="shared" si="4"/>
        <v>5</v>
      </c>
      <c r="G88" t="str">
        <f t="shared" si="5"/>
        <v/>
      </c>
      <c r="H88" t="str">
        <f t="shared" si="6"/>
        <v/>
      </c>
    </row>
    <row r="89" spans="1:8" x14ac:dyDescent="0.35">
      <c r="A89" t="str">
        <f>'hr employee data'!A89</f>
        <v>EMP088</v>
      </c>
      <c r="B89" t="str">
        <f>_xlfn.XLOOKUP(A89, 'hr employee data'!A:A, 'hr employee data'!B:B, "Not Found")</f>
        <v>Brian Johnson</v>
      </c>
      <c r="C89" t="s">
        <v>580</v>
      </c>
      <c r="D89">
        <v>2</v>
      </c>
      <c r="E89">
        <v>0</v>
      </c>
      <c r="F89">
        <f t="shared" si="4"/>
        <v>2</v>
      </c>
      <c r="G89" t="str">
        <f t="shared" si="5"/>
        <v/>
      </c>
      <c r="H89" t="str">
        <f t="shared" si="6"/>
        <v/>
      </c>
    </row>
    <row r="90" spans="1:8" x14ac:dyDescent="0.35">
      <c r="A90" t="str">
        <f>'hr employee data'!A90</f>
        <v>EMP089</v>
      </c>
      <c r="B90" t="str">
        <f>_xlfn.XLOOKUP(A90, 'hr employee data'!A:A, 'hr employee data'!B:B, "Not Found")</f>
        <v>Justin Vargas</v>
      </c>
      <c r="C90" t="s">
        <v>580</v>
      </c>
      <c r="D90">
        <v>4</v>
      </c>
      <c r="E90">
        <v>3</v>
      </c>
      <c r="F90">
        <f t="shared" si="4"/>
        <v>1</v>
      </c>
      <c r="G90" t="str">
        <f t="shared" si="5"/>
        <v>Sick leave</v>
      </c>
      <c r="H90" t="str">
        <f t="shared" si="6"/>
        <v>Aprroved</v>
      </c>
    </row>
    <row r="91" spans="1:8" x14ac:dyDescent="0.35">
      <c r="A91" t="str">
        <f>'hr employee data'!A91</f>
        <v>EMP090</v>
      </c>
      <c r="B91" t="str">
        <f>_xlfn.XLOOKUP(A91, 'hr employee data'!A:A, 'hr employee data'!B:B, "Not Found")</f>
        <v>Brianna Ford</v>
      </c>
      <c r="C91" t="s">
        <v>580</v>
      </c>
      <c r="D91">
        <v>5</v>
      </c>
      <c r="E91">
        <v>3</v>
      </c>
      <c r="F91">
        <f t="shared" si="4"/>
        <v>2</v>
      </c>
      <c r="G91" t="str">
        <f t="shared" si="5"/>
        <v>Sick leave</v>
      </c>
      <c r="H91" t="str">
        <f t="shared" si="6"/>
        <v>Aprroved</v>
      </c>
    </row>
    <row r="92" spans="1:8" x14ac:dyDescent="0.35">
      <c r="A92" t="str">
        <f>'hr employee data'!A92</f>
        <v>EMP091</v>
      </c>
      <c r="B92" t="str">
        <f>_xlfn.XLOOKUP(A92, 'hr employee data'!A:A, 'hr employee data'!B:B, "Not Found")</f>
        <v>Shelly Lopez</v>
      </c>
      <c r="C92" t="s">
        <v>580</v>
      </c>
      <c r="D92">
        <v>3</v>
      </c>
      <c r="E92">
        <v>0</v>
      </c>
      <c r="F92">
        <f t="shared" si="4"/>
        <v>3</v>
      </c>
      <c r="G92" t="str">
        <f t="shared" si="5"/>
        <v/>
      </c>
      <c r="H92" t="str">
        <f t="shared" si="6"/>
        <v/>
      </c>
    </row>
    <row r="93" spans="1:8" x14ac:dyDescent="0.35">
      <c r="A93" t="str">
        <f>'hr employee data'!A93</f>
        <v>EMP092</v>
      </c>
      <c r="B93" t="str">
        <f>_xlfn.XLOOKUP(A93, 'hr employee data'!A:A, 'hr employee data'!B:B, "Not Found")</f>
        <v>Heather Green</v>
      </c>
      <c r="C93" t="s">
        <v>580</v>
      </c>
      <c r="D93">
        <v>2</v>
      </c>
      <c r="E93">
        <v>1</v>
      </c>
      <c r="F93">
        <f t="shared" si="4"/>
        <v>1</v>
      </c>
      <c r="G93" t="str">
        <f t="shared" si="5"/>
        <v>Normal</v>
      </c>
      <c r="H93" t="str">
        <f t="shared" si="6"/>
        <v>Aprroved</v>
      </c>
    </row>
    <row r="94" spans="1:8" x14ac:dyDescent="0.35">
      <c r="A94" t="str">
        <f>'hr employee data'!A94</f>
        <v>EMP093</v>
      </c>
      <c r="B94" t="str">
        <f>_xlfn.XLOOKUP(A94, 'hr employee data'!A:A, 'hr employee data'!B:B, "Not Found")</f>
        <v>Craig Hall</v>
      </c>
      <c r="C94" t="s">
        <v>580</v>
      </c>
      <c r="D94">
        <v>3</v>
      </c>
      <c r="E94">
        <v>3</v>
      </c>
      <c r="F94">
        <f t="shared" si="4"/>
        <v>0</v>
      </c>
      <c r="G94" t="str">
        <f t="shared" si="5"/>
        <v>Sick leave</v>
      </c>
      <c r="H94" t="str">
        <f t="shared" si="6"/>
        <v>Aprroved</v>
      </c>
    </row>
    <row r="95" spans="1:8" x14ac:dyDescent="0.35">
      <c r="A95" t="str">
        <f>'hr employee data'!A95</f>
        <v>EMP094</v>
      </c>
      <c r="B95" t="str">
        <f>_xlfn.XLOOKUP(A95, 'hr employee data'!A:A, 'hr employee data'!B:B, "Not Found")</f>
        <v>Ryan Hall</v>
      </c>
      <c r="C95" t="s">
        <v>580</v>
      </c>
      <c r="D95">
        <v>1</v>
      </c>
      <c r="E95">
        <v>0</v>
      </c>
      <c r="F95">
        <f t="shared" si="4"/>
        <v>1</v>
      </c>
      <c r="G95" t="str">
        <f t="shared" si="5"/>
        <v/>
      </c>
      <c r="H95" t="str">
        <f t="shared" si="6"/>
        <v/>
      </c>
    </row>
    <row r="96" spans="1:8" x14ac:dyDescent="0.35">
      <c r="A96" t="str">
        <f>'hr employee data'!A96</f>
        <v>EMP095</v>
      </c>
      <c r="B96" t="str">
        <f>_xlfn.XLOOKUP(A96, 'hr employee data'!A:A, 'hr employee data'!B:B, "Not Found")</f>
        <v>Susan Rodriguez</v>
      </c>
      <c r="C96" t="s">
        <v>580</v>
      </c>
      <c r="D96">
        <v>3</v>
      </c>
      <c r="E96">
        <v>1</v>
      </c>
      <c r="F96">
        <f t="shared" si="4"/>
        <v>2</v>
      </c>
      <c r="G96" t="str">
        <f t="shared" si="5"/>
        <v>Normal</v>
      </c>
      <c r="H96" t="str">
        <f t="shared" si="6"/>
        <v>Aprroved</v>
      </c>
    </row>
    <row r="97" spans="1:8" x14ac:dyDescent="0.35">
      <c r="A97" t="str">
        <f>'hr employee data'!A97</f>
        <v>EMP096</v>
      </c>
      <c r="B97" t="str">
        <f>_xlfn.XLOOKUP(A97, 'hr employee data'!A:A, 'hr employee data'!B:B, "Not Found")</f>
        <v>Adam Jackson</v>
      </c>
      <c r="C97" t="s">
        <v>580</v>
      </c>
      <c r="D97">
        <v>4</v>
      </c>
      <c r="E97">
        <v>0</v>
      </c>
      <c r="F97">
        <f t="shared" si="4"/>
        <v>4</v>
      </c>
      <c r="G97" t="str">
        <f t="shared" si="5"/>
        <v/>
      </c>
      <c r="H97" t="str">
        <f t="shared" si="6"/>
        <v/>
      </c>
    </row>
    <row r="98" spans="1:8" x14ac:dyDescent="0.35">
      <c r="A98" t="str">
        <f>'hr employee data'!A98</f>
        <v>EMP097</v>
      </c>
      <c r="B98" t="str">
        <f>_xlfn.XLOOKUP(A98, 'hr employee data'!A:A, 'hr employee data'!B:B, "Not Found")</f>
        <v>Nicole Marquez</v>
      </c>
      <c r="C98" t="s">
        <v>580</v>
      </c>
      <c r="D98">
        <v>5</v>
      </c>
      <c r="E98">
        <v>1</v>
      </c>
      <c r="F98">
        <f t="shared" ref="F98:F101" si="7">D98-E98</f>
        <v>4</v>
      </c>
      <c r="G98" t="str">
        <f t="shared" si="5"/>
        <v>Normal</v>
      </c>
      <c r="H98" t="str">
        <f t="shared" si="6"/>
        <v>Aprroved</v>
      </c>
    </row>
    <row r="99" spans="1:8" x14ac:dyDescent="0.35">
      <c r="A99" t="str">
        <f>'hr employee data'!A99</f>
        <v>EMP098</v>
      </c>
      <c r="B99" t="str">
        <f>_xlfn.XLOOKUP(A99, 'hr employee data'!A:A, 'hr employee data'!B:B, "Not Found")</f>
        <v>Jennifer Ayala</v>
      </c>
      <c r="C99" t="s">
        <v>580</v>
      </c>
      <c r="D99">
        <v>2</v>
      </c>
      <c r="E99">
        <v>1</v>
      </c>
      <c r="F99">
        <f t="shared" si="7"/>
        <v>1</v>
      </c>
      <c r="G99" t="str">
        <f t="shared" si="5"/>
        <v>Normal</v>
      </c>
      <c r="H99" t="str">
        <f t="shared" si="6"/>
        <v>Aprroved</v>
      </c>
    </row>
    <row r="100" spans="1:8" x14ac:dyDescent="0.35">
      <c r="A100" t="str">
        <f>'hr employee data'!A100</f>
        <v>EMP099</v>
      </c>
      <c r="B100" t="str">
        <f>_xlfn.XLOOKUP(A100, 'hr employee data'!A:A, 'hr employee data'!B:B, "Not Found")</f>
        <v>Emily Rodriguez</v>
      </c>
      <c r="C100" t="s">
        <v>580</v>
      </c>
      <c r="D100">
        <v>2</v>
      </c>
      <c r="E100">
        <v>0</v>
      </c>
      <c r="F100">
        <f t="shared" si="7"/>
        <v>2</v>
      </c>
      <c r="G100" t="str">
        <f t="shared" si="5"/>
        <v/>
      </c>
      <c r="H100" t="str">
        <f t="shared" si="6"/>
        <v/>
      </c>
    </row>
    <row r="101" spans="1:8" x14ac:dyDescent="0.35">
      <c r="A101" t="str">
        <f>'hr employee data'!A101</f>
        <v>EMP100</v>
      </c>
      <c r="B101" t="str">
        <f>_xlfn.XLOOKUP(A101, 'hr employee data'!A:A, 'hr employee data'!B:B, "Not Found")</f>
        <v>Erika Cruz</v>
      </c>
      <c r="C101" t="s">
        <v>580</v>
      </c>
      <c r="D101">
        <v>1</v>
      </c>
      <c r="E101">
        <v>0</v>
      </c>
      <c r="F101">
        <f t="shared" si="7"/>
        <v>1</v>
      </c>
      <c r="G101" t="str">
        <f t="shared" si="5"/>
        <v/>
      </c>
      <c r="H101" t="str">
        <f t="shared" si="6"/>
        <v/>
      </c>
    </row>
  </sheetData>
  <phoneticPr fontId="2" type="noConversion"/>
  <conditionalFormatting sqref="D1 D2:E1048576">
    <cfRule type="expression" dxfId="5" priority="2">
      <formula>E2 &gt; D2</formula>
    </cfRule>
  </conditionalFormatting>
  <conditionalFormatting sqref="E2:E1048576">
    <cfRule type="expression" dxfId="4" priority="3">
      <formula>E3 &gt; D3</formula>
    </cfRule>
  </conditionalFormatting>
  <conditionalFormatting sqref="F3">
    <cfRule type="cellIs" dxfId="3" priority="5" operator="greaterThan">
      <formula>E2 &gt; D2</formula>
    </cfRule>
  </conditionalFormatting>
  <conditionalFormatting sqref="G1:G1048576">
    <cfRule type="cellIs" dxfId="2" priority="1" operator="equal">
      <formula>"Sick Leave"</formula>
    </cfRule>
  </conditionalFormatting>
  <conditionalFormatting sqref="G1:H1 F1:F1048576">
    <cfRule type="expression" dxfId="1" priority="4">
      <formula>$E$2&gt;$D$2</formula>
    </cfRule>
    <cfRule type="cellIs" dxfId="0" priority="6" operator="greaterThan">
      <formula>E2 &gt; D2</formula>
    </cfRule>
  </conditionalFormatting>
  <dataValidations count="1">
    <dataValidation type="list" allowBlank="1" showInputMessage="1" showErrorMessage="1" sqref="C1:C1048576" xr:uid="{469DBE59-B404-430B-AA33-0D75DA54F4A9}">
      <formula1>"Jan-2025,Feb-2025,Mar-2025,Apr-2025,May-2025,Jun-2025,Jul-2025,Aug-2025,Sep-2025,Oct-2025,Nov-2025,Dec-2025"</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 employee data</vt:lpstr>
      <vt:lpstr>Dashboard</vt:lpstr>
      <vt:lpstr>pivot data</vt:lpstr>
      <vt:lpstr>employee details</vt:lpstr>
      <vt:lpstr>Performance Sheet</vt:lpstr>
      <vt:lpstr>Hr salary data</vt:lpstr>
      <vt:lpstr>Hr leave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ramya palani</cp:lastModifiedBy>
  <dcterms:created xsi:type="dcterms:W3CDTF">2025-06-11T08:22:40Z</dcterms:created>
  <dcterms:modified xsi:type="dcterms:W3CDTF">2025-07-07T07:57:04Z</dcterms:modified>
</cp:coreProperties>
</file>