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rana\car_sales_dbms\"/>
    </mc:Choice>
  </mc:AlternateContent>
  <xr:revisionPtr revIDLastSave="0" documentId="13_ncr:1_{594AF227-787A-474E-961C-361A322DEAE0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ANUFACTURER" sheetId="1" r:id="rId1"/>
    <sheet name="RTO" sheetId="2" r:id="rId2"/>
    <sheet name="CUSTOMER" sheetId="3" r:id="rId3"/>
    <sheet name="BUY_FROM" sheetId="4" r:id="rId4"/>
    <sheet name="MODEL" sheetId="5" r:id="rId5"/>
    <sheet name="CAR" sheetId="6" r:id="rId6"/>
    <sheet name="Sheet1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6" l="1"/>
  <c r="D26" i="6"/>
  <c r="J26" i="6" s="1"/>
  <c r="J25" i="6"/>
  <c r="H25" i="6"/>
  <c r="D25" i="6"/>
  <c r="H24" i="6"/>
  <c r="J24" i="6" s="1"/>
  <c r="D24" i="6"/>
  <c r="H23" i="6"/>
  <c r="D23" i="6"/>
  <c r="J23" i="6" s="1"/>
  <c r="H22" i="6"/>
  <c r="D22" i="6"/>
  <c r="J22" i="6" s="1"/>
  <c r="J21" i="6"/>
  <c r="H21" i="6"/>
  <c r="D21" i="6"/>
  <c r="H20" i="6"/>
  <c r="J20" i="6" s="1"/>
  <c r="D20" i="6"/>
  <c r="H19" i="6"/>
  <c r="D19" i="6"/>
  <c r="J19" i="6" s="1"/>
  <c r="H18" i="6"/>
  <c r="D18" i="6"/>
  <c r="J18" i="6" s="1"/>
  <c r="J17" i="6"/>
  <c r="H17" i="6"/>
  <c r="D17" i="6"/>
  <c r="H16" i="6"/>
  <c r="J16" i="6" s="1"/>
  <c r="D16" i="6"/>
  <c r="H15" i="6"/>
  <c r="D15" i="6"/>
  <c r="J15" i="6" s="1"/>
  <c r="H14" i="6"/>
  <c r="D14" i="6"/>
  <c r="J14" i="6" s="1"/>
  <c r="J13" i="6"/>
  <c r="H13" i="6"/>
  <c r="D13" i="6"/>
  <c r="H12" i="6"/>
  <c r="J12" i="6" s="1"/>
  <c r="D12" i="6"/>
  <c r="H11" i="6"/>
  <c r="D11" i="6"/>
  <c r="J11" i="6" s="1"/>
  <c r="H10" i="6"/>
  <c r="D10" i="6"/>
  <c r="J10" i="6" s="1"/>
  <c r="J9" i="6"/>
  <c r="H9" i="6"/>
  <c r="D9" i="6"/>
  <c r="H8" i="6"/>
  <c r="J8" i="6" s="1"/>
  <c r="D8" i="6"/>
  <c r="H7" i="6"/>
  <c r="D7" i="6"/>
  <c r="J7" i="6" s="1"/>
  <c r="H6" i="6"/>
  <c r="D6" i="6"/>
  <c r="J6" i="6" s="1"/>
  <c r="J5" i="6"/>
  <c r="H5" i="6"/>
  <c r="D5" i="6"/>
  <c r="H4" i="6"/>
  <c r="J4" i="6" s="1"/>
  <c r="D4" i="6"/>
  <c r="H3" i="6"/>
  <c r="D3" i="6"/>
  <c r="J3" i="6" s="1"/>
  <c r="H2" i="6"/>
  <c r="D2" i="6"/>
  <c r="J2" i="6" s="1"/>
  <c r="K26" i="5"/>
  <c r="K25" i="5"/>
  <c r="K24" i="5"/>
  <c r="K23" i="5"/>
  <c r="K22" i="5"/>
  <c r="K21" i="5"/>
  <c r="G21" i="5"/>
  <c r="K20" i="5"/>
  <c r="G20" i="5"/>
  <c r="K19" i="5"/>
  <c r="G19" i="5"/>
  <c r="K18" i="5"/>
  <c r="G18" i="5"/>
  <c r="K17" i="5"/>
  <c r="G17" i="5"/>
  <c r="K16" i="5"/>
  <c r="G16" i="5"/>
  <c r="K15" i="5"/>
  <c r="G15" i="5"/>
  <c r="K14" i="5"/>
  <c r="G14" i="5"/>
  <c r="K13" i="5"/>
  <c r="G13" i="5"/>
  <c r="K12" i="5"/>
  <c r="G12" i="5"/>
  <c r="K11" i="5"/>
  <c r="G11" i="5"/>
  <c r="K10" i="5"/>
  <c r="G10" i="5"/>
  <c r="K9" i="5"/>
  <c r="G9" i="5"/>
  <c r="K8" i="5"/>
  <c r="G8" i="5"/>
  <c r="K7" i="5"/>
  <c r="G7" i="5"/>
  <c r="G6" i="5"/>
  <c r="G5" i="5"/>
  <c r="G4" i="5"/>
  <c r="G3" i="5"/>
  <c r="G2" i="5"/>
  <c r="D26" i="4"/>
  <c r="B26" i="4"/>
  <c r="B25" i="4"/>
  <c r="D25" i="4" s="1"/>
  <c r="D24" i="4"/>
  <c r="B24" i="4"/>
  <c r="B23" i="4"/>
  <c r="D23" i="4" s="1"/>
  <c r="D22" i="4"/>
  <c r="B22" i="4"/>
  <c r="B21" i="4"/>
  <c r="D21" i="4" s="1"/>
  <c r="D20" i="4"/>
  <c r="B20" i="4"/>
  <c r="B19" i="4"/>
  <c r="D19" i="4" s="1"/>
  <c r="D18" i="4"/>
  <c r="B18" i="4"/>
  <c r="B17" i="4"/>
  <c r="D17" i="4" s="1"/>
  <c r="D16" i="4"/>
  <c r="B16" i="4"/>
  <c r="B15" i="4"/>
  <c r="D15" i="4" s="1"/>
  <c r="D14" i="4"/>
  <c r="B14" i="4"/>
  <c r="B13" i="4"/>
  <c r="D13" i="4" s="1"/>
  <c r="D12" i="4"/>
  <c r="B12" i="4"/>
  <c r="B11" i="4"/>
  <c r="D11" i="4" s="1"/>
  <c r="D10" i="4"/>
  <c r="B10" i="4"/>
  <c r="B9" i="4"/>
  <c r="D9" i="4" s="1"/>
  <c r="D8" i="4"/>
  <c r="B8" i="4"/>
  <c r="B7" i="4"/>
  <c r="D7" i="4" s="1"/>
  <c r="D6" i="4"/>
  <c r="B6" i="4"/>
  <c r="B5" i="4"/>
  <c r="D5" i="4" s="1"/>
  <c r="D4" i="4"/>
  <c r="B4" i="4"/>
  <c r="B3" i="4"/>
  <c r="D3" i="4" s="1"/>
  <c r="D2" i="4"/>
  <c r="B2" i="4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7" i="2"/>
  <c r="E6" i="2"/>
  <c r="E5" i="2"/>
  <c r="E4" i="2"/>
  <c r="E3" i="2"/>
  <c r="E2" i="2"/>
  <c r="F6" i="1"/>
  <c r="F5" i="1"/>
  <c r="F4" i="1"/>
  <c r="F3" i="1"/>
  <c r="F2" i="1"/>
</calcChain>
</file>

<file path=xl/sharedStrings.xml><?xml version="1.0" encoding="utf-8"?>
<sst xmlns="http://schemas.openxmlformats.org/spreadsheetml/2006/main" count="539" uniqueCount="322">
  <si>
    <t>Revenue</t>
  </si>
  <si>
    <t>ID</t>
  </si>
  <si>
    <t>Name</t>
  </si>
  <si>
    <t>Phone_Number</t>
  </si>
  <si>
    <t>Email_ID</t>
  </si>
  <si>
    <t>CREATE TABLE MANUFACTURER(Revenue DECIMAL(20, 2), ID VARCHAR(10) PRIMARY KEY, Name VARCHAR(10) Unique, Phone_Number LONG, Email_ID VARCHAR(50));</t>
  </si>
  <si>
    <t>MARUTI</t>
  </si>
  <si>
    <t>Maruti</t>
  </si>
  <si>
    <t>contact@maruti.co.in</t>
  </si>
  <si>
    <t>HMC</t>
  </si>
  <si>
    <t>Honda</t>
  </si>
  <si>
    <t>customer_relations@hondacarindia.com</t>
  </si>
  <si>
    <t>HMIL</t>
  </si>
  <si>
    <t>Hyundai</t>
  </si>
  <si>
    <t>crsales@hmil.net</t>
  </si>
  <si>
    <t>TM</t>
  </si>
  <si>
    <t>Toyota</t>
  </si>
  <si>
    <t>voc@toyota-kirloskar.co.in</t>
  </si>
  <si>
    <t>M&amp;M</t>
  </si>
  <si>
    <t>Mahindra</t>
  </si>
  <si>
    <t>customercare@mahindra.com</t>
  </si>
  <si>
    <t xml:space="preserve"> </t>
  </si>
  <si>
    <t>RTO_ID</t>
  </si>
  <si>
    <t>Address</t>
  </si>
  <si>
    <t>Phone</t>
  </si>
  <si>
    <t>CREATE TABLE RTO(RTO_ID char(7) PRIMARY KEY, Name varchar(25), Address varchar(50), Phone LONG);</t>
  </si>
  <si>
    <t>KA41</t>
  </si>
  <si>
    <t>Jnanabharati</t>
  </si>
  <si>
    <t>Kengeri</t>
  </si>
  <si>
    <t>KA51</t>
  </si>
  <si>
    <t>Electronic City</t>
  </si>
  <si>
    <t>Bannerghatta</t>
  </si>
  <si>
    <t>KA05</t>
  </si>
  <si>
    <t>Bengaluru South</t>
  </si>
  <si>
    <t>Jayanagar</t>
  </si>
  <si>
    <t>KA04</t>
  </si>
  <si>
    <t>Bengaluru North</t>
  </si>
  <si>
    <t>Yeshwantpura</t>
  </si>
  <si>
    <t>KA01</t>
  </si>
  <si>
    <t>Bengaluru Central</t>
  </si>
  <si>
    <t>HSR Layout</t>
  </si>
  <si>
    <t>KA14</t>
  </si>
  <si>
    <t>Shivamogga</t>
  </si>
  <si>
    <t>Sowlang Road</t>
  </si>
  <si>
    <t>Invoice_no</t>
  </si>
  <si>
    <t>Phone_No</t>
  </si>
  <si>
    <t>Driving_License</t>
  </si>
  <si>
    <t>DOB</t>
  </si>
  <si>
    <t>CREATE TABLE CUSTOMER(Invoice_no varchar(25) PRIMARY KEY, Name varchar(15), Phone_No LONG, Address varchar(200), Email_ID varchar(50), Driving_Licence varchar(20), DOB date);</t>
  </si>
  <si>
    <t>CAR-INV-AB34X9-2024</t>
  </si>
  <si>
    <t>RAMESH P</t>
  </si>
  <si>
    <t>123 MG Road, Bengaluru, Karnataka 560001</t>
  </si>
  <si>
    <t>ramesh@gmail.com</t>
  </si>
  <si>
    <t>KA01 20230000001</t>
  </si>
  <si>
    <t>CAR-INV-7UYT23-2024</t>
  </si>
  <si>
    <t>SURESH S</t>
  </si>
  <si>
    <t>789 Koramangala 4th Block, Bengaluru, Karnataka 560034</t>
  </si>
  <si>
    <t>22suresh@gmail.com</t>
  </si>
  <si>
    <t>KA02 20230000002</t>
  </si>
  <si>
    <t>CAR-INV-PLM89N-2024</t>
  </si>
  <si>
    <t>VIGNESH R</t>
  </si>
  <si>
    <t>1718 Jayanagar 3rd Block, Bengaluru, Karnataka 560041</t>
  </si>
  <si>
    <t>rvignesh1@gmail.com</t>
  </si>
  <si>
    <t>KA31 20230000003</t>
  </si>
  <si>
    <t>CAR-INV-45FDX7-2024</t>
  </si>
  <si>
    <t>KAMALESH BP</t>
  </si>
  <si>
    <t>2324 Banashankari 2nd Stage, Bengaluru, Karnataka 560070</t>
  </si>
  <si>
    <t>kamalesh98@gmail.com</t>
  </si>
  <si>
    <t>KA41 20230000004</t>
  </si>
  <si>
    <t>CAR-INV-RV67BN-2024</t>
  </si>
  <si>
    <t>DINESH R</t>
  </si>
  <si>
    <t>3132 JP Nagar 6th Phase, Bengaluru, Karnataka 560078</t>
  </si>
  <si>
    <t>dineshraju@gmail.com</t>
  </si>
  <si>
    <t>KA05 20230000005</t>
  </si>
  <si>
    <t>CAR-INV-XC12VR-2024</t>
  </si>
  <si>
    <t>VAGEESH S</t>
  </si>
  <si>
    <t>23 PoornaPragna Layout,Bengaluru ,Karnataka 560060</t>
  </si>
  <si>
    <t>satish.vageesh@gmail.com</t>
  </si>
  <si>
    <t>KA14 20230000014</t>
  </si>
  <si>
    <t>CAR-INV-9KLO56-2024</t>
  </si>
  <si>
    <t>GANESH M</t>
  </si>
  <si>
    <t>2122 Yeshwanthpur Industrial Area, Bengaluru, Karnataka 560022</t>
  </si>
  <si>
    <t>ganeshm@gmail.com</t>
  </si>
  <si>
    <t>KA12 20230000012</t>
  </si>
  <si>
    <t>CAR-INV-3YHGT2-2024</t>
  </si>
  <si>
    <t>CAR-INV-TQ54MN-2024</t>
  </si>
  <si>
    <t>CAR-INV-12BNVG-2024</t>
  </si>
  <si>
    <t>CAR-INV-WE67CX-2024</t>
  </si>
  <si>
    <t>CAR-INV-OP98LK-2024</t>
  </si>
  <si>
    <t>CAR-INV-6YHG43-2024</t>
  </si>
  <si>
    <t>DHARNESH C</t>
  </si>
  <si>
    <t>2728 Rajajinagar 5th Block, Bengaluru, Karnataka 560010</t>
  </si>
  <si>
    <t>dharnesh_33@gmail.com</t>
  </si>
  <si>
    <t>KA09 20230000009</t>
  </si>
  <si>
    <t>CAR-INV-BG34CX-2024</t>
  </si>
  <si>
    <t>VENKATESH P</t>
  </si>
  <si>
    <t>2526 Marathahalli Outer Ring Road, Bengaluru, Karnataka 560037</t>
  </si>
  <si>
    <t>venki21@gmail.com</t>
  </si>
  <si>
    <t>KA10 20230000010</t>
  </si>
  <si>
    <t>CAR-INV-1MN89V-2024</t>
  </si>
  <si>
    <t>CAR-INV-RX12ZU-2024</t>
  </si>
  <si>
    <t>MAHANTESH R</t>
  </si>
  <si>
    <t>314 Whitefield Main Road, Bengaluru, Karnataka 560066</t>
  </si>
  <si>
    <t>mahantesh12@gmail.com</t>
  </si>
  <si>
    <t>KA07 20230000007</t>
  </si>
  <si>
    <t>CAR-INV-78JHG2-2024</t>
  </si>
  <si>
    <t>BRIJESH GOWDA</t>
  </si>
  <si>
    <t>41 Padmanabhanagar,Bengaluru,Karnataka 560070</t>
  </si>
  <si>
    <t>brij_gowda@gmail.com</t>
  </si>
  <si>
    <t>KA06 20230000006</t>
  </si>
  <si>
    <t>CAR-INV-LOP9M6-2024</t>
  </si>
  <si>
    <t>CAR-INV-56XDF7-2024</t>
  </si>
  <si>
    <t>CAR-INV-VG89LP-2024</t>
  </si>
  <si>
    <t>CAR-INV-9KJHG5-2024</t>
  </si>
  <si>
    <t>HIMESH O</t>
  </si>
  <si>
    <t>3536 Frazer Town, Mosque Road, Bengaluru, Karnataka 560005</t>
  </si>
  <si>
    <t>himeshomprakash@gmail.com</t>
  </si>
  <si>
    <t>KA11 20230000009</t>
  </si>
  <si>
    <t>CAR-INV-34BNZX-2024</t>
  </si>
  <si>
    <t>MUKESH GOWDA</t>
  </si>
  <si>
    <t>94 SBM Colony HanumanthNagar,Bengaluru,Karnatak 560054</t>
  </si>
  <si>
    <t>mukeshgowda@gmail.com</t>
  </si>
  <si>
    <t>KA17 20220000006</t>
  </si>
  <si>
    <t>CAR-INV-MP67XC-2024</t>
  </si>
  <si>
    <t>RITESH P</t>
  </si>
  <si>
    <t>738 Richmond Town, Richmond Road, Bengaluru, Karnataka 560025</t>
  </si>
  <si>
    <t>riteshp@gmail.com</t>
  </si>
  <si>
    <t>KA03 20210000087</t>
  </si>
  <si>
    <t>CAR-INV-12DFGV-2024</t>
  </si>
  <si>
    <t>CAR-INV-RT98NB-2024</t>
  </si>
  <si>
    <t>DealerID</t>
  </si>
  <si>
    <t>CREATE TABLE BUY_FROM(Invoice_no varchar(25), ID varchar(10), DealerID varchar(20), FOREIGN KEY (Invoice_no) REFERENCES CUSTOMER(Invoice_no), FOREIGN KEY (ID) REFERENCES MANUFACTURER(ID));</t>
  </si>
  <si>
    <t>Dakshin</t>
  </si>
  <si>
    <t>Sireesh Auto</t>
  </si>
  <si>
    <t>DO NOT ALTER
THIS IS LOOKUP TABLE</t>
  </si>
  <si>
    <t>Kalyani</t>
  </si>
  <si>
    <t>Anant Motors</t>
  </si>
  <si>
    <t>Blue Hyundai</t>
  </si>
  <si>
    <t>Mandovi</t>
  </si>
  <si>
    <t>Nandi</t>
  </si>
  <si>
    <t>Brigade</t>
  </si>
  <si>
    <t>RNS</t>
  </si>
  <si>
    <t>Viva</t>
  </si>
  <si>
    <t>Ravindu</t>
  </si>
  <si>
    <t>Pavan Hyundai</t>
  </si>
  <si>
    <t>Advaith Hyundai</t>
  </si>
  <si>
    <t>Magnum</t>
  </si>
  <si>
    <t>Base_price</t>
  </si>
  <si>
    <t>Year_of_prod</t>
  </si>
  <si>
    <t>Model_Name</t>
  </si>
  <si>
    <t>Fuel_type</t>
  </si>
  <si>
    <t>Manufacturer_Name</t>
  </si>
  <si>
    <t>CREATE TABLE MODEL(Base_price DECIMAL(10,2), Year_of_prod YEAR, Model_Name VARCHAR(20), ID INT PRIMARY KEY, Fuel_type VARCHAR(10), Manufacturer_Name VARCHAR(10), FOREIGN KEY (Manufacturer_Name) REFERENCES MANUFACTURER(Name));</t>
  </si>
  <si>
    <t>Milage</t>
  </si>
  <si>
    <t>Swift</t>
  </si>
  <si>
    <t>Petrol</t>
  </si>
  <si>
    <t>City</t>
  </si>
  <si>
    <t>i20</t>
  </si>
  <si>
    <t>Diesel</t>
  </si>
  <si>
    <t>Corolla</t>
  </si>
  <si>
    <t>Thar</t>
  </si>
  <si>
    <t>Baleno</t>
  </si>
  <si>
    <r>
      <rPr>
        <b/>
        <sz val="10"/>
        <color theme="1"/>
        <rFont val="Ubuntu Sans Mono"/>
      </rPr>
      <t>MA3EKKD1S</t>
    </r>
    <r>
      <rPr>
        <sz val="10"/>
        <color theme="1"/>
        <rFont val="Ubuntu Sans Mono"/>
      </rPr>
      <t>00682160</t>
    </r>
  </si>
  <si>
    <t>Elevate</t>
  </si>
  <si>
    <r>
      <rPr>
        <b/>
        <sz val="10"/>
        <color theme="1"/>
        <rFont val="Ubuntu Sans Mono"/>
      </rPr>
      <t>MHMGC26E</t>
    </r>
    <r>
      <rPr>
        <sz val="10"/>
        <color theme="1"/>
        <rFont val="Ubuntu Sans Mono"/>
      </rPr>
      <t>0N5000001</t>
    </r>
  </si>
  <si>
    <t>Creta</t>
  </si>
  <si>
    <r>
      <rPr>
        <b/>
        <sz val="10"/>
        <color theme="1"/>
        <rFont val="Ubuntu Sans Mono"/>
      </rPr>
      <t>MALBM51B</t>
    </r>
    <r>
      <rPr>
        <sz val="10"/>
        <color theme="1"/>
        <rFont val="Ubuntu Sans Mono"/>
      </rPr>
      <t>LMM123456</t>
    </r>
  </si>
  <si>
    <t>Fortuner</t>
  </si>
  <si>
    <r>
      <rPr>
        <b/>
        <sz val="10"/>
        <color theme="1"/>
        <rFont val="Ubuntu Sans Mono"/>
      </rPr>
      <t>MBHEBRB1</t>
    </r>
    <r>
      <rPr>
        <sz val="10"/>
        <color theme="1"/>
        <rFont val="Ubuntu Sans Mono"/>
      </rPr>
      <t>J05012345</t>
    </r>
  </si>
  <si>
    <t>XUV500</t>
  </si>
  <si>
    <r>
      <rPr>
        <b/>
        <sz val="10"/>
        <color theme="1"/>
        <rFont val="Ubuntu Sans Mono"/>
      </rPr>
      <t>MA1NA2LH</t>
    </r>
    <r>
      <rPr>
        <sz val="10"/>
        <color theme="1"/>
        <rFont val="Ubuntu Sans Mono"/>
      </rPr>
      <t>XN1A12345</t>
    </r>
  </si>
  <si>
    <t>Dzire</t>
  </si>
  <si>
    <t>MA3EYD32S00712345</t>
  </si>
  <si>
    <t>Civic</t>
  </si>
  <si>
    <t>MHRDC2660N5000001</t>
  </si>
  <si>
    <t>Santro</t>
  </si>
  <si>
    <t>MALPB81BLMM123456</t>
  </si>
  <si>
    <t>Yaris</t>
  </si>
  <si>
    <t>MHFAX29G4J0012345</t>
  </si>
  <si>
    <t>Scorpio</t>
  </si>
  <si>
    <t>MA1YA2TYNK1B12345</t>
  </si>
  <si>
    <t>Ertiga</t>
  </si>
  <si>
    <t>MA3EJKD1S00A97413</t>
  </si>
  <si>
    <t>BR-V</t>
  </si>
  <si>
    <t>2HGFC2F59KH000001</t>
  </si>
  <si>
    <t>Venue</t>
  </si>
  <si>
    <t>MALAA51CLMM123456</t>
  </si>
  <si>
    <t>Innova Crysta</t>
  </si>
  <si>
    <t>MBJDD2BT0J0123456</t>
  </si>
  <si>
    <t>KUV100</t>
  </si>
  <si>
    <t>MA1TA2VYXN1C12345</t>
  </si>
  <si>
    <t>MA3ELMF1S00712345</t>
  </si>
  <si>
    <t>MHRDG2650J5000001</t>
  </si>
  <si>
    <t>MALF381CLMM123456</t>
  </si>
  <si>
    <t>MBJB29GX0J0123456</t>
  </si>
  <si>
    <t>MA1VA2WHXN1D12345</t>
  </si>
  <si>
    <t>Reg_no</t>
  </si>
  <si>
    <t>Model_ID</t>
  </si>
  <si>
    <t>Color</t>
  </si>
  <si>
    <t>Mileage</t>
  </si>
  <si>
    <t>Date_of_Registration</t>
  </si>
  <si>
    <t>Chassis_no</t>
  </si>
  <si>
    <t>Engine_no</t>
  </si>
  <si>
    <t>Invoice_Number</t>
  </si>
  <si>
    <t>CREATE TABLE CAR(Reg_no CHAR(10), Model_ID INT, Color VARCHAR(10), Mileage FLOAT, Date_of_Registration DATE, Chassis_no VARCHAR(20), Engine_no VARCHAR(20), RTO_ID CHAR(4), Invoice_Number varchar(25), PRIMARY KEY (Reg_no), FOREIGN KEY (Model_ID) REFERENCES MODEL(ID), FOREIGN KEY (RTO_ID) REFERENCES RTO(RTO_ID), FOREIGN KEY (Invoice_Number) REFERENCES CUSTOMER(Invoice_no));</t>
  </si>
  <si>
    <t>KA01IJ3456</t>
  </si>
  <si>
    <t>Navy Blue</t>
  </si>
  <si>
    <t>MA1NA2LHXW2201252</t>
  </si>
  <si>
    <t>F29J4998952</t>
  </si>
  <si>
    <t>KA01UV6543</t>
  </si>
  <si>
    <t>Orange</t>
  </si>
  <si>
    <t>MA3EJKD1SP6925177</t>
  </si>
  <si>
    <t>C96L2474662</t>
  </si>
  <si>
    <t>KA01GH1234</t>
  </si>
  <si>
    <t>Yellow</t>
  </si>
  <si>
    <t>MHRDG2650T3022462</t>
  </si>
  <si>
    <t>W28T6534433</t>
  </si>
  <si>
    <t>KA01ST9087</t>
  </si>
  <si>
    <t>Tan</t>
  </si>
  <si>
    <t>MA1TA2VYXN6085213</t>
  </si>
  <si>
    <t>X58H6477940</t>
  </si>
  <si>
    <t>KA04GH9876</t>
  </si>
  <si>
    <t>Silver</t>
  </si>
  <si>
    <t>MBHEBRB1JF8211510</t>
  </si>
  <si>
    <t>E75L4318403</t>
  </si>
  <si>
    <t>KA04ST8765</t>
  </si>
  <si>
    <t>Black</t>
  </si>
  <si>
    <t>MA1YA2TYNN9272449</t>
  </si>
  <si>
    <t>R76T2213576</t>
  </si>
  <si>
    <t>KA04EF7890</t>
  </si>
  <si>
    <t>Gold</t>
  </si>
  <si>
    <t>MA3ELMF1SS9704545</t>
  </si>
  <si>
    <t>I92F9997715</t>
  </si>
  <si>
    <t>KA04QR2345</t>
  </si>
  <si>
    <t>2HGFC2F59T6577270</t>
  </si>
  <si>
    <t>Y99Q6344866</t>
  </si>
  <si>
    <t>KA05EF4567</t>
  </si>
  <si>
    <t>Green</t>
  </si>
  <si>
    <t>MALBM51BLS2320227</t>
  </si>
  <si>
    <t>S52H9396830</t>
  </si>
  <si>
    <t>KA05QR5678</t>
  </si>
  <si>
    <t>Brown</t>
  </si>
  <si>
    <t>MHFAX29G4I9983719</t>
  </si>
  <si>
    <t>T70N4234267</t>
  </si>
  <si>
    <t>KA05CD5674</t>
  </si>
  <si>
    <t>Blue</t>
  </si>
  <si>
    <t>MA1TA2VYXH3865215</t>
  </si>
  <si>
    <t>R43G4850845</t>
  </si>
  <si>
    <t>KA05OP4567</t>
  </si>
  <si>
    <t>White</t>
  </si>
  <si>
    <t>MHRDG2650T7046043</t>
  </si>
  <si>
    <t>F93O6264624</t>
  </si>
  <si>
    <t>KA14KL1234</t>
  </si>
  <si>
    <t>MA3EYD32SK8372908</t>
  </si>
  <si>
    <t>E87L7438696</t>
  </si>
  <si>
    <t>KA14WX3456</t>
  </si>
  <si>
    <t>Red</t>
  </si>
  <si>
    <t>2HGFC2F59Z6401065</t>
  </si>
  <si>
    <t>B16G3302569</t>
  </si>
  <si>
    <t>KA14IJ6789</t>
  </si>
  <si>
    <t>MALF381CLQ3171279</t>
  </si>
  <si>
    <t>Q20L8529113</t>
  </si>
  <si>
    <t>KA14UV6789</t>
  </si>
  <si>
    <t>MA3EKKD1SO1769186</t>
  </si>
  <si>
    <t>B33X2233936</t>
  </si>
  <si>
    <t>KA41AB2345</t>
  </si>
  <si>
    <t>MA3EKKD1SI3814774</t>
  </si>
  <si>
    <t>A11Q8609501</t>
  </si>
  <si>
    <t>KA41MN7890</t>
  </si>
  <si>
    <t>Beige</t>
  </si>
  <si>
    <t>MHRDC2660W8174220</t>
  </si>
  <si>
    <t>X95M3029178</t>
  </si>
  <si>
    <t>KA41YZ9087</t>
  </si>
  <si>
    <t>Purple</t>
  </si>
  <si>
    <t>MALAA51CLL7409296</t>
  </si>
  <si>
    <t>W44O2569041</t>
  </si>
  <si>
    <t>KA41KL3456</t>
  </si>
  <si>
    <t>MBJB29GX0M3886185</t>
  </si>
  <si>
    <t>G13U9238531</t>
  </si>
  <si>
    <t>KA41WX3456</t>
  </si>
  <si>
    <t>Burgundy</t>
  </si>
  <si>
    <t>MHRDC2660G7917309</t>
  </si>
  <si>
    <t>X77L9888702</t>
  </si>
  <si>
    <t>KA51CD6789</t>
  </si>
  <si>
    <t>MHMGC26E0Z9281896</t>
  </si>
  <si>
    <t>G65E7586712</t>
  </si>
  <si>
    <t>KA51OP4321</t>
  </si>
  <si>
    <t>MALPB81BLW6637250</t>
  </si>
  <si>
    <t>V43F3071903</t>
  </si>
  <si>
    <t>KA51AB4321</t>
  </si>
  <si>
    <t>MBJDD2BT0M9924707</t>
  </si>
  <si>
    <t>T15B7549989</t>
  </si>
  <si>
    <t>KA51MN8765</t>
  </si>
  <si>
    <t>MA1VA2WHXU2952985</t>
  </si>
  <si>
    <t>V94B3304622</t>
  </si>
  <si>
    <t>);</t>
  </si>
  <si>
    <t>CREATE TABLE manufacturer_login (</t>
  </si>
  <si>
    <t>('admin_ka01', 'admin123', 'KA01'),</t>
  </si>
  <si>
    <t>('admin_ka04', 'admin456', 'KA04'),</t>
  </si>
  <si>
    <t>('admin_ka41', 'admin789', 'KA41');</t>
  </si>
  <si>
    <t>VALUES</t>
  </si>
  <si>
    <t>CREATE or replace VIEW Manufacturer_View AS</t>
  </si>
  <si>
    <t>SELECT m.ID, m.Name, m.Phone_Number, m.Email_ID, m.Revenue, COUNT(c.Invoice_no) AS Total_Cars_Sold</t>
  </si>
  <si>
    <t>FROM MANUFACTURER m</t>
  </si>
  <si>
    <t>JOIN BUY_FROM bf ON m.ID = bf.ID</t>
  </si>
  <si>
    <t>JOIN CUSTOMER c ON bf.Invoice_no = c.Invoice_no</t>
  </si>
  <si>
    <t>GROUP BY m.ID, m.Name, m.Phone_Number, m.Email_ID, m.Revenue;</t>
  </si>
  <si>
    <t>CREATE TABLE user_login (</t>
  </si>
  <si>
    <t>username VARCHAR(50),</t>
  </si>
  <si>
    <t>password VARCHAR(100),</t>
  </si>
  <si>
    <t>CREATE TABLE rto_login (</t>
  </si>
  <si>
    <t>('RAMESH P', 'password123'),</t>
  </si>
  <si>
    <t>('SURESH S', 'password456'),</t>
  </si>
  <si>
    <t>('VIGNESH R', 'password789');</t>
  </si>
  <si>
    <t>INSERT INTO manufacturer_login (username, password,manufacturer_id)</t>
  </si>
  <si>
    <t>('Honda', 'honda456', 'HMC'),</t>
  </si>
  <si>
    <t>('Hyundai', 'hyundai789', 'HMIL'),</t>
  </si>
  <si>
    <t>('Maruti', 'maruti123', 'MARUTI');</t>
  </si>
  <si>
    <t>user_id VARCHAR(50),</t>
  </si>
  <si>
    <t>INSERT INTO user_login (user_id, password)</t>
  </si>
  <si>
    <t>INSERT INTO rto_login (username, password, rto_id)</t>
  </si>
  <si>
    <t>CREATE VIEW RTO_VIEW AS SELECT R.RTO_ID, R.Name,CA.Reg_no, C.Name AS Owner_Name FROM RTO R JOIN CAR CA ON R.RTO_ID = CA.RTO_ID JOIN CUSTOMER C ON CA.Invoice_Number = C.Invoice_no;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</si>
</sst>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rgb="FFFF0000"/>
      <name val="Arial"/>
      <scheme val="minor"/>
    </font>
    <font>
      <sz val="10"/>
      <color theme="1"/>
      <name val="Ubuntu Sans Mono"/>
    </font>
    <font>
      <sz val="10"/>
      <color rgb="FF000000"/>
      <name val="Arial"/>
    </font>
    <font>
      <b/>
      <sz val="10"/>
      <color theme="1"/>
      <name val="Ubuntu Sans Mono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7.5703125" customWidth="1"/>
    <col min="2" max="2" width="7.42578125" customWidth="1"/>
    <col min="3" max="3" width="8" customWidth="1"/>
    <col min="4" max="4" width="12.5703125" customWidth="1"/>
    <col min="5" max="5" width="30.85546875" customWidth="1"/>
    <col min="6" max="6" width="92.28515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122000</v>
      </c>
      <c r="B2" s="1" t="s">
        <v>6</v>
      </c>
      <c r="C2" s="1" t="s">
        <v>7</v>
      </c>
      <c r="D2" s="1">
        <v>18001021800</v>
      </c>
      <c r="E2" s="1" t="s">
        <v>8</v>
      </c>
      <c r="F2" s="1" t="str">
        <f t="shared" ref="F2:F6" si="0">CONCATENATE("INSERT INTO MANUFACTURER VALUES(", A2, ", '", B2, "', '", C2, "', ", D2, ", '", E2, "');")</f>
        <v>INSERT INTO MANUFACTURER VALUES(122000, 'MARUTI', 'Maruti', 18001021800, 'contact@maruti.co.in');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34021</v>
      </c>
      <c r="B3" s="1" t="s">
        <v>9</v>
      </c>
      <c r="C3" s="1" t="s">
        <v>10</v>
      </c>
      <c r="D3" s="1">
        <v>1800113121</v>
      </c>
      <c r="E3" s="1" t="s">
        <v>11</v>
      </c>
      <c r="F3" s="1" t="str">
        <f t="shared" si="0"/>
        <v>INSERT INTO MANUFACTURER VALUES(34021, 'HMC', 'Honda', 1800113121, 'customer_relations@hondacarindia.com');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47042</v>
      </c>
      <c r="B4" s="1" t="s">
        <v>12</v>
      </c>
      <c r="C4" s="1" t="s">
        <v>13</v>
      </c>
      <c r="D4" s="1">
        <v>1800114645</v>
      </c>
      <c r="E4" s="1" t="s">
        <v>14</v>
      </c>
      <c r="F4" s="1" t="str">
        <f t="shared" si="0"/>
        <v>INSERT INTO MANUFACTURER VALUES(47042, 'HMIL', 'Hyundai', 1800114645, 'crsales@hmil.net');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14439.71</v>
      </c>
      <c r="B5" s="1" t="s">
        <v>15</v>
      </c>
      <c r="C5" s="1" t="s">
        <v>16</v>
      </c>
      <c r="D5" s="1">
        <v>18003090001</v>
      </c>
      <c r="E5" s="1" t="s">
        <v>17</v>
      </c>
      <c r="F5" s="1" t="str">
        <f t="shared" si="0"/>
        <v>INSERT INTO MANUFACTURER VALUES(14439.71, 'TM', 'Toyota', 18003090001, 'voc@toyota-kirloskar.co.in');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146000</v>
      </c>
      <c r="B6" s="1" t="s">
        <v>18</v>
      </c>
      <c r="C6" s="1" t="s">
        <v>19</v>
      </c>
      <c r="D6" s="1">
        <v>18002096006</v>
      </c>
      <c r="E6" s="1" t="s">
        <v>20</v>
      </c>
      <c r="F6" s="1" t="str">
        <f t="shared" si="0"/>
        <v>INSERT INTO MANUFACTURER VALUES(146000, 'M&amp;M', 'Mahindra', 18002096006, 'customercare@mahindra.com');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 t="s">
        <v>21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2.5703125" defaultRowHeight="15.75" customHeight="1"/>
  <cols>
    <col min="2" max="2" width="14.42578125" customWidth="1"/>
    <col min="5" max="5" width="64.5703125" customWidth="1"/>
  </cols>
  <sheetData>
    <row r="1" spans="1:23">
      <c r="A1" s="1" t="s">
        <v>22</v>
      </c>
      <c r="B1" s="1" t="s">
        <v>2</v>
      </c>
      <c r="C1" s="1" t="s">
        <v>23</v>
      </c>
      <c r="D1" s="1" t="s">
        <v>24</v>
      </c>
      <c r="E1" s="2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 t="s">
        <v>26</v>
      </c>
      <c r="B2" s="1" t="s">
        <v>27</v>
      </c>
      <c r="C2" s="1" t="s">
        <v>28</v>
      </c>
      <c r="D2" s="1">
        <v>8023286712</v>
      </c>
      <c r="E2" s="1" t="str">
        <f t="shared" ref="E2:E7" si="0">CONCATENATE("INSERT INTO RTO VALUES('", A2, "', '", B2, "', '", C2, "', ", D2, ");")</f>
        <v>INSERT INTO RTO VALUES('KA41', 'Jnanabharati', 'Kengeri', 8023286712);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 t="s">
        <v>29</v>
      </c>
      <c r="B3" s="1" t="s">
        <v>30</v>
      </c>
      <c r="C3" s="1" t="s">
        <v>31</v>
      </c>
      <c r="D3" s="1">
        <v>8029911921</v>
      </c>
      <c r="E3" s="1" t="str">
        <f t="shared" si="0"/>
        <v>INSERT INTO RTO VALUES('KA51', 'Electronic City', 'Bannerghatta', 8029911921);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 t="s">
        <v>32</v>
      </c>
      <c r="B4" s="1" t="s">
        <v>33</v>
      </c>
      <c r="C4" s="1" t="s">
        <v>34</v>
      </c>
      <c r="D4" s="1">
        <v>8026630989</v>
      </c>
      <c r="E4" s="1" t="str">
        <f t="shared" si="0"/>
        <v>INSERT INTO RTO VALUES('KA05', 'Bengaluru South', 'Jayanagar', 8026630989);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 t="s">
        <v>35</v>
      </c>
      <c r="B5" s="1" t="s">
        <v>36</v>
      </c>
      <c r="C5" s="1" t="s">
        <v>37</v>
      </c>
      <c r="D5" s="1">
        <v>8023376039</v>
      </c>
      <c r="E5" s="1" t="str">
        <f t="shared" si="0"/>
        <v>INSERT INTO RTO VALUES('KA04', 'Bengaluru North', 'Yeshwantpura', 8023376039);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 t="s">
        <v>38</v>
      </c>
      <c r="B6" s="1" t="s">
        <v>39</v>
      </c>
      <c r="C6" s="1" t="s">
        <v>40</v>
      </c>
      <c r="D6" s="1">
        <v>8025533525</v>
      </c>
      <c r="E6" s="1" t="str">
        <f t="shared" si="0"/>
        <v>INSERT INTO RTO VALUES('KA01', 'Bengaluru Central', 'HSR Layout', 8025533525);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 t="s">
        <v>41</v>
      </c>
      <c r="B7" s="1" t="s">
        <v>42</v>
      </c>
      <c r="C7" s="1" t="s">
        <v>43</v>
      </c>
      <c r="D7" s="1">
        <v>8182222209</v>
      </c>
      <c r="E7" s="1" t="str">
        <f t="shared" si="0"/>
        <v>INSERT INTO RTO VALUES('KA14', 'Shivamogga', 'Sowlang Road', 8182222209);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workbookViewId="0"/>
  </sheetViews>
  <sheetFormatPr defaultColWidth="12.5703125" defaultRowHeight="15.75" customHeight="1"/>
  <cols>
    <col min="1" max="1" width="21.42578125" customWidth="1"/>
    <col min="2" max="2" width="16.28515625" customWidth="1"/>
    <col min="4" max="4" width="51.42578125" customWidth="1"/>
    <col min="5" max="5" width="25.28515625" customWidth="1"/>
    <col min="6" max="6" width="16.85546875" customWidth="1"/>
    <col min="8" max="8" width="170.140625" customWidth="1"/>
  </cols>
  <sheetData>
    <row r="1" spans="1:26">
      <c r="A1" s="1" t="s">
        <v>44</v>
      </c>
      <c r="B1" s="1" t="s">
        <v>2</v>
      </c>
      <c r="C1" s="1" t="s">
        <v>45</v>
      </c>
      <c r="D1" s="1" t="s">
        <v>23</v>
      </c>
      <c r="E1" s="1" t="s">
        <v>4</v>
      </c>
      <c r="F1" s="1" t="s">
        <v>46</v>
      </c>
      <c r="G1" s="1" t="s">
        <v>47</v>
      </c>
      <c r="H1" s="2" t="s">
        <v>48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49</v>
      </c>
      <c r="B2" s="1" t="s">
        <v>50</v>
      </c>
      <c r="C2" s="1">
        <v>7465827677</v>
      </c>
      <c r="D2" s="1" t="s">
        <v>51</v>
      </c>
      <c r="E2" s="1" t="s">
        <v>52</v>
      </c>
      <c r="F2" s="1" t="s">
        <v>53</v>
      </c>
      <c r="G2" s="3">
        <v>35846</v>
      </c>
      <c r="H2" s="1" t="str">
        <f t="shared" ref="H2:H26" si="0">CONCATENATE("INSERT INTO CUSTOMER VALUES('", A2, "', '", B2, "', ", C2, ", '", D2, "', '", E2, "', '", F2, "', '", TEXT(G2, "yyyy-mm-dd"), "');")</f>
        <v>INSERT INTO CUSTOMER VALUES('CAR-INV-AB34X9-2024', 'RAMESH P', 7465827677, '123 MG Road, Bengaluru, Karnataka 560001', 'ramesh@gmail.com', 'KA01 20230000001', '1998-02-20');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54</v>
      </c>
      <c r="B3" s="1" t="s">
        <v>55</v>
      </c>
      <c r="C3" s="1">
        <v>9701678941</v>
      </c>
      <c r="D3" s="1" t="s">
        <v>56</v>
      </c>
      <c r="E3" s="1" t="s">
        <v>57</v>
      </c>
      <c r="F3" s="1" t="s">
        <v>58</v>
      </c>
      <c r="G3" s="3">
        <v>35055</v>
      </c>
      <c r="H3" s="1" t="str">
        <f t="shared" si="0"/>
        <v>INSERT INTO CUSTOMER VALUES('CAR-INV-7UYT23-2024', 'SURESH S', 9701678941, '789 Koramangala 4th Block, Bengaluru, Karnataka 560034', '22suresh@gmail.com', 'KA02 20230000002', '1995-12-22');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59</v>
      </c>
      <c r="B4" s="1" t="s">
        <v>60</v>
      </c>
      <c r="C4" s="1">
        <v>6814881679</v>
      </c>
      <c r="D4" s="1" t="s">
        <v>61</v>
      </c>
      <c r="E4" s="1" t="s">
        <v>62</v>
      </c>
      <c r="F4" s="1" t="s">
        <v>63</v>
      </c>
      <c r="G4" s="3">
        <v>36831</v>
      </c>
      <c r="H4" s="1" t="str">
        <f t="shared" si="0"/>
        <v>INSERT INTO CUSTOMER VALUES('CAR-INV-PLM89N-2024', 'VIGNESH R', 6814881679, '1718 Jayanagar 3rd Block, Bengaluru, Karnataka 560041', 'rvignesh1@gmail.com', 'KA31 20230000003', '2000-11-01');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64</v>
      </c>
      <c r="B5" s="1" t="s">
        <v>65</v>
      </c>
      <c r="C5" s="1">
        <v>9635760522</v>
      </c>
      <c r="D5" s="1" t="s">
        <v>66</v>
      </c>
      <c r="E5" s="1" t="s">
        <v>67</v>
      </c>
      <c r="F5" s="1" t="s">
        <v>68</v>
      </c>
      <c r="G5" s="3">
        <v>37741</v>
      </c>
      <c r="H5" s="1" t="str">
        <f t="shared" si="0"/>
        <v>INSERT INTO CUSTOMER VALUES('CAR-INV-45FDX7-2024', 'KAMALESH BP', 9635760522, '2324 Banashankari 2nd Stage, Bengaluru, Karnataka 560070', 'kamalesh98@gmail.com', 'KA41 20230000004', '2003-04-30');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69</v>
      </c>
      <c r="B6" s="1" t="s">
        <v>70</v>
      </c>
      <c r="C6" s="1">
        <v>951075995</v>
      </c>
      <c r="D6" s="1" t="s">
        <v>71</v>
      </c>
      <c r="E6" s="1" t="s">
        <v>72</v>
      </c>
      <c r="F6" s="1" t="s">
        <v>73</v>
      </c>
      <c r="G6" s="3">
        <v>38121</v>
      </c>
      <c r="H6" s="1" t="str">
        <f t="shared" si="0"/>
        <v>INSERT INTO CUSTOMER VALUES('CAR-INV-RV67BN-2024', 'DINESH R', 951075995, '3132 JP Nagar 6th Phase, Bengaluru, Karnataka 560078', 'dineshraju@gmail.com', 'KA05 20230000005', '2004-05-14');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74</v>
      </c>
      <c r="B7" s="1" t="s">
        <v>75</v>
      </c>
      <c r="C7" s="1">
        <v>6361556972</v>
      </c>
      <c r="D7" s="1" t="s">
        <v>76</v>
      </c>
      <c r="E7" s="1" t="s">
        <v>77</v>
      </c>
      <c r="F7" s="1" t="s">
        <v>78</v>
      </c>
      <c r="G7" s="3">
        <v>38100</v>
      </c>
      <c r="H7" s="1" t="str">
        <f t="shared" si="0"/>
        <v>INSERT INTO CUSTOMER VALUES('CAR-INV-XC12VR-2024', 'VAGEESH S', 6361556972, '23 PoornaPragna Layout,Bengaluru ,Karnataka 560060', 'satish.vageesh@gmail.com', 'KA14 20230000014', '2004-04-23');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79</v>
      </c>
      <c r="B8" s="1" t="s">
        <v>80</v>
      </c>
      <c r="C8" s="1">
        <v>6899104606</v>
      </c>
      <c r="D8" s="1" t="s">
        <v>81</v>
      </c>
      <c r="E8" s="1" t="s">
        <v>82</v>
      </c>
      <c r="F8" s="1" t="s">
        <v>83</v>
      </c>
      <c r="G8" s="3">
        <v>33156</v>
      </c>
      <c r="H8" s="1" t="str">
        <f t="shared" si="0"/>
        <v>INSERT INTO CUSTOMER VALUES('CAR-INV-9KLO56-2024', 'GANESH M', 6899104606, '2122 Yeshwanthpur Industrial Area, Bengaluru, Karnataka 560022', 'ganeshm@gmail.com', 'KA12 20230000012', '1990-10-10');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84</v>
      </c>
      <c r="B9" s="1" t="s">
        <v>70</v>
      </c>
      <c r="C9" s="1">
        <v>951075995</v>
      </c>
      <c r="D9" s="1" t="s">
        <v>71</v>
      </c>
      <c r="E9" s="1" t="s">
        <v>72</v>
      </c>
      <c r="F9" s="1" t="s">
        <v>73</v>
      </c>
      <c r="G9" s="3">
        <v>38121</v>
      </c>
      <c r="H9" s="1" t="str">
        <f t="shared" si="0"/>
        <v>INSERT INTO CUSTOMER VALUES('CAR-INV-3YHGT2-2024', 'DINESH R', 951075995, '3132 JP Nagar 6th Phase, Bengaluru, Karnataka 560078', 'dineshraju@gmail.com', 'KA05 20230000005', '2004-05-14');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85</v>
      </c>
      <c r="B10" s="1" t="s">
        <v>75</v>
      </c>
      <c r="C10" s="1">
        <v>6361556972</v>
      </c>
      <c r="D10" s="1" t="s">
        <v>76</v>
      </c>
      <c r="E10" s="1" t="s">
        <v>77</v>
      </c>
      <c r="F10" s="1" t="s">
        <v>78</v>
      </c>
      <c r="G10" s="3">
        <v>38100</v>
      </c>
      <c r="H10" s="1" t="str">
        <f t="shared" si="0"/>
        <v>INSERT INTO CUSTOMER VALUES('CAR-INV-TQ54MN-2024', 'VAGEESH S', 6361556972, '23 PoornaPragna Layout,Bengaluru ,Karnataka 560060', 'satish.vageesh@gmail.com', 'KA14 20230000014', '2004-04-23');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86</v>
      </c>
      <c r="B11" s="1" t="s">
        <v>50</v>
      </c>
      <c r="C11" s="1">
        <v>7465827677</v>
      </c>
      <c r="D11" s="1" t="s">
        <v>51</v>
      </c>
      <c r="E11" s="1" t="s">
        <v>52</v>
      </c>
      <c r="F11" s="1" t="s">
        <v>53</v>
      </c>
      <c r="G11" s="3">
        <v>35846</v>
      </c>
      <c r="H11" s="1" t="str">
        <f t="shared" si="0"/>
        <v>INSERT INTO CUSTOMER VALUES('CAR-INV-12BNVG-2024', 'RAMESH P', 7465827677, '123 MG Road, Bengaluru, Karnataka 560001', 'ramesh@gmail.com', 'KA01 20230000001', '1998-02-20');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87</v>
      </c>
      <c r="B12" s="1" t="s">
        <v>70</v>
      </c>
      <c r="C12" s="1">
        <v>951075995</v>
      </c>
      <c r="D12" s="1" t="s">
        <v>71</v>
      </c>
      <c r="E12" s="1" t="s">
        <v>72</v>
      </c>
      <c r="F12" s="1" t="s">
        <v>73</v>
      </c>
      <c r="G12" s="3">
        <v>38121</v>
      </c>
      <c r="H12" s="1" t="str">
        <f t="shared" si="0"/>
        <v>INSERT INTO CUSTOMER VALUES('CAR-INV-WE67CX-2024', 'DINESH R', 951075995, '3132 JP Nagar 6th Phase, Bengaluru, Karnataka 560078', 'dineshraju@gmail.com', 'KA05 20230000005', '2004-05-14');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88</v>
      </c>
      <c r="B13" s="1" t="s">
        <v>55</v>
      </c>
      <c r="C13" s="1">
        <v>9701678941</v>
      </c>
      <c r="D13" s="1" t="s">
        <v>56</v>
      </c>
      <c r="E13" s="1" t="s">
        <v>57</v>
      </c>
      <c r="F13" s="1" t="s">
        <v>58</v>
      </c>
      <c r="G13" s="3">
        <v>35055</v>
      </c>
      <c r="H13" s="1" t="str">
        <f t="shared" si="0"/>
        <v>INSERT INTO CUSTOMER VALUES('CAR-INV-OP98LK-2024', 'SURESH S', 9701678941, '789 Koramangala 4th Block, Bengaluru, Karnataka 560034', '22suresh@gmail.com', 'KA02 20230000002', '1995-12-22');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89</v>
      </c>
      <c r="B14" s="1" t="s">
        <v>90</v>
      </c>
      <c r="C14" s="1">
        <v>7664530718</v>
      </c>
      <c r="D14" s="1" t="s">
        <v>91</v>
      </c>
      <c r="E14" s="1" t="s">
        <v>92</v>
      </c>
      <c r="F14" s="1" t="s">
        <v>93</v>
      </c>
      <c r="G14" s="3">
        <v>37151</v>
      </c>
      <c r="H14" s="1" t="str">
        <f t="shared" si="0"/>
        <v>INSERT INTO CUSTOMER VALUES('CAR-INV-6YHG43-2024', 'DHARNESH C', 7664530718, '2728 Rajajinagar 5th Block, Bengaluru, Karnataka 560010', 'dharnesh_33@gmail.com', 'KA09 20230000009', '2001-09-17');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94</v>
      </c>
      <c r="B15" s="1" t="s">
        <v>95</v>
      </c>
      <c r="C15" s="1">
        <v>7118966142</v>
      </c>
      <c r="D15" s="1" t="s">
        <v>96</v>
      </c>
      <c r="E15" s="1" t="s">
        <v>97</v>
      </c>
      <c r="F15" s="1" t="s">
        <v>98</v>
      </c>
      <c r="G15" s="3">
        <v>32552</v>
      </c>
      <c r="H15" s="1" t="str">
        <f t="shared" si="0"/>
        <v>INSERT INTO CUSTOMER VALUES('CAR-INV-BG34CX-2024', 'VENKATESH P', 7118966142, '2526 Marathahalli Outer Ring Road, Bengaluru, Karnataka 560037', 'venki21@gmail.com', 'KA10 20230000010', '1989-02-13');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99</v>
      </c>
      <c r="B16" s="1" t="s">
        <v>75</v>
      </c>
      <c r="C16" s="1">
        <v>6361556972</v>
      </c>
      <c r="D16" s="1" t="s">
        <v>76</v>
      </c>
      <c r="E16" s="1" t="s">
        <v>77</v>
      </c>
      <c r="F16" s="1" t="s">
        <v>78</v>
      </c>
      <c r="G16" s="3">
        <v>38100</v>
      </c>
      <c r="H16" s="1" t="str">
        <f t="shared" si="0"/>
        <v>INSERT INTO CUSTOMER VALUES('CAR-INV-1MN89V-2024', 'VAGEESH S', 6361556972, '23 PoornaPragna Layout,Bengaluru ,Karnataka 560060', 'satish.vageesh@gmail.com', 'KA14 20230000014', '2004-04-23');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100</v>
      </c>
      <c r="B17" s="1" t="s">
        <v>101</v>
      </c>
      <c r="C17" s="1">
        <v>9001829805</v>
      </c>
      <c r="D17" s="1" t="s">
        <v>102</v>
      </c>
      <c r="E17" s="1" t="s">
        <v>103</v>
      </c>
      <c r="F17" s="1" t="s">
        <v>104</v>
      </c>
      <c r="G17" s="3">
        <v>36891</v>
      </c>
      <c r="H17" s="1" t="str">
        <f t="shared" si="0"/>
        <v>INSERT INTO CUSTOMER VALUES('CAR-INV-RX12ZU-2024', 'MAHANTESH R', 9001829805, '314 Whitefield Main Road, Bengaluru, Karnataka 560066', 'mahantesh12@gmail.com', 'KA07 20230000007', '2000-12-31');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105</v>
      </c>
      <c r="B18" s="1" t="s">
        <v>106</v>
      </c>
      <c r="C18" s="1">
        <v>9242338492</v>
      </c>
      <c r="D18" s="1" t="s">
        <v>107</v>
      </c>
      <c r="E18" s="1" t="s">
        <v>108</v>
      </c>
      <c r="F18" s="1" t="s">
        <v>109</v>
      </c>
      <c r="G18" s="3">
        <v>37622</v>
      </c>
      <c r="H18" s="1" t="str">
        <f t="shared" si="0"/>
        <v>INSERT INTO CUSTOMER VALUES('CAR-INV-78JHG2-2024', 'BRIJESH GOWDA', 9242338492, '41 Padmanabhanagar,Bengaluru,Karnataka 560070', 'brij_gowda@gmail.com', 'KA06 20230000006', '2003-01-01');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110</v>
      </c>
      <c r="B19" s="1" t="s">
        <v>60</v>
      </c>
      <c r="C19" s="1">
        <v>6814881679</v>
      </c>
      <c r="D19" s="1" t="s">
        <v>61</v>
      </c>
      <c r="E19" s="1" t="s">
        <v>62</v>
      </c>
      <c r="F19" s="1" t="s">
        <v>63</v>
      </c>
      <c r="G19" s="3">
        <v>36831</v>
      </c>
      <c r="H19" s="1" t="str">
        <f t="shared" si="0"/>
        <v>INSERT INTO CUSTOMER VALUES('CAR-INV-LOP9M6-2024', 'VIGNESH R', 6814881679, '1718 Jayanagar 3rd Block, Bengaluru, Karnataka 560041', 'rvignesh1@gmail.com', 'KA31 20230000003', '2000-11-01');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111</v>
      </c>
      <c r="B20" s="1" t="s">
        <v>106</v>
      </c>
      <c r="C20" s="1">
        <v>9242338492</v>
      </c>
      <c r="D20" s="1" t="s">
        <v>107</v>
      </c>
      <c r="E20" s="1" t="s">
        <v>108</v>
      </c>
      <c r="F20" s="1" t="s">
        <v>109</v>
      </c>
      <c r="G20" s="3">
        <v>37622</v>
      </c>
      <c r="H20" s="1" t="str">
        <f t="shared" si="0"/>
        <v>INSERT INTO CUSTOMER VALUES('CAR-INV-56XDF7-2024', 'BRIJESH GOWDA', 9242338492, '41 Padmanabhanagar,Bengaluru,Karnataka 560070', 'brij_gowda@gmail.com', 'KA06 20230000006', '2003-01-01');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112</v>
      </c>
      <c r="B21" s="1" t="s">
        <v>65</v>
      </c>
      <c r="C21" s="1">
        <v>9635760522</v>
      </c>
      <c r="D21" s="1" t="s">
        <v>66</v>
      </c>
      <c r="E21" s="1" t="s">
        <v>67</v>
      </c>
      <c r="F21" s="1" t="s">
        <v>68</v>
      </c>
      <c r="G21" s="3">
        <v>37741</v>
      </c>
      <c r="H21" s="1" t="str">
        <f t="shared" si="0"/>
        <v>INSERT INTO CUSTOMER VALUES('CAR-INV-VG89LP-2024', 'KAMALESH BP', 9635760522, '2324 Banashankari 2nd Stage, Bengaluru, Karnataka 560070', 'kamalesh98@gmail.com', 'KA41 20230000004', '2003-04-30');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113</v>
      </c>
      <c r="B22" s="1" t="s">
        <v>114</v>
      </c>
      <c r="C22" s="1">
        <v>7451236780</v>
      </c>
      <c r="D22" s="1" t="s">
        <v>115</v>
      </c>
      <c r="E22" s="1" t="s">
        <v>116</v>
      </c>
      <c r="F22" s="1" t="s">
        <v>117</v>
      </c>
      <c r="G22" s="3">
        <v>33050</v>
      </c>
      <c r="H22" s="1" t="str">
        <f t="shared" si="0"/>
        <v>INSERT INTO CUSTOMER VALUES('CAR-INV-9KJHG5-2024', 'HIMESH O', 7451236780, '3536 Frazer Town, Mosque Road, Bengaluru, Karnataka 560005', 'himeshomprakash@gmail.com', 'KA11 20230000009', '1990-06-26');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118</v>
      </c>
      <c r="B23" s="1" t="s">
        <v>119</v>
      </c>
      <c r="C23" s="1">
        <v>9535122178</v>
      </c>
      <c r="D23" s="1" t="s">
        <v>120</v>
      </c>
      <c r="E23" s="1" t="s">
        <v>121</v>
      </c>
      <c r="F23" s="1" t="s">
        <v>122</v>
      </c>
      <c r="G23" s="3">
        <v>38171</v>
      </c>
      <c r="H23" s="1" t="str">
        <f t="shared" si="0"/>
        <v>INSERT INTO CUSTOMER VALUES('CAR-INV-34BNZX-2024', 'MUKESH GOWDA', 9535122178, '94 SBM Colony HanumanthNagar,Bengaluru,Karnatak 560054', 'mukeshgowda@gmail.com', 'KA17 20220000006', '2004-07-03');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123</v>
      </c>
      <c r="B24" s="1" t="s">
        <v>124</v>
      </c>
      <c r="C24" s="1">
        <v>9238183017</v>
      </c>
      <c r="D24" s="1" t="s">
        <v>125</v>
      </c>
      <c r="E24" s="1" t="s">
        <v>126</v>
      </c>
      <c r="F24" s="1" t="s">
        <v>127</v>
      </c>
      <c r="G24" s="3">
        <v>36387</v>
      </c>
      <c r="H24" s="1" t="str">
        <f t="shared" si="0"/>
        <v>INSERT INTO CUSTOMER VALUES('CAR-INV-MP67XC-2024', 'RITESH P', 9238183017, '738 Richmond Town, Richmond Road, Bengaluru, Karnataka 560025', 'riteshp@gmail.com', 'KA03 20210000087', '1999-08-15');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128</v>
      </c>
      <c r="B25" s="1" t="s">
        <v>90</v>
      </c>
      <c r="C25" s="1">
        <v>7664530718</v>
      </c>
      <c r="D25" s="1" t="s">
        <v>91</v>
      </c>
      <c r="E25" s="1" t="s">
        <v>92</v>
      </c>
      <c r="F25" s="1" t="s">
        <v>93</v>
      </c>
      <c r="G25" s="3">
        <v>37151</v>
      </c>
      <c r="H25" s="1" t="str">
        <f t="shared" si="0"/>
        <v>INSERT INTO CUSTOMER VALUES('CAR-INV-12DFGV-2024', 'DHARNESH C', 7664530718, '2728 Rajajinagar 5th Block, Bengaluru, Karnataka 560010', 'dharnesh_33@gmail.com', 'KA09 20230000009', '2001-09-17');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129</v>
      </c>
      <c r="B26" s="1" t="s">
        <v>95</v>
      </c>
      <c r="C26" s="1">
        <v>7118966142</v>
      </c>
      <c r="D26" s="1" t="s">
        <v>96</v>
      </c>
      <c r="E26" s="1" t="s">
        <v>97</v>
      </c>
      <c r="F26" s="1" t="s">
        <v>98</v>
      </c>
      <c r="G26" s="3">
        <v>32552</v>
      </c>
      <c r="H26" s="1" t="str">
        <f t="shared" si="0"/>
        <v>INSERT INTO CUSTOMER VALUES('CAR-INV-RT98NB-2024', 'VENKATESH P', 7118966142, '2526 Marathahalli Outer Ring Road, Bengaluru, Karnataka 560037', 'venki21@gmail.com', 'KA10 20230000010', '1989-02-13');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/>
  </sheetViews>
  <sheetFormatPr defaultColWidth="12.5703125" defaultRowHeight="15.75" customHeight="1"/>
  <cols>
    <col min="1" max="1" width="19.42578125" customWidth="1"/>
    <col min="3" max="3" width="13.140625" customWidth="1"/>
    <col min="4" max="4" width="67.28515625" customWidth="1"/>
  </cols>
  <sheetData>
    <row r="1" spans="1:22">
      <c r="A1" s="1" t="s">
        <v>44</v>
      </c>
      <c r="B1" s="1" t="s">
        <v>1</v>
      </c>
      <c r="C1" s="1" t="s">
        <v>130</v>
      </c>
      <c r="D1" s="2" t="s">
        <v>131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49</v>
      </c>
      <c r="B2" s="1" t="str">
        <f t="shared" ref="B2:B26" si="0">IFERROR(VLOOKUP(C2, $H$6:$I$19, 2, FALSE), "NOT FOUND")</f>
        <v>HMC</v>
      </c>
      <c r="C2" s="1" t="s">
        <v>132</v>
      </c>
      <c r="D2" s="1" t="str">
        <f t="shared" ref="D2:D26" si="1">CONCATENATE("INSERT INTO BUY_FROM VALUES('", A2, "', '", B2, "', '", C2, "');")</f>
        <v>INSERT INTO BUY_FROM VALUES('CAR-INV-AB34X9-2024', 'HMC', 'Dakshin');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 t="s">
        <v>54</v>
      </c>
      <c r="B3" s="1" t="str">
        <f t="shared" si="0"/>
        <v>M&amp;M</v>
      </c>
      <c r="C3" s="1" t="s">
        <v>133</v>
      </c>
      <c r="D3" s="1" t="str">
        <f t="shared" si="1"/>
        <v>INSERT INTO BUY_FROM VALUES('CAR-INV-7UYT23-2024', 'M&amp;M', 'Sireesh Auto');</v>
      </c>
      <c r="E3" s="1"/>
      <c r="F3" s="1"/>
      <c r="G3" s="1"/>
      <c r="H3" s="9" t="s">
        <v>134</v>
      </c>
      <c r="I3" s="1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 t="s">
        <v>59</v>
      </c>
      <c r="B4" s="1" t="str">
        <f t="shared" si="0"/>
        <v>MARUTI</v>
      </c>
      <c r="C4" s="1" t="s">
        <v>135</v>
      </c>
      <c r="D4" s="1" t="str">
        <f t="shared" si="1"/>
        <v>INSERT INTO BUY_FROM VALUES('CAR-INV-PLM89N-2024', 'MARUTI', 'Kalyani');</v>
      </c>
      <c r="E4" s="1"/>
      <c r="F4" s="1"/>
      <c r="G4" s="1"/>
      <c r="H4" s="10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 t="s">
        <v>64</v>
      </c>
      <c r="B5" s="1" t="str">
        <f t="shared" si="0"/>
        <v>M&amp;M</v>
      </c>
      <c r="C5" s="1" t="s">
        <v>136</v>
      </c>
      <c r="D5" s="1" t="str">
        <f t="shared" si="1"/>
        <v>INSERT INTO BUY_FROM VALUES('CAR-INV-45FDX7-2024', 'M&amp;M', 'Anant Motors');</v>
      </c>
      <c r="E5" s="1"/>
      <c r="F5" s="1"/>
      <c r="G5" s="1"/>
      <c r="H5" s="10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 t="s">
        <v>69</v>
      </c>
      <c r="B6" s="1" t="str">
        <f t="shared" si="0"/>
        <v>HMIL</v>
      </c>
      <c r="C6" s="1" t="s">
        <v>137</v>
      </c>
      <c r="D6" s="1" t="str">
        <f t="shared" si="1"/>
        <v>INSERT INTO BUY_FROM VALUES('CAR-INV-RV67BN-2024', 'HMIL', 'Blue Hyundai');</v>
      </c>
      <c r="E6" s="1"/>
      <c r="F6" s="1"/>
      <c r="H6" s="1" t="s">
        <v>138</v>
      </c>
      <c r="I6" s="1" t="s">
        <v>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 t="s">
        <v>74</v>
      </c>
      <c r="B7" s="1" t="str">
        <f t="shared" si="0"/>
        <v>TM</v>
      </c>
      <c r="C7" s="1" t="s">
        <v>139</v>
      </c>
      <c r="D7" s="1" t="str">
        <f t="shared" si="1"/>
        <v>INSERT INTO BUY_FROM VALUES('CAR-INV-XC12VR-2024', 'TM', 'Nandi');</v>
      </c>
      <c r="E7" s="1"/>
      <c r="F7" s="1"/>
      <c r="H7" s="1" t="s">
        <v>135</v>
      </c>
      <c r="I7" s="1" t="s">
        <v>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 t="s">
        <v>79</v>
      </c>
      <c r="B8" s="1" t="str">
        <f t="shared" si="0"/>
        <v>HMC</v>
      </c>
      <c r="C8" s="1" t="s">
        <v>140</v>
      </c>
      <c r="D8" s="1" t="str">
        <f t="shared" si="1"/>
        <v>INSERT INTO BUY_FROM VALUES('CAR-INV-9KLO56-2024', 'HMC', 'Brigade');</v>
      </c>
      <c r="E8" s="1"/>
      <c r="F8" s="1"/>
      <c r="H8" s="1" t="s">
        <v>141</v>
      </c>
      <c r="I8" s="1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 t="s">
        <v>84</v>
      </c>
      <c r="B9" s="1" t="str">
        <f t="shared" si="0"/>
        <v>MARUTI</v>
      </c>
      <c r="C9" s="1" t="s">
        <v>138</v>
      </c>
      <c r="D9" s="1" t="str">
        <f t="shared" si="1"/>
        <v>INSERT INTO BUY_FROM VALUES('CAR-INV-3YHGT2-2024', 'MARUTI', 'Mandovi');</v>
      </c>
      <c r="E9" s="1"/>
      <c r="F9" s="1"/>
      <c r="H9" s="1" t="s">
        <v>142</v>
      </c>
      <c r="I9" s="1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 t="s">
        <v>85</v>
      </c>
      <c r="B10" s="1" t="str">
        <f t="shared" si="0"/>
        <v>HMC</v>
      </c>
      <c r="C10" s="1" t="s">
        <v>132</v>
      </c>
      <c r="D10" s="1" t="str">
        <f t="shared" si="1"/>
        <v>INSERT INTO BUY_FROM VALUES('CAR-INV-TQ54MN-2024', 'HMC', 'Dakshin');</v>
      </c>
      <c r="E10" s="1"/>
      <c r="F10" s="1"/>
      <c r="H10" s="1" t="s">
        <v>143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 t="s">
        <v>86</v>
      </c>
      <c r="B11" s="1" t="str">
        <f t="shared" si="0"/>
        <v>MARUTI</v>
      </c>
      <c r="C11" s="1" t="s">
        <v>138</v>
      </c>
      <c r="D11" s="1" t="str">
        <f t="shared" si="1"/>
        <v>INSERT INTO BUY_FROM VALUES('CAR-INV-12BNVG-2024', 'MARUTI', 'Mandovi');</v>
      </c>
      <c r="E11" s="1"/>
      <c r="F11" s="1"/>
      <c r="H11" s="1" t="s">
        <v>139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 t="s">
        <v>87</v>
      </c>
      <c r="B12" s="1" t="str">
        <f t="shared" si="0"/>
        <v>TM</v>
      </c>
      <c r="C12" s="1" t="s">
        <v>139</v>
      </c>
      <c r="D12" s="1" t="str">
        <f t="shared" si="1"/>
        <v>INSERT INTO BUY_FROM VALUES('CAR-INV-WE67CX-2024', 'TM', 'Nandi');</v>
      </c>
      <c r="E12" s="1"/>
      <c r="F12" s="1"/>
      <c r="H12" s="1" t="s">
        <v>137</v>
      </c>
      <c r="I12" s="1" t="s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 t="s">
        <v>88</v>
      </c>
      <c r="B13" s="1" t="str">
        <f t="shared" si="0"/>
        <v>M&amp;M</v>
      </c>
      <c r="C13" s="1" t="s">
        <v>133</v>
      </c>
      <c r="D13" s="1" t="str">
        <f t="shared" si="1"/>
        <v>INSERT INTO BUY_FROM VALUES('CAR-INV-OP98LK-2024', 'M&amp;M', 'Sireesh Auto');</v>
      </c>
      <c r="E13" s="1"/>
      <c r="F13" s="1"/>
      <c r="H13" s="1" t="s">
        <v>144</v>
      </c>
      <c r="I13" s="1" t="s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 t="s">
        <v>89</v>
      </c>
      <c r="B14" s="1" t="str">
        <f t="shared" si="0"/>
        <v>TM</v>
      </c>
      <c r="C14" s="1" t="s">
        <v>142</v>
      </c>
      <c r="D14" s="1" t="str">
        <f t="shared" si="1"/>
        <v>INSERT INTO BUY_FROM VALUES('CAR-INV-6YHG43-2024', 'TM', 'Viva');</v>
      </c>
      <c r="E14" s="1"/>
      <c r="F14" s="1"/>
      <c r="H14" s="1" t="s">
        <v>145</v>
      </c>
      <c r="I14" s="1" t="s">
        <v>12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 t="s">
        <v>94</v>
      </c>
      <c r="B15" s="1" t="str">
        <f t="shared" si="0"/>
        <v>HMIL</v>
      </c>
      <c r="C15" s="1" t="s">
        <v>137</v>
      </c>
      <c r="D15" s="1" t="str">
        <f t="shared" si="1"/>
        <v>INSERT INTO BUY_FROM VALUES('CAR-INV-BG34CX-2024', 'HMIL', 'Blue Hyundai');</v>
      </c>
      <c r="E15" s="1"/>
      <c r="F15" s="1"/>
      <c r="H15" s="1" t="s">
        <v>136</v>
      </c>
      <c r="I15" s="1" t="s">
        <v>18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 t="s">
        <v>99</v>
      </c>
      <c r="B16" s="1" t="str">
        <f t="shared" si="0"/>
        <v>HMC</v>
      </c>
      <c r="C16" s="1" t="s">
        <v>140</v>
      </c>
      <c r="D16" s="1" t="str">
        <f t="shared" si="1"/>
        <v>INSERT INTO BUY_FROM VALUES('CAR-INV-1MN89V-2024', 'HMC', 'Brigade');</v>
      </c>
      <c r="E16" s="1"/>
      <c r="F16" s="1"/>
      <c r="H16" s="1" t="s">
        <v>133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 t="s">
        <v>100</v>
      </c>
      <c r="B17" s="1" t="str">
        <f t="shared" si="0"/>
        <v>TM</v>
      </c>
      <c r="C17" s="1" t="s">
        <v>139</v>
      </c>
      <c r="D17" s="1" t="str">
        <f t="shared" si="1"/>
        <v>INSERT INTO BUY_FROM VALUES('CAR-INV-RX12ZU-2024', 'TM', 'Nandi');</v>
      </c>
      <c r="E17" s="1"/>
      <c r="F17" s="1"/>
      <c r="H17" s="1" t="s">
        <v>132</v>
      </c>
      <c r="I17" s="1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 t="s">
        <v>105</v>
      </c>
      <c r="B18" s="1" t="str">
        <f t="shared" si="0"/>
        <v>HMIL</v>
      </c>
      <c r="C18" s="1" t="s">
        <v>145</v>
      </c>
      <c r="D18" s="1" t="str">
        <f t="shared" si="1"/>
        <v>INSERT INTO BUY_FROM VALUES('CAR-INV-78JHG2-2024', 'HMIL', 'Advaith Hyundai');</v>
      </c>
      <c r="E18" s="1"/>
      <c r="F18" s="1"/>
      <c r="H18" s="1" t="s">
        <v>146</v>
      </c>
      <c r="I18" s="1" t="s">
        <v>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 t="s">
        <v>110</v>
      </c>
      <c r="B19" s="1" t="str">
        <f t="shared" si="0"/>
        <v>HMC</v>
      </c>
      <c r="C19" s="1" t="s">
        <v>146</v>
      </c>
      <c r="D19" s="1" t="str">
        <f t="shared" si="1"/>
        <v>INSERT INTO BUY_FROM VALUES('CAR-INV-LOP9M6-2024', 'HMC', 'Magnum');</v>
      </c>
      <c r="E19" s="1"/>
      <c r="F19" s="1"/>
      <c r="H19" s="1" t="s">
        <v>140</v>
      </c>
      <c r="I19" s="1" t="s">
        <v>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 t="s">
        <v>111</v>
      </c>
      <c r="B20" s="1" t="str">
        <f t="shared" si="0"/>
        <v>HMC</v>
      </c>
      <c r="C20" s="1" t="s">
        <v>140</v>
      </c>
      <c r="D20" s="1" t="str">
        <f t="shared" si="1"/>
        <v>INSERT INTO BUY_FROM VALUES('CAR-INV-56XDF7-2024', 'HMC', 'Brigade');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 t="s">
        <v>112</v>
      </c>
      <c r="B21" s="1" t="str">
        <f t="shared" si="0"/>
        <v>MARUTI</v>
      </c>
      <c r="C21" s="1" t="s">
        <v>135</v>
      </c>
      <c r="D21" s="1" t="str">
        <f t="shared" si="1"/>
        <v>INSERT INTO BUY_FROM VALUES('CAR-INV-VG89LP-2024', 'MARUTI', 'Kalyani');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 t="s">
        <v>113</v>
      </c>
      <c r="B22" s="1" t="str">
        <f t="shared" si="0"/>
        <v>HMC</v>
      </c>
      <c r="C22" s="1" t="s">
        <v>132</v>
      </c>
      <c r="D22" s="1" t="str">
        <f t="shared" si="1"/>
        <v>INSERT INTO BUY_FROM VALUES('CAR-INV-9KJHG5-2024', 'HMC', 'Dakshin');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 t="s">
        <v>118</v>
      </c>
      <c r="B23" s="1" t="str">
        <f t="shared" si="0"/>
        <v>HMC</v>
      </c>
      <c r="C23" s="1" t="s">
        <v>140</v>
      </c>
      <c r="D23" s="1" t="str">
        <f t="shared" si="1"/>
        <v>INSERT INTO BUY_FROM VALUES('CAR-INV-34BNZX-2024', 'HMC', 'Brigade');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 t="s">
        <v>123</v>
      </c>
      <c r="B24" s="1" t="str">
        <f t="shared" si="0"/>
        <v>M&amp;M</v>
      </c>
      <c r="C24" s="1" t="s">
        <v>133</v>
      </c>
      <c r="D24" s="1" t="str">
        <f t="shared" si="1"/>
        <v>INSERT INTO BUY_FROM VALUES('CAR-INV-MP67XC-2024', 'M&amp;M', 'Sireesh Auto');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 t="s">
        <v>128</v>
      </c>
      <c r="B25" s="1" t="str">
        <f t="shared" si="0"/>
        <v>HMC</v>
      </c>
      <c r="C25" s="1" t="s">
        <v>132</v>
      </c>
      <c r="D25" s="1" t="str">
        <f t="shared" si="1"/>
        <v>INSERT INTO BUY_FROM VALUES('CAR-INV-12DFGV-2024', 'HMC', 'Dakshin');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 t="s">
        <v>129</v>
      </c>
      <c r="B26" s="1" t="str">
        <f t="shared" si="0"/>
        <v>HMIL</v>
      </c>
      <c r="C26" s="1" t="s">
        <v>144</v>
      </c>
      <c r="D26" s="1" t="str">
        <f t="shared" si="1"/>
        <v>INSERT INTO BUY_FROM VALUES('CAR-INV-RT98NB-2024', 'HMIL', 'Pavan Hyundai');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1">
    <mergeCell ref="H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/>
  </sheetViews>
  <sheetFormatPr defaultColWidth="12.5703125" defaultRowHeight="15.75" customHeight="1"/>
  <cols>
    <col min="4" max="4" width="2.5703125" customWidth="1"/>
    <col min="5" max="5" width="8.42578125" customWidth="1"/>
    <col min="6" max="6" width="15.7109375" customWidth="1"/>
    <col min="7" max="7" width="65.5703125" customWidth="1"/>
    <col min="13" max="13" width="19.5703125" customWidth="1"/>
  </cols>
  <sheetData>
    <row r="1" spans="1:26">
      <c r="A1" s="1" t="s">
        <v>147</v>
      </c>
      <c r="B1" s="1" t="s">
        <v>148</v>
      </c>
      <c r="C1" s="1" t="s">
        <v>149</v>
      </c>
      <c r="D1" s="1" t="s">
        <v>1</v>
      </c>
      <c r="E1" s="1" t="s">
        <v>150</v>
      </c>
      <c r="F1" s="1" t="s">
        <v>151</v>
      </c>
      <c r="G1" s="2" t="s">
        <v>152</v>
      </c>
      <c r="H1" s="4" t="s">
        <v>153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5">
        <v>500000</v>
      </c>
      <c r="B2" s="5">
        <v>2020</v>
      </c>
      <c r="C2" s="5" t="s">
        <v>154</v>
      </c>
      <c r="D2" s="5">
        <v>1</v>
      </c>
      <c r="E2" s="5" t="s">
        <v>155</v>
      </c>
      <c r="F2" s="5" t="s">
        <v>7</v>
      </c>
      <c r="G2" s="1" t="str">
        <f t="shared" ref="G2:G21" si="0">CONCATENATE("INSERT INTO MODEL VALUES(", A2, ", ", B2, ", '", C2, "', ", D2, ", '", E2, "', '", F2, "');")</f>
        <v>INSERT INTO MODEL VALUES(500000, 2020, 'Swift', 1, 'Petrol', 'Maruti');</v>
      </c>
      <c r="H2" s="6">
        <v>21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>
        <v>840000</v>
      </c>
      <c r="B3" s="5">
        <v>2021</v>
      </c>
      <c r="C3" s="5" t="s">
        <v>156</v>
      </c>
      <c r="D3" s="5">
        <v>2</v>
      </c>
      <c r="E3" s="5" t="s">
        <v>155</v>
      </c>
      <c r="F3" s="5" t="s">
        <v>10</v>
      </c>
      <c r="G3" s="1" t="str">
        <f t="shared" si="0"/>
        <v>INSERT INTO MODEL VALUES(840000, 2021, 'City', 2, 'Petrol', 'Honda');</v>
      </c>
      <c r="H3" s="6">
        <v>17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>
        <v>650000</v>
      </c>
      <c r="B4" s="5">
        <v>2019</v>
      </c>
      <c r="C4" s="5" t="s">
        <v>157</v>
      </c>
      <c r="D4" s="5">
        <v>3</v>
      </c>
      <c r="E4" s="5" t="s">
        <v>158</v>
      </c>
      <c r="F4" s="5" t="s">
        <v>13</v>
      </c>
      <c r="G4" s="1" t="str">
        <f t="shared" si="0"/>
        <v>INSERT INTO MODEL VALUES(650000, 2019, 'i20', 3, 'Diesel', 'Hyundai');</v>
      </c>
      <c r="H4" s="6">
        <v>18</v>
      </c>
      <c r="I4" s="1"/>
      <c r="J4" s="1"/>
      <c r="K4" s="9" t="s">
        <v>134</v>
      </c>
      <c r="L4" s="10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>
        <v>1200000</v>
      </c>
      <c r="B5" s="5">
        <v>2022</v>
      </c>
      <c r="C5" s="5" t="s">
        <v>159</v>
      </c>
      <c r="D5" s="5">
        <v>4</v>
      </c>
      <c r="E5" s="5" t="s">
        <v>155</v>
      </c>
      <c r="F5" s="5" t="s">
        <v>16</v>
      </c>
      <c r="G5" s="1" t="str">
        <f t="shared" si="0"/>
        <v>INSERT INTO MODEL VALUES(1200000, 2022, 'Corolla', 4, 'Petrol', 'Toyota');</v>
      </c>
      <c r="H5" s="6">
        <v>16</v>
      </c>
      <c r="I5" s="1"/>
      <c r="J5" s="1"/>
      <c r="K5" s="10"/>
      <c r="L5" s="10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>
        <v>1100000</v>
      </c>
      <c r="B6" s="5">
        <v>2020</v>
      </c>
      <c r="C6" s="5" t="s">
        <v>160</v>
      </c>
      <c r="D6" s="5">
        <v>5</v>
      </c>
      <c r="E6" s="5" t="s">
        <v>158</v>
      </c>
      <c r="F6" s="5" t="s">
        <v>19</v>
      </c>
      <c r="G6" s="1" t="str">
        <f t="shared" si="0"/>
        <v>INSERT INTO MODEL VALUES(1100000, 2020, 'Thar', 5, 'Diesel', 'Mahindra');</v>
      </c>
      <c r="H6" s="6">
        <v>13</v>
      </c>
      <c r="I6" s="1"/>
      <c r="J6" s="1"/>
      <c r="K6" s="10"/>
      <c r="L6" s="10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>
        <v>650000</v>
      </c>
      <c r="B7" s="5">
        <v>2021</v>
      </c>
      <c r="C7" s="5" t="s">
        <v>161</v>
      </c>
      <c r="D7" s="5">
        <v>6</v>
      </c>
      <c r="E7" s="5" t="s">
        <v>155</v>
      </c>
      <c r="F7" s="5" t="s">
        <v>7</v>
      </c>
      <c r="G7" s="1" t="str">
        <f t="shared" si="0"/>
        <v>INSERT INTO MODEL VALUES(650000, 2021, 'Baleno', 6, 'Petrol', 'Maruti');</v>
      </c>
      <c r="H7" s="6">
        <v>21</v>
      </c>
      <c r="I7" s="1"/>
      <c r="K7" s="5">
        <f t="shared" ref="K7:K26" si="1">VLOOKUP(L7, $C$2:$D$21, 2, FALSE)</f>
        <v>1</v>
      </c>
      <c r="L7" s="5" t="s">
        <v>154</v>
      </c>
      <c r="M7" s="7" t="s">
        <v>162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>
        <v>850000</v>
      </c>
      <c r="B8" s="5">
        <v>2023</v>
      </c>
      <c r="C8" s="5" t="s">
        <v>163</v>
      </c>
      <c r="D8" s="5">
        <v>7</v>
      </c>
      <c r="E8" s="5" t="s">
        <v>158</v>
      </c>
      <c r="F8" s="5" t="s">
        <v>10</v>
      </c>
      <c r="G8" s="1" t="str">
        <f t="shared" si="0"/>
        <v>INSERT INTO MODEL VALUES(850000, 2023, 'Elevate', 7, 'Diesel', 'Honda');</v>
      </c>
      <c r="H8" s="6">
        <v>14</v>
      </c>
      <c r="I8" s="1"/>
      <c r="K8" s="5">
        <f t="shared" si="1"/>
        <v>2</v>
      </c>
      <c r="L8" s="5" t="s">
        <v>156</v>
      </c>
      <c r="M8" s="7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1200000</v>
      </c>
      <c r="B9" s="5">
        <v>2020</v>
      </c>
      <c r="C9" s="5" t="s">
        <v>165</v>
      </c>
      <c r="D9" s="5">
        <v>8</v>
      </c>
      <c r="E9" s="5" t="s">
        <v>155</v>
      </c>
      <c r="F9" s="5" t="s">
        <v>13</v>
      </c>
      <c r="G9" s="1" t="str">
        <f t="shared" si="0"/>
        <v>INSERT INTO MODEL VALUES(1200000, 2020, 'Creta', 8, 'Petrol', 'Hyundai');</v>
      </c>
      <c r="H9" s="6">
        <v>17</v>
      </c>
      <c r="I9" s="1"/>
      <c r="K9" s="5">
        <f t="shared" si="1"/>
        <v>3</v>
      </c>
      <c r="L9" s="5" t="s">
        <v>157</v>
      </c>
      <c r="M9" s="7" t="s">
        <v>166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">
        <v>3400000</v>
      </c>
      <c r="B10" s="5">
        <v>2021</v>
      </c>
      <c r="C10" s="5" t="s">
        <v>167</v>
      </c>
      <c r="D10" s="5">
        <v>9</v>
      </c>
      <c r="E10" s="5" t="s">
        <v>158</v>
      </c>
      <c r="F10" s="5" t="s">
        <v>16</v>
      </c>
      <c r="G10" s="1" t="str">
        <f t="shared" si="0"/>
        <v>INSERT INTO MODEL VALUES(3400000, 2021, 'Fortuner', 9, 'Diesel', 'Toyota');</v>
      </c>
      <c r="H10" s="6">
        <v>11</v>
      </c>
      <c r="I10" s="1"/>
      <c r="K10" s="5">
        <f t="shared" si="1"/>
        <v>4</v>
      </c>
      <c r="L10" s="5" t="s">
        <v>159</v>
      </c>
      <c r="M10" s="7" t="s">
        <v>168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>
        <v>750000</v>
      </c>
      <c r="B11" s="5">
        <v>2019</v>
      </c>
      <c r="C11" s="5" t="s">
        <v>169</v>
      </c>
      <c r="D11" s="5">
        <v>10</v>
      </c>
      <c r="E11" s="5" t="s">
        <v>158</v>
      </c>
      <c r="F11" s="5" t="s">
        <v>19</v>
      </c>
      <c r="G11" s="1" t="str">
        <f t="shared" si="0"/>
        <v>INSERT INTO MODEL VALUES(750000, 2019, 'XUV500', 10, 'Diesel', 'Mahindra');</v>
      </c>
      <c r="H11" s="6">
        <v>12</v>
      </c>
      <c r="I11" s="1"/>
      <c r="K11" s="5">
        <f t="shared" si="1"/>
        <v>5</v>
      </c>
      <c r="L11" s="5" t="s">
        <v>160</v>
      </c>
      <c r="M11" s="7" t="s">
        <v>170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>
        <v>600000</v>
      </c>
      <c r="B12" s="5">
        <v>2021</v>
      </c>
      <c r="C12" s="5" t="s">
        <v>171</v>
      </c>
      <c r="D12" s="5">
        <v>11</v>
      </c>
      <c r="E12" s="5" t="s">
        <v>155</v>
      </c>
      <c r="F12" s="5" t="s">
        <v>7</v>
      </c>
      <c r="G12" s="1" t="str">
        <f t="shared" si="0"/>
        <v>INSERT INTO MODEL VALUES(600000, 2021, 'Dzire', 11, 'Petrol', 'Maruti');</v>
      </c>
      <c r="H12" s="6">
        <v>21</v>
      </c>
      <c r="I12" s="1"/>
      <c r="K12" s="5">
        <f t="shared" si="1"/>
        <v>6</v>
      </c>
      <c r="L12" s="5" t="s">
        <v>161</v>
      </c>
      <c r="M12" s="7" t="s">
        <v>172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>
        <v>1300000</v>
      </c>
      <c r="B13" s="5">
        <v>2020</v>
      </c>
      <c r="C13" s="5" t="s">
        <v>173</v>
      </c>
      <c r="D13" s="5">
        <v>12</v>
      </c>
      <c r="E13" s="5" t="s">
        <v>158</v>
      </c>
      <c r="F13" s="5" t="s">
        <v>10</v>
      </c>
      <c r="G13" s="1" t="str">
        <f t="shared" si="0"/>
        <v>INSERT INTO MODEL VALUES(1300000, 2020, 'Civic', 12, 'Diesel', 'Honda');</v>
      </c>
      <c r="H13" s="6">
        <v>16</v>
      </c>
      <c r="I13" s="1"/>
      <c r="K13" s="5">
        <f t="shared" si="1"/>
        <v>7</v>
      </c>
      <c r="L13" s="5" t="s">
        <v>163</v>
      </c>
      <c r="M13" s="7" t="s">
        <v>174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5">
        <v>400000</v>
      </c>
      <c r="B14" s="5">
        <v>2018</v>
      </c>
      <c r="C14" s="5" t="s">
        <v>175</v>
      </c>
      <c r="D14" s="5">
        <v>13</v>
      </c>
      <c r="E14" s="5" t="s">
        <v>155</v>
      </c>
      <c r="F14" s="5" t="s">
        <v>13</v>
      </c>
      <c r="G14" s="1" t="str">
        <f t="shared" si="0"/>
        <v>INSERT INTO MODEL VALUES(400000, 2018, 'Santro', 13, 'Petrol', 'Hyundai');</v>
      </c>
      <c r="H14" s="6">
        <v>20</v>
      </c>
      <c r="I14" s="1"/>
      <c r="K14" s="5">
        <f t="shared" si="1"/>
        <v>8</v>
      </c>
      <c r="L14" s="5" t="s">
        <v>165</v>
      </c>
      <c r="M14" s="7" t="s">
        <v>176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>
        <v>800000</v>
      </c>
      <c r="B15" s="5">
        <v>2019</v>
      </c>
      <c r="C15" s="5" t="s">
        <v>177</v>
      </c>
      <c r="D15" s="5">
        <v>14</v>
      </c>
      <c r="E15" s="5" t="s">
        <v>155</v>
      </c>
      <c r="F15" s="5" t="s">
        <v>16</v>
      </c>
      <c r="G15" s="1" t="str">
        <f t="shared" si="0"/>
        <v>INSERT INTO MODEL VALUES(800000, 2019, 'Yaris', 14, 'Petrol', 'Toyota');</v>
      </c>
      <c r="H15" s="6">
        <v>17</v>
      </c>
      <c r="I15" s="1"/>
      <c r="K15" s="5">
        <f t="shared" si="1"/>
        <v>9</v>
      </c>
      <c r="L15" s="5" t="s">
        <v>167</v>
      </c>
      <c r="M15" s="7" t="s">
        <v>178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>
        <v>750000</v>
      </c>
      <c r="B16" s="5">
        <v>2021</v>
      </c>
      <c r="C16" s="5" t="s">
        <v>179</v>
      </c>
      <c r="D16" s="5">
        <v>15</v>
      </c>
      <c r="E16" s="5" t="s">
        <v>158</v>
      </c>
      <c r="F16" s="5" t="s">
        <v>19</v>
      </c>
      <c r="G16" s="1" t="str">
        <f t="shared" si="0"/>
        <v>INSERT INTO MODEL VALUES(750000, 2021, 'Scorpio', 15, 'Diesel', 'Mahindra');</v>
      </c>
      <c r="H16" s="6">
        <v>12</v>
      </c>
      <c r="I16" s="1"/>
      <c r="K16" s="5">
        <f t="shared" si="1"/>
        <v>10</v>
      </c>
      <c r="L16" s="5" t="s">
        <v>169</v>
      </c>
      <c r="M16" s="7" t="s">
        <v>180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650000</v>
      </c>
      <c r="B17" s="5">
        <v>2020</v>
      </c>
      <c r="C17" s="5" t="s">
        <v>181</v>
      </c>
      <c r="D17" s="5">
        <v>16</v>
      </c>
      <c r="E17" s="5" t="s">
        <v>155</v>
      </c>
      <c r="F17" s="5" t="s">
        <v>7</v>
      </c>
      <c r="G17" s="1" t="str">
        <f t="shared" si="0"/>
        <v>INSERT INTO MODEL VALUES(650000, 2020, 'Ertiga', 16, 'Petrol', 'Maruti');</v>
      </c>
      <c r="H17" s="6">
        <v>18</v>
      </c>
      <c r="I17" s="1"/>
      <c r="K17" s="5">
        <f t="shared" si="1"/>
        <v>11</v>
      </c>
      <c r="L17" s="5" t="s">
        <v>171</v>
      </c>
      <c r="M17" s="7" t="s">
        <v>182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850000</v>
      </c>
      <c r="B18" s="5">
        <v>2022</v>
      </c>
      <c r="C18" s="5" t="s">
        <v>183</v>
      </c>
      <c r="D18" s="5">
        <v>17</v>
      </c>
      <c r="E18" s="5" t="s">
        <v>158</v>
      </c>
      <c r="F18" s="5" t="s">
        <v>10</v>
      </c>
      <c r="G18" s="1" t="str">
        <f t="shared" si="0"/>
        <v>INSERT INTO MODEL VALUES(850000, 2022, 'BR-V', 17, 'Diesel', 'Honda');</v>
      </c>
      <c r="H18" s="6">
        <v>15</v>
      </c>
      <c r="I18" s="1"/>
      <c r="K18" s="5">
        <f t="shared" si="1"/>
        <v>12</v>
      </c>
      <c r="L18" s="5" t="s">
        <v>173</v>
      </c>
      <c r="M18" s="7" t="s">
        <v>184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700000</v>
      </c>
      <c r="B19" s="5">
        <v>2020</v>
      </c>
      <c r="C19" s="5" t="s">
        <v>185</v>
      </c>
      <c r="D19" s="5">
        <v>18</v>
      </c>
      <c r="E19" s="5" t="s">
        <v>155</v>
      </c>
      <c r="F19" s="5" t="s">
        <v>13</v>
      </c>
      <c r="G19" s="1" t="str">
        <f t="shared" si="0"/>
        <v>INSERT INTO MODEL VALUES(700000, 2020, 'Venue', 18, 'Petrol', 'Hyundai');</v>
      </c>
      <c r="H19" s="6">
        <v>18</v>
      </c>
      <c r="I19" s="1"/>
      <c r="K19" s="5">
        <f t="shared" si="1"/>
        <v>13</v>
      </c>
      <c r="L19" s="5" t="s">
        <v>175</v>
      </c>
      <c r="M19" s="7" t="s">
        <v>186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2000000</v>
      </c>
      <c r="B20" s="5">
        <v>2016</v>
      </c>
      <c r="C20" s="5" t="s">
        <v>187</v>
      </c>
      <c r="D20" s="5">
        <v>19</v>
      </c>
      <c r="E20" s="5" t="s">
        <v>155</v>
      </c>
      <c r="F20" s="5" t="s">
        <v>16</v>
      </c>
      <c r="G20" s="1" t="str">
        <f t="shared" si="0"/>
        <v>INSERT INTO MODEL VALUES(2000000, 2016, 'Innova Crysta', 19, 'Petrol', 'Toyota');</v>
      </c>
      <c r="H20" s="6">
        <v>8</v>
      </c>
      <c r="I20" s="1"/>
      <c r="K20" s="5">
        <f t="shared" si="1"/>
        <v>14</v>
      </c>
      <c r="L20" s="5" t="s">
        <v>177</v>
      </c>
      <c r="M20" s="7" t="s">
        <v>188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">
        <v>800000</v>
      </c>
      <c r="B21" s="5">
        <v>2019</v>
      </c>
      <c r="C21" s="5" t="s">
        <v>189</v>
      </c>
      <c r="D21" s="5">
        <v>20</v>
      </c>
      <c r="E21" s="5" t="s">
        <v>155</v>
      </c>
      <c r="F21" s="5" t="s">
        <v>19</v>
      </c>
      <c r="G21" s="1" t="str">
        <f t="shared" si="0"/>
        <v>INSERT INTO MODEL VALUES(800000, 2019, 'KUV100', 20, 'Petrol', 'Mahindra');</v>
      </c>
      <c r="H21" s="6">
        <v>18</v>
      </c>
      <c r="I21" s="1"/>
      <c r="K21" s="5">
        <f t="shared" si="1"/>
        <v>15</v>
      </c>
      <c r="L21" s="5" t="s">
        <v>179</v>
      </c>
      <c r="M21" s="7" t="s">
        <v>190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K22" s="5">
        <f t="shared" si="1"/>
        <v>16</v>
      </c>
      <c r="L22" s="5" t="s">
        <v>181</v>
      </c>
      <c r="M22" s="7" t="s">
        <v>191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K23" s="5">
        <f t="shared" si="1"/>
        <v>17</v>
      </c>
      <c r="L23" s="5" t="s">
        <v>183</v>
      </c>
      <c r="M23" s="7" t="s">
        <v>192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K24" s="5">
        <f t="shared" si="1"/>
        <v>18</v>
      </c>
      <c r="L24" s="5" t="s">
        <v>185</v>
      </c>
      <c r="M24" s="7" t="s">
        <v>193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K25" s="5">
        <f t="shared" si="1"/>
        <v>19</v>
      </c>
      <c r="L25" s="5" t="s">
        <v>187</v>
      </c>
      <c r="M25" s="7" t="s">
        <v>194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K26" s="5">
        <f t="shared" si="1"/>
        <v>20</v>
      </c>
      <c r="L26" s="5" t="s">
        <v>189</v>
      </c>
      <c r="M26" s="7" t="s">
        <v>195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K4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1.42578125" customWidth="1"/>
    <col min="2" max="2" width="8.140625" customWidth="1"/>
    <col min="3" max="3" width="8.5703125" customWidth="1"/>
    <col min="4" max="4" width="6.85546875" customWidth="1"/>
    <col min="5" max="5" width="16.5703125" customWidth="1"/>
    <col min="6" max="6" width="18.42578125" customWidth="1"/>
    <col min="7" max="7" width="12.28515625" customWidth="1"/>
    <col min="8" max="8" width="7" customWidth="1"/>
    <col min="9" max="9" width="19.42578125" customWidth="1"/>
    <col min="10" max="10" width="113.7109375" customWidth="1"/>
  </cols>
  <sheetData>
    <row r="1" spans="1:26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22</v>
      </c>
      <c r="I1" s="1" t="s">
        <v>203</v>
      </c>
      <c r="J1" s="2" t="s">
        <v>204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205</v>
      </c>
      <c r="B2" s="1">
        <v>5</v>
      </c>
      <c r="C2" s="1" t="s">
        <v>206</v>
      </c>
      <c r="D2" s="1">
        <f>LOOKUP(B2,MODEL!$D$2:$D$21,MODEL!$H$2:$H$21)</f>
        <v>13</v>
      </c>
      <c r="E2" s="3">
        <v>44076</v>
      </c>
      <c r="F2" s="8" t="s">
        <v>207</v>
      </c>
      <c r="G2" s="1" t="s">
        <v>208</v>
      </c>
      <c r="H2" s="1" t="str">
        <f t="shared" ref="H2:H26" si="0">LEFT(A2, 4)</f>
        <v>KA01</v>
      </c>
      <c r="I2" s="1" t="s">
        <v>69</v>
      </c>
      <c r="J2" s="1" t="str">
        <f t="shared" ref="J2:J26" si="1">"INSERT INTO CAR VALUES ('" &amp; A2 &amp; "', " &amp; B2 &amp; ", '" &amp; C2 &amp; "', " &amp; D2 &amp; ", '" &amp; TEXT(E2, "yyyy-mm-dd") &amp; "', '" &amp; F2 &amp; "', '" &amp; G2 &amp; "', '" &amp; H2 &amp; "', '" &amp; I2 &amp; "');"</f>
        <v>INSERT INTO CAR VALUES ('KA01IJ3456', 5, 'Navy Blue', 13, '2020-09-02', 'MA1NA2LHXW2201252', 'F29J4998952', 'KA01', 'CAR-INV-RV67BN-2024');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209</v>
      </c>
      <c r="B3" s="1">
        <v>11</v>
      </c>
      <c r="C3" s="1" t="s">
        <v>210</v>
      </c>
      <c r="D3" s="1">
        <f>LOOKUP(B3,MODEL!$D$2:$D$21,MODEL!$H$2:$H$21)</f>
        <v>21</v>
      </c>
      <c r="E3" s="3">
        <v>41337</v>
      </c>
      <c r="F3" s="8" t="s">
        <v>211</v>
      </c>
      <c r="G3" s="1" t="s">
        <v>212</v>
      </c>
      <c r="H3" s="1" t="str">
        <f t="shared" si="0"/>
        <v>KA01</v>
      </c>
      <c r="I3" s="1" t="s">
        <v>87</v>
      </c>
      <c r="J3" s="1" t="str">
        <f t="shared" si="1"/>
        <v>INSERT INTO CAR VALUES ('KA01UV6543', 11, 'Orange', 21, '2013-03-04', 'MA3EJKD1SP6925177', 'C96L2474662', 'KA01', 'CAR-INV-WE67CX-2024');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213</v>
      </c>
      <c r="B4" s="1">
        <v>17</v>
      </c>
      <c r="C4" s="1" t="s">
        <v>214</v>
      </c>
      <c r="D4" s="1">
        <f>LOOKUP(B4,MODEL!$D$2:$D$21,MODEL!$H$2:$H$21)</f>
        <v>15</v>
      </c>
      <c r="E4" s="3">
        <v>41867</v>
      </c>
      <c r="F4" s="8" t="s">
        <v>215</v>
      </c>
      <c r="G4" s="1" t="s">
        <v>216</v>
      </c>
      <c r="H4" s="1" t="str">
        <f t="shared" si="0"/>
        <v>KA01</v>
      </c>
      <c r="I4" s="1" t="s">
        <v>105</v>
      </c>
      <c r="J4" s="1" t="str">
        <f t="shared" si="1"/>
        <v>INSERT INTO CAR VALUES ('KA01GH1234', 17, 'Yellow', 15, '2014-08-16', 'MHRDG2650T3022462', 'W28T6534433', 'KA01', 'CAR-INV-78JHG2-2024');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217</v>
      </c>
      <c r="B5" s="1">
        <v>15</v>
      </c>
      <c r="C5" s="1" t="s">
        <v>218</v>
      </c>
      <c r="D5" s="1">
        <f>LOOKUP(B5,MODEL!$D$2:$D$21,MODEL!$H$2:$H$21)</f>
        <v>12</v>
      </c>
      <c r="E5" s="3">
        <v>40505</v>
      </c>
      <c r="F5" s="8" t="s">
        <v>219</v>
      </c>
      <c r="G5" s="1" t="s">
        <v>220</v>
      </c>
      <c r="H5" s="1" t="str">
        <f t="shared" si="0"/>
        <v>KA01</v>
      </c>
      <c r="I5" s="1" t="s">
        <v>123</v>
      </c>
      <c r="J5" s="1" t="str">
        <f t="shared" si="1"/>
        <v>INSERT INTO CAR VALUES ('KA01ST9087', 15, 'Tan', 12, '2010-11-23', 'MA1TA2VYXN6085213', 'X58H6477940', 'KA01', 'CAR-INV-MP67XC-2024');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221</v>
      </c>
      <c r="B6" s="1">
        <v>4</v>
      </c>
      <c r="C6" s="1" t="s">
        <v>222</v>
      </c>
      <c r="D6" s="1">
        <f>LOOKUP(B6,MODEL!$D$2:$D$21,MODEL!$H$2:$H$21)</f>
        <v>16</v>
      </c>
      <c r="E6" s="3">
        <v>42393</v>
      </c>
      <c r="F6" s="8" t="s">
        <v>223</v>
      </c>
      <c r="G6" s="1" t="s">
        <v>224</v>
      </c>
      <c r="H6" s="1" t="str">
        <f t="shared" si="0"/>
        <v>KA04</v>
      </c>
      <c r="I6" s="1" t="s">
        <v>64</v>
      </c>
      <c r="J6" s="1" t="str">
        <f t="shared" si="1"/>
        <v>INSERT INTO CAR VALUES ('KA04GH9876', 4, 'Silver', 16, '2016-01-24', 'MBHEBRB1JF8211510', 'E75L4318403', 'KA04', 'CAR-INV-45FDX7-2024');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225</v>
      </c>
      <c r="B7" s="1">
        <v>10</v>
      </c>
      <c r="C7" s="1" t="s">
        <v>226</v>
      </c>
      <c r="D7" s="1">
        <f>LOOKUP(B7,MODEL!$D$2:$D$21,MODEL!$H$2:$H$21)</f>
        <v>12</v>
      </c>
      <c r="E7" s="3">
        <v>43349</v>
      </c>
      <c r="F7" s="8" t="s">
        <v>227</v>
      </c>
      <c r="G7" s="1" t="s">
        <v>228</v>
      </c>
      <c r="H7" s="1" t="str">
        <f t="shared" si="0"/>
        <v>KA04</v>
      </c>
      <c r="I7" s="1" t="s">
        <v>86</v>
      </c>
      <c r="J7" s="1" t="str">
        <f t="shared" si="1"/>
        <v>INSERT INTO CAR VALUES ('KA04ST8765', 10, 'Black', 12, '2018-09-06', 'MA1YA2TYNN9272449', 'R76T2213576', 'KA04', 'CAR-INV-12BNVG-2024');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229</v>
      </c>
      <c r="B8" s="1">
        <v>16</v>
      </c>
      <c r="C8" s="1" t="s">
        <v>230</v>
      </c>
      <c r="D8" s="1">
        <f>LOOKUP(B8,MODEL!$D$2:$D$21,MODEL!$H$2:$H$21)</f>
        <v>18</v>
      </c>
      <c r="E8" s="3">
        <v>41857</v>
      </c>
      <c r="F8" s="8" t="s">
        <v>231</v>
      </c>
      <c r="G8" s="1" t="s">
        <v>232</v>
      </c>
      <c r="H8" s="1" t="str">
        <f t="shared" si="0"/>
        <v>KA04</v>
      </c>
      <c r="I8" s="1" t="s">
        <v>100</v>
      </c>
      <c r="J8" s="1" t="str">
        <f t="shared" si="1"/>
        <v>INSERT INTO CAR VALUES ('KA04EF7890', 16, 'Gold', 18, '2014-08-06', 'MA3ELMF1SS9704545', 'I92F9997715', 'KA04', 'CAR-INV-RX12ZU-2024');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233</v>
      </c>
      <c r="B9" s="1">
        <v>12</v>
      </c>
      <c r="C9" s="1" t="s">
        <v>218</v>
      </c>
      <c r="D9" s="1">
        <f>LOOKUP(B9,MODEL!$D$2:$D$21,MODEL!$H$2:$H$21)</f>
        <v>16</v>
      </c>
      <c r="E9" s="3">
        <v>41501</v>
      </c>
      <c r="F9" s="8" t="s">
        <v>234</v>
      </c>
      <c r="G9" s="1" t="s">
        <v>235</v>
      </c>
      <c r="H9" s="1" t="str">
        <f t="shared" si="0"/>
        <v>KA04</v>
      </c>
      <c r="I9" s="1" t="s">
        <v>118</v>
      </c>
      <c r="J9" s="1" t="str">
        <f t="shared" si="1"/>
        <v>INSERT INTO CAR VALUES ('KA04QR2345', 12, 'Tan', 16, '2013-08-15', '2HGFC2F59T6577270', 'Y99Q6344866', 'KA04', 'CAR-INV-34BNZX-2024');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236</v>
      </c>
      <c r="B10" s="1">
        <v>3</v>
      </c>
      <c r="C10" s="1" t="s">
        <v>237</v>
      </c>
      <c r="D10" s="1">
        <f>LOOKUP(B10,MODEL!$D$2:$D$21,MODEL!$H$2:$H$21)</f>
        <v>18</v>
      </c>
      <c r="E10" s="3">
        <v>43025</v>
      </c>
      <c r="F10" s="8" t="s">
        <v>238</v>
      </c>
      <c r="G10" s="1" t="s">
        <v>239</v>
      </c>
      <c r="H10" s="1" t="str">
        <f t="shared" si="0"/>
        <v>KA05</v>
      </c>
      <c r="I10" s="1" t="s">
        <v>59</v>
      </c>
      <c r="J10" s="1" t="str">
        <f t="shared" si="1"/>
        <v>INSERT INTO CAR VALUES ('KA05EF4567', 3, 'Green', 18, '2017-10-17', 'MALBM51BLS2320227', 'S52H9396830', 'KA05', 'CAR-INV-PLM89N-2024');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240</v>
      </c>
      <c r="B11" s="1">
        <v>9</v>
      </c>
      <c r="C11" s="1" t="s">
        <v>241</v>
      </c>
      <c r="D11" s="1">
        <f>LOOKUP(B11,MODEL!$D$2:$D$21,MODEL!$H$2:$H$21)</f>
        <v>11</v>
      </c>
      <c r="E11" s="3">
        <v>44636</v>
      </c>
      <c r="F11" s="8" t="s">
        <v>242</v>
      </c>
      <c r="G11" s="1" t="s">
        <v>243</v>
      </c>
      <c r="H11" s="1" t="str">
        <f t="shared" si="0"/>
        <v>KA05</v>
      </c>
      <c r="I11" s="1" t="s">
        <v>85</v>
      </c>
      <c r="J11" s="1" t="str">
        <f t="shared" si="1"/>
        <v>INSERT INTO CAR VALUES ('KA05QR5678', 9, 'Brown', 11, '2022-03-16', 'MHFAX29G4I9983719', 'T70N4234267', 'KA05', 'CAR-INV-TQ54MN-2024');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244</v>
      </c>
      <c r="B12" s="1">
        <v>15</v>
      </c>
      <c r="C12" s="1" t="s">
        <v>245</v>
      </c>
      <c r="D12" s="1">
        <f>LOOKUP(B12,MODEL!$D$2:$D$21,MODEL!$H$2:$H$21)</f>
        <v>12</v>
      </c>
      <c r="E12" s="3">
        <v>44048</v>
      </c>
      <c r="F12" s="8" t="s">
        <v>246</v>
      </c>
      <c r="G12" s="1" t="s">
        <v>247</v>
      </c>
      <c r="H12" s="1" t="str">
        <f t="shared" si="0"/>
        <v>KA05</v>
      </c>
      <c r="I12" s="1" t="s">
        <v>99</v>
      </c>
      <c r="J12" s="1" t="str">
        <f t="shared" si="1"/>
        <v>INSERT INTO CAR VALUES ('KA05CD5674', 15, 'Blue', 12, '2020-08-05', 'MA1TA2VYXH3865215', 'R43G4850845', 'KA05', 'CAR-INV-1MN89V-2024');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248</v>
      </c>
      <c r="B13" s="1">
        <v>17</v>
      </c>
      <c r="C13" s="1" t="s">
        <v>249</v>
      </c>
      <c r="D13" s="1">
        <f>LOOKUP(B13,MODEL!$D$2:$D$21,MODEL!$H$2:$H$21)</f>
        <v>15</v>
      </c>
      <c r="E13" s="3">
        <v>40282</v>
      </c>
      <c r="F13" s="8" t="s">
        <v>250</v>
      </c>
      <c r="G13" s="1" t="s">
        <v>251</v>
      </c>
      <c r="H13" s="1" t="str">
        <f t="shared" si="0"/>
        <v>KA05</v>
      </c>
      <c r="I13" s="1" t="s">
        <v>113</v>
      </c>
      <c r="J13" s="1" t="str">
        <f t="shared" si="1"/>
        <v>INSERT INTO CAR VALUES ('KA05OP4567', 17, 'White', 15, '2010-04-14', 'MHRDG2650T7046043', 'F93O6264624', 'KA05', 'CAR-INV-9KJHG5-2024');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252</v>
      </c>
      <c r="B14" s="1">
        <v>6</v>
      </c>
      <c r="C14" s="1" t="s">
        <v>249</v>
      </c>
      <c r="D14" s="1">
        <f>LOOKUP(B14,MODEL!$D$2:$D$21,MODEL!$H$2:$H$21)</f>
        <v>21</v>
      </c>
      <c r="E14" s="3">
        <v>40731</v>
      </c>
      <c r="F14" s="8" t="s">
        <v>253</v>
      </c>
      <c r="G14" s="1" t="s">
        <v>254</v>
      </c>
      <c r="H14" s="1" t="str">
        <f t="shared" si="0"/>
        <v>KA14</v>
      </c>
      <c r="I14" s="1" t="s">
        <v>74</v>
      </c>
      <c r="J14" s="1" t="str">
        <f t="shared" si="1"/>
        <v>INSERT INTO CAR VALUES ('KA14KL1234', 6, 'White', 21, '2011-07-07', 'MA3EYD32SK8372908', 'E87L7438696', 'KA14', 'CAR-INV-XC12VR-2024');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255</v>
      </c>
      <c r="B15" s="1">
        <v>12</v>
      </c>
      <c r="C15" s="1" t="s">
        <v>256</v>
      </c>
      <c r="D15" s="1">
        <f>LOOKUP(B15,MODEL!$D$2:$D$21,MODEL!$H$2:$H$21)</f>
        <v>16</v>
      </c>
      <c r="E15" s="3">
        <v>45178</v>
      </c>
      <c r="F15" s="8" t="s">
        <v>257</v>
      </c>
      <c r="G15" s="1" t="s">
        <v>258</v>
      </c>
      <c r="H15" s="1" t="str">
        <f t="shared" si="0"/>
        <v>KA14</v>
      </c>
      <c r="I15" s="1" t="s">
        <v>88</v>
      </c>
      <c r="J15" s="1" t="str">
        <f t="shared" si="1"/>
        <v>INSERT INTO CAR VALUES ('KA14WX3456', 12, 'Red', 16, '2023-09-09', '2HGFC2F59Z6401065', 'B16G3302569', 'KA14', 'CAR-INV-OP98LK-2024');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259</v>
      </c>
      <c r="B16" s="1">
        <v>18</v>
      </c>
      <c r="C16" s="1" t="s">
        <v>249</v>
      </c>
      <c r="D16" s="1">
        <f>LOOKUP(B16,MODEL!$D$2:$D$21,MODEL!$H$2:$H$21)</f>
        <v>18</v>
      </c>
      <c r="E16" s="3">
        <v>42677</v>
      </c>
      <c r="F16" s="8" t="s">
        <v>260</v>
      </c>
      <c r="G16" s="1" t="s">
        <v>261</v>
      </c>
      <c r="H16" s="1" t="str">
        <f t="shared" si="0"/>
        <v>KA14</v>
      </c>
      <c r="I16" s="1" t="s">
        <v>110</v>
      </c>
      <c r="J16" s="1" t="str">
        <f t="shared" si="1"/>
        <v>INSERT INTO CAR VALUES ('KA14IJ6789', 18, 'White', 18, '2016-11-03', 'MALF381CLQ3171279', 'Q20L8529113', 'KA14', 'CAR-INV-LOP9M6-2024');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262</v>
      </c>
      <c r="B17" s="1">
        <v>1</v>
      </c>
      <c r="C17" s="1" t="s">
        <v>222</v>
      </c>
      <c r="D17" s="1">
        <f>LOOKUP(B17,MODEL!$D$2:$D$21,MODEL!$H$2:$H$21)</f>
        <v>21</v>
      </c>
      <c r="E17" s="3">
        <v>41139</v>
      </c>
      <c r="F17" s="8" t="s">
        <v>263</v>
      </c>
      <c r="G17" s="1" t="s">
        <v>264</v>
      </c>
      <c r="H17" s="1" t="str">
        <f t="shared" si="0"/>
        <v>KA14</v>
      </c>
      <c r="I17" s="1" t="s">
        <v>128</v>
      </c>
      <c r="J17" s="1" t="str">
        <f t="shared" si="1"/>
        <v>INSERT INTO CAR VALUES ('KA14UV6789', 1, 'Silver', 21, '2012-08-18', 'MA3EKKD1SO1769186', 'B33X2233936', 'KA14', 'CAR-INV-12DFGV-2024');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265</v>
      </c>
      <c r="B18" s="1">
        <v>1</v>
      </c>
      <c r="C18" s="1" t="s">
        <v>210</v>
      </c>
      <c r="D18" s="1">
        <f>LOOKUP(B18,MODEL!$D$2:$D$21,MODEL!$H$2:$H$21)</f>
        <v>21</v>
      </c>
      <c r="E18" s="3">
        <v>42124</v>
      </c>
      <c r="F18" s="8" t="s">
        <v>266</v>
      </c>
      <c r="G18" s="1" t="s">
        <v>267</v>
      </c>
      <c r="H18" s="1" t="str">
        <f t="shared" si="0"/>
        <v>KA41</v>
      </c>
      <c r="I18" s="1" t="s">
        <v>49</v>
      </c>
      <c r="J18" s="1" t="str">
        <f t="shared" si="1"/>
        <v>INSERT INTO CAR VALUES ('KA41AB2345', 1, 'Orange', 21, '2015-04-30', 'MA3EKKD1SI3814774', 'A11Q8609501', 'KA41', 'CAR-INV-AB34X9-2024');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268</v>
      </c>
      <c r="B19" s="1">
        <v>7</v>
      </c>
      <c r="C19" s="1" t="s">
        <v>269</v>
      </c>
      <c r="D19" s="1">
        <f>LOOKUP(B19,MODEL!$D$2:$D$21,MODEL!$H$2:$H$21)</f>
        <v>14</v>
      </c>
      <c r="E19" s="3">
        <v>43492</v>
      </c>
      <c r="F19" s="8" t="s">
        <v>270</v>
      </c>
      <c r="G19" s="1" t="s">
        <v>271</v>
      </c>
      <c r="H19" s="1" t="str">
        <f t="shared" si="0"/>
        <v>KA41</v>
      </c>
      <c r="I19" s="1" t="s">
        <v>79</v>
      </c>
      <c r="J19" s="1" t="str">
        <f t="shared" si="1"/>
        <v>INSERT INTO CAR VALUES ('KA41MN7890', 7, 'Beige', 14, '2019-01-27', 'MHRDC2660W8174220', 'X95M3029178', 'KA41', 'CAR-INV-9KLO56-2024');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272</v>
      </c>
      <c r="B20" s="1">
        <v>13</v>
      </c>
      <c r="C20" s="1" t="s">
        <v>273</v>
      </c>
      <c r="D20" s="1">
        <f>LOOKUP(B20,MODEL!$D$2:$D$21,MODEL!$H$2:$H$21)</f>
        <v>20</v>
      </c>
      <c r="E20" s="3">
        <v>42662</v>
      </c>
      <c r="F20" s="8" t="s">
        <v>274</v>
      </c>
      <c r="G20" s="1" t="s">
        <v>275</v>
      </c>
      <c r="H20" s="1" t="str">
        <f t="shared" si="0"/>
        <v>KA41</v>
      </c>
      <c r="I20" s="1" t="s">
        <v>89</v>
      </c>
      <c r="J20" s="1" t="str">
        <f t="shared" si="1"/>
        <v>INSERT INTO CAR VALUES ('KA41YZ9087', 13, 'Purple', 20, '2016-10-19', 'MALAA51CLL7409296', 'W44O2569041', 'KA41', 'CAR-INV-6YHG43-2024');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276</v>
      </c>
      <c r="B21" s="1">
        <v>19</v>
      </c>
      <c r="C21" s="1" t="s">
        <v>214</v>
      </c>
      <c r="D21" s="1">
        <f>LOOKUP(B21,MODEL!$D$2:$D$21,MODEL!$H$2:$H$21)</f>
        <v>8</v>
      </c>
      <c r="E21" s="3">
        <v>42887</v>
      </c>
      <c r="F21" s="8" t="s">
        <v>277</v>
      </c>
      <c r="G21" s="1" t="s">
        <v>278</v>
      </c>
      <c r="H21" s="1" t="str">
        <f t="shared" si="0"/>
        <v>KA41</v>
      </c>
      <c r="I21" s="1" t="s">
        <v>111</v>
      </c>
      <c r="J21" s="1" t="str">
        <f t="shared" si="1"/>
        <v>INSERT INTO CAR VALUES ('KA41KL3456', 19, 'Yellow', 8, '2017-06-01', 'MBJB29GX0M3886185', 'G13U9238531', 'KA41', 'CAR-INV-56XDF7-2024');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279</v>
      </c>
      <c r="B22" s="1">
        <v>7</v>
      </c>
      <c r="C22" s="1" t="s">
        <v>280</v>
      </c>
      <c r="D22" s="1">
        <f>LOOKUP(B22,MODEL!$D$2:$D$21,MODEL!$H$2:$H$21)</f>
        <v>14</v>
      </c>
      <c r="E22" s="3">
        <v>43622</v>
      </c>
      <c r="F22" s="8" t="s">
        <v>281</v>
      </c>
      <c r="G22" s="1" t="s">
        <v>282</v>
      </c>
      <c r="H22" s="1" t="str">
        <f t="shared" si="0"/>
        <v>KA41</v>
      </c>
      <c r="I22" s="1" t="s">
        <v>129</v>
      </c>
      <c r="J22" s="1" t="str">
        <f t="shared" si="1"/>
        <v>INSERT INTO CAR VALUES ('KA41WX3456', 7, 'Burgundy', 14, '2019-06-06', 'MHRDC2660G7917309', 'X77L9888702', 'KA41', 'CAR-INV-RT98NB-2024');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283</v>
      </c>
      <c r="B23" s="1">
        <v>2</v>
      </c>
      <c r="C23" s="1" t="s">
        <v>249</v>
      </c>
      <c r="D23" s="1">
        <f>LOOKUP(B23,MODEL!$D$2:$D$21,MODEL!$H$2:$H$21)</f>
        <v>17</v>
      </c>
      <c r="E23" s="3">
        <v>43428</v>
      </c>
      <c r="F23" s="8" t="s">
        <v>284</v>
      </c>
      <c r="G23" s="1" t="s">
        <v>285</v>
      </c>
      <c r="H23" s="1" t="str">
        <f t="shared" si="0"/>
        <v>KA51</v>
      </c>
      <c r="I23" s="1" t="s">
        <v>54</v>
      </c>
      <c r="J23" s="1" t="str">
        <f t="shared" si="1"/>
        <v>INSERT INTO CAR VALUES ('KA51CD6789', 2, 'White', 17, '2018-11-24', 'MHMGC26E0Z9281896', 'G65E7586712', 'KA51', 'CAR-INV-7UYT23-2024');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286</v>
      </c>
      <c r="B24" s="1">
        <v>8</v>
      </c>
      <c r="C24" s="1" t="s">
        <v>241</v>
      </c>
      <c r="D24" s="1">
        <f>LOOKUP(B24,MODEL!$D$2:$D$21,MODEL!$H$2:$H$21)</f>
        <v>17</v>
      </c>
      <c r="E24" s="3">
        <v>43742</v>
      </c>
      <c r="F24" s="8" t="s">
        <v>287</v>
      </c>
      <c r="G24" s="1" t="s">
        <v>288</v>
      </c>
      <c r="H24" s="1" t="str">
        <f t="shared" si="0"/>
        <v>KA51</v>
      </c>
      <c r="I24" s="1" t="s">
        <v>84</v>
      </c>
      <c r="J24" s="1" t="str">
        <f t="shared" si="1"/>
        <v>INSERT INTO CAR VALUES ('KA51OP4321', 8, 'Brown', 17, '2019-10-04', 'MALPB81BLW6637250', 'V43F3071903', 'KA51', 'CAR-INV-3YHGT2-2024');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289</v>
      </c>
      <c r="B25" s="1">
        <v>14</v>
      </c>
      <c r="C25" s="1" t="s">
        <v>280</v>
      </c>
      <c r="D25" s="1">
        <f>LOOKUP(B25,MODEL!$D$2:$D$21,MODEL!$H$2:$H$21)</f>
        <v>17</v>
      </c>
      <c r="E25" s="3">
        <v>40340</v>
      </c>
      <c r="F25" s="8" t="s">
        <v>290</v>
      </c>
      <c r="G25" s="1" t="s">
        <v>291</v>
      </c>
      <c r="H25" s="1" t="str">
        <f t="shared" si="0"/>
        <v>KA51</v>
      </c>
      <c r="I25" s="1" t="s">
        <v>94</v>
      </c>
      <c r="J25" s="1" t="str">
        <f t="shared" si="1"/>
        <v>INSERT INTO CAR VALUES ('KA51AB4321', 14, 'Burgundy', 17, '2010-06-11', 'MBJDD2BT0M9924707', 'T15B7549989', 'KA51', 'CAR-INV-BG34CX-2024');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292</v>
      </c>
      <c r="B26" s="1">
        <v>20</v>
      </c>
      <c r="C26" s="1" t="s">
        <v>280</v>
      </c>
      <c r="D26" s="1">
        <f>LOOKUP(B26,MODEL!$D$2:$D$21,MODEL!$H$2:$H$21)</f>
        <v>18</v>
      </c>
      <c r="E26" s="3">
        <v>40421</v>
      </c>
      <c r="F26" s="8" t="s">
        <v>293</v>
      </c>
      <c r="G26" s="1" t="s">
        <v>294</v>
      </c>
      <c r="H26" s="1" t="str">
        <f t="shared" si="0"/>
        <v>KA51</v>
      </c>
      <c r="I26" s="1" t="s">
        <v>112</v>
      </c>
      <c r="J26" s="1" t="str">
        <f t="shared" si="1"/>
        <v>INSERT INTO CAR VALUES ('KA51MN8765', 20, 'Burgundy', 18, '2010-08-31', 'MA1VA2WHXU2952985', 'V94B3304622', 'KA51', 'CAR-INV-VG89LP-2024');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D79-B064-4998-AC2A-07F99F21454D}">
  <dimension ref="A1:A34"/>
  <sheetViews>
    <sheetView tabSelected="1" zoomScaleNormal="100" workbookViewId="0">
      <selection activeCell="A34" sqref="A34"/>
    </sheetView>
  </sheetViews>
  <sheetFormatPr defaultRowHeight="12.75"/>
  <sheetData>
    <row r="1" spans="1:1">
      <c r="A1" s="11" t="s">
        <v>307</v>
      </c>
    </row>
    <row r="2" spans="1:1">
      <c r="A2" s="11" t="s">
        <v>318</v>
      </c>
    </row>
    <row r="3" spans="1:1">
      <c r="A3" s="11" t="s">
        <v>309</v>
      </c>
    </row>
    <row r="4" spans="1:1">
      <c r="A4" t="s">
        <v>295</v>
      </c>
    </row>
    <row r="5" spans="1:1">
      <c r="A5" t="s">
        <v>296</v>
      </c>
    </row>
    <row r="6" spans="1:1">
      <c r="A6" s="11" t="s">
        <v>308</v>
      </c>
    </row>
    <row r="7" spans="1:1">
      <c r="A7" s="11" t="s">
        <v>309</v>
      </c>
    </row>
    <row r="8" spans="1:1">
      <c r="A8" t="s">
        <v>295</v>
      </c>
    </row>
    <row r="9" spans="1:1">
      <c r="A9" s="11" t="s">
        <v>310</v>
      </c>
    </row>
    <row r="10" spans="1:1">
      <c r="A10" s="11" t="s">
        <v>308</v>
      </c>
    </row>
    <row r="11" spans="1:1">
      <c r="A11" s="11" t="s">
        <v>309</v>
      </c>
    </row>
    <row r="12" spans="1:1">
      <c r="A12" t="s">
        <v>295</v>
      </c>
    </row>
    <row r="13" spans="1:1">
      <c r="A13" s="11" t="s">
        <v>319</v>
      </c>
    </row>
    <row r="14" spans="1:1">
      <c r="A14" t="s">
        <v>300</v>
      </c>
    </row>
    <row r="15" spans="1:1">
      <c r="A15" s="11" t="s">
        <v>311</v>
      </c>
    </row>
    <row r="16" spans="1:1">
      <c r="A16" s="11" t="s">
        <v>312</v>
      </c>
    </row>
    <row r="17" spans="1:1">
      <c r="A17" s="11" t="s">
        <v>313</v>
      </c>
    </row>
    <row r="18" spans="1:1">
      <c r="A18" s="11" t="s">
        <v>314</v>
      </c>
    </row>
    <row r="19" spans="1:1">
      <c r="A19" t="s">
        <v>300</v>
      </c>
    </row>
    <row r="20" spans="1:1">
      <c r="A20" s="11" t="s">
        <v>315</v>
      </c>
    </row>
    <row r="21" spans="1:1">
      <c r="A21" s="11" t="s">
        <v>316</v>
      </c>
    </row>
    <row r="22" spans="1:1">
      <c r="A22" s="11" t="s">
        <v>317</v>
      </c>
    </row>
    <row r="23" spans="1:1">
      <c r="A23" s="11" t="s">
        <v>320</v>
      </c>
    </row>
    <row r="24" spans="1:1">
      <c r="A24" t="s">
        <v>300</v>
      </c>
    </row>
    <row r="25" spans="1:1">
      <c r="A25" t="s">
        <v>297</v>
      </c>
    </row>
    <row r="26" spans="1:1">
      <c r="A26" t="s">
        <v>298</v>
      </c>
    </row>
    <row r="27" spans="1:1">
      <c r="A27" t="s">
        <v>299</v>
      </c>
    </row>
    <row r="28" spans="1:1">
      <c r="A28" t="s">
        <v>301</v>
      </c>
    </row>
    <row r="29" spans="1:1">
      <c r="A29" t="s">
        <v>302</v>
      </c>
    </row>
    <row r="30" spans="1:1">
      <c r="A30" t="s">
        <v>303</v>
      </c>
    </row>
    <row r="31" spans="1:1">
      <c r="A31" t="s">
        <v>304</v>
      </c>
    </row>
    <row r="32" spans="1:1">
      <c r="A32" t="s">
        <v>305</v>
      </c>
    </row>
    <row r="33" spans="1:1">
      <c r="A33" t="s">
        <v>306</v>
      </c>
    </row>
    <row r="34" spans="1:1" ht="15">
      <c r="A34" s="12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MANUFACTURER</vt:lpstr>
      <vt:lpstr>RTO</vt:lpstr>
      <vt:lpstr>CUSTOMER</vt:lpstr>
      <vt:lpstr>BUY_FROM</vt:lpstr>
      <vt:lpstr>MODEL</vt:lpstr>
      <vt:lpstr>CAR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Pranava K P</cp:lastModifiedBy>
  <dcterms:modified xsi:type="dcterms:W3CDTF">2025-08-09T16:30:16Z</dcterms:modified>
</cp:coreProperties>
</file>