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<sst xmlns="http://schemas.openxmlformats.org/spreadsheetml/2006/main" count="33" uniqueCount="32">
  <si>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Stored Parameter</t>
  </si>
  <si>
    <t xml:space="preserve">DeskFullWater</t>
  </si>
  <si>
    <t xml:space="preserve">on desiel</t>
  </si>
  <si>
    <t xml:space="preserve">S.N</t>
  </si>
  <si>
    <t xml:space="preserve">Parameter</t>
  </si>
  <si>
    <t xml:space="preserve">Value</t>
  </si>
  <si>
    <t xml:space="preserve">desiel full</t>
  </si>
  <si>
    <t xml:space="preserve">d. over</t>
  </si>
  <si>
    <t xml:space="preserve">FACTOR</t>
  </si>
  <si>
    <t xml:space="preserve">storedParam_struct.p0_stored </t>
  </si>
  <si>
    <t xml:space="preserve">storedParam_struct.p1E_stored </t>
  </si>
  <si>
    <t xml:space="preserve">storedParam_struct.p2E_stored </t>
  </si>
  <si>
    <t xml:space="preserve">storedParam_struct.p1F_stored </t>
  </si>
  <si>
    <t xml:space="preserve">storedParam_struct.p2F_stored</t>
  </si>
  <si>
    <t xml:space="preserve">caliPara_struct.raw_p1_span </t>
  </si>
  <si>
    <t xml:space="preserve">caliPara_struct.raw_p2_span </t>
  </si>
  <si>
    <t xml:space="preserve">storedParam_struct.m_stored</t>
  </si>
  <si>
    <t xml:space="preserve">storedParam_struct.div_stored </t>
  </si>
  <si>
    <t xml:space="preserve">storedParam_struct.span_stored </t>
  </si>
  <si>
    <t xml:space="preserve">liveParam_struct.p0_live </t>
  </si>
  <si>
    <t xml:space="preserve">liveParam_struct.p1_live </t>
  </si>
  <si>
    <t xml:space="preserve">liveParam_struct.p2_live </t>
  </si>
  <si>
    <t xml:space="preserve">liveParam_struct.p0_x </t>
  </si>
  <si>
    <t xml:space="preserve">liveParam_struct.p1_drift_factor_f </t>
  </si>
  <si>
    <t xml:space="preserve">liveParam_struct.p2_drift_factor_f </t>
  </si>
  <si>
    <t xml:space="preserve">liveParam_struct.current_level_p1 </t>
  </si>
  <si>
    <t xml:space="preserve">liveParam_struct.current_level_p2 </t>
  </si>
  <si>
    <t xml:space="preserve">liveParam_struct.live_div_f </t>
  </si>
  <si>
    <t xml:space="preserve">liveParam_struct.level_fluid_Q1_f </t>
  </si>
  <si>
    <t xml:space="preserve">P1_diffrnce</t>
  </si>
  <si>
    <t xml:space="preserve">p2_difference</t>
  </si>
  <si>
    <t xml:space="preserve">adition factor for 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</si>
</sst>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32.19"/>
    <col collapsed="false" customWidth="false" hidden="false" outlineLevel="0" max="5" min="5" style="1" width="11.54"/>
    <col collapsed="false" customWidth="true" hidden="false" outlineLevel="0" max="8" min="8" style="0" width="17.72"/>
  </cols>
  <sheetData>
    <row r="1" s="3" customFormat="true" ht="12.8" hidden="false" customHeight="false" outlineLevel="0" collapsed="false">
      <c r="A1" s="2" t="s">
        <v>0</v>
      </c>
      <c r="B1" s="2"/>
      <c r="C1" s="2"/>
      <c r="D1" s="2"/>
      <c r="E1" s="2"/>
      <c r="H1" s="3" t="s">
        <v>1</v>
      </c>
      <c r="I1" s="4" t="s">
        <v>2</v>
      </c>
    </row>
    <row r="2" s="3" customFormat="true" ht="12.8" hidden="false" customHeight="false" outlineLevel="0" collapsed="false">
      <c r="A2" s="5" t="s">
        <v>3</v>
      </c>
      <c r="B2" s="5" t="s">
        <v>4</v>
      </c>
      <c r="C2" s="5" t="s">
        <v>5</v>
      </c>
      <c r="D2" s="6" t="s">
        <v>6</v>
      </c>
      <c r="E2" s="7" t="s">
        <v>7</v>
      </c>
      <c r="F2" s="6"/>
      <c r="G2" s="6"/>
      <c r="H2" s="6"/>
      <c r="I2" s="5" t="s">
        <v>5</v>
      </c>
      <c r="J2" s="6"/>
      <c r="K2" s="8"/>
      <c r="L2" s="3" t="s">
        <v>8</v>
      </c>
    </row>
    <row r="3" s="3" customFormat="true" ht="12.8" hidden="false" customHeight="false" outlineLevel="0" collapsed="false">
      <c r="A3" s="6" t="n">
        <v>1</v>
      </c>
      <c r="B3" s="9" t="s">
        <v>9</v>
      </c>
      <c r="C3" s="6" t="n">
        <f aca="false">(9361 )</f>
        <v>9361</v>
      </c>
      <c r="D3" s="6" t="n">
        <v>10094</v>
      </c>
      <c r="E3" s="6" t="n">
        <v>10095</v>
      </c>
      <c r="F3" s="6" t="n">
        <f aca="false">(9361 )</f>
        <v>9361</v>
      </c>
      <c r="G3" s="6" t="n">
        <f aca="false">(9361 )</f>
        <v>9361</v>
      </c>
      <c r="H3" s="6" t="n">
        <f aca="false">(9361 )</f>
        <v>9361</v>
      </c>
      <c r="I3" s="6" t="n">
        <f aca="false">(9361 )</f>
        <v>9361</v>
      </c>
      <c r="J3" s="6" t="n">
        <f aca="false">(9361 * L3 )</f>
        <v>9407.805</v>
      </c>
      <c r="K3" s="8"/>
      <c r="L3" s="3" t="n">
        <v>1.005</v>
      </c>
    </row>
    <row r="4" s="3" customFormat="true" ht="12.8" hidden="false" customHeight="false" outlineLevel="0" collapsed="false">
      <c r="A4" s="6" t="n">
        <v>2</v>
      </c>
      <c r="B4" s="9" t="s">
        <v>10</v>
      </c>
      <c r="C4" s="6" t="n">
        <f aca="false">(14586  )</f>
        <v>14586</v>
      </c>
      <c r="D4" s="6" t="n">
        <v>15287</v>
      </c>
      <c r="E4" s="6" t="n">
        <v>15288</v>
      </c>
      <c r="F4" s="6" t="n">
        <f aca="false">(14586  )</f>
        <v>14586</v>
      </c>
      <c r="G4" s="6" t="n">
        <f aca="false">(14586  )</f>
        <v>14586</v>
      </c>
      <c r="H4" s="6" t="n">
        <f aca="false">(14586  )</f>
        <v>14586</v>
      </c>
      <c r="I4" s="6" t="n">
        <f aca="false">(14586  )</f>
        <v>14586</v>
      </c>
      <c r="J4" s="6" t="n">
        <f aca="false">(14586 * L3 )</f>
        <v>14658.93</v>
      </c>
    </row>
    <row r="5" s="3" customFormat="true" ht="12.8" hidden="false" customHeight="false" outlineLevel="0" collapsed="false">
      <c r="A5" s="6" t="n">
        <v>3</v>
      </c>
      <c r="B5" s="9" t="s">
        <v>11</v>
      </c>
      <c r="C5" s="6" t="n">
        <f aca="false">(15671  )</f>
        <v>15671</v>
      </c>
      <c r="D5" s="6" t="n">
        <v>16298</v>
      </c>
      <c r="E5" s="6" t="n">
        <v>16299</v>
      </c>
      <c r="F5" s="6" t="n">
        <f aca="false">(15671  )</f>
        <v>15671</v>
      </c>
      <c r="G5" s="6" t="n">
        <f aca="false">(15671  )</f>
        <v>15671</v>
      </c>
      <c r="H5" s="6" t="n">
        <f aca="false">(15671  )</f>
        <v>15671</v>
      </c>
      <c r="I5" s="6" t="n">
        <f aca="false">(15671  )</f>
        <v>15671</v>
      </c>
      <c r="J5" s="6" t="n">
        <f aca="false">(15671 * L3  )</f>
        <v>15749.355</v>
      </c>
    </row>
    <row r="6" s="3" customFormat="true" ht="12.8" hidden="false" customHeight="false" outlineLevel="0" collapsed="false">
      <c r="A6" s="6" t="n">
        <v>4</v>
      </c>
      <c r="B6" s="9" t="s">
        <v>12</v>
      </c>
      <c r="C6" s="6" t="n">
        <f aca="false">(17229  )</f>
        <v>17229</v>
      </c>
      <c r="D6" s="6" t="n">
        <v>17855</v>
      </c>
      <c r="E6" s="6" t="n">
        <v>17856</v>
      </c>
      <c r="F6" s="6" t="n">
        <f aca="false">(17229  )</f>
        <v>17229</v>
      </c>
      <c r="G6" s="6" t="n">
        <f aca="false">(17229  )</f>
        <v>17229</v>
      </c>
      <c r="H6" s="6" t="n">
        <f aca="false">(17229  )</f>
        <v>17229</v>
      </c>
      <c r="I6" s="6" t="n">
        <f aca="false">(17229  )</f>
        <v>17229</v>
      </c>
      <c r="J6" s="6" t="n">
        <f aca="false">(17229  )</f>
        <v>17229</v>
      </c>
    </row>
    <row r="7" s="3" customFormat="true" ht="12.8" hidden="false" customHeight="false" outlineLevel="0" collapsed="false">
      <c r="A7" s="6" t="n">
        <v>5</v>
      </c>
      <c r="B7" s="5" t="s">
        <v>13</v>
      </c>
      <c r="C7" s="6" t="n">
        <f aca="false">(18128 )</f>
        <v>18128</v>
      </c>
      <c r="D7" s="6" t="n">
        <v>18672</v>
      </c>
      <c r="E7" s="6" t="n">
        <v>18673</v>
      </c>
      <c r="F7" s="6" t="n">
        <f aca="false">(18128 )</f>
        <v>18128</v>
      </c>
      <c r="G7" s="6" t="n">
        <f aca="false">(18128 )</f>
        <v>18128</v>
      </c>
      <c r="H7" s="6" t="n">
        <f aca="false">(18128 )</f>
        <v>18128</v>
      </c>
      <c r="I7" s="6" t="n">
        <f aca="false">(18128 )</f>
        <v>18128</v>
      </c>
      <c r="J7" s="6" t="n">
        <f aca="false">(18128 )</f>
        <v>18128</v>
      </c>
    </row>
    <row r="8" s="3" customFormat="true" ht="12.8" hidden="false" customHeight="false" outlineLevel="0" collapsed="false">
      <c r="A8" s="6"/>
      <c r="B8" s="10" t="s">
        <v>14</v>
      </c>
      <c r="C8" s="6" t="n">
        <f aca="false">(   C6  - C4  )</f>
        <v>2643</v>
      </c>
      <c r="D8" s="6" t="n">
        <f aca="false">(   D6  - D4  )</f>
        <v>2568</v>
      </c>
      <c r="E8" s="6" t="n">
        <f aca="false">(   E6  - E4  )</f>
        <v>2568</v>
      </c>
      <c r="F8" s="6" t="n">
        <f aca="false">(   F6  - F4  )</f>
        <v>2643</v>
      </c>
      <c r="G8" s="6" t="n">
        <f aca="false">(   G6  - G4  )</f>
        <v>2643</v>
      </c>
      <c r="H8" s="6" t="n">
        <f aca="false">(   H6  - H4  )</f>
        <v>2643</v>
      </c>
      <c r="I8" s="6" t="n">
        <f aca="false">(   I6  - I4  )</f>
        <v>2643</v>
      </c>
      <c r="J8" s="6" t="n">
        <f aca="false">(   J6  - J4  )</f>
        <v>2570.07</v>
      </c>
    </row>
    <row r="9" s="3" customFormat="true" ht="12.8" hidden="false" customHeight="false" outlineLevel="0" collapsed="false">
      <c r="A9" s="6"/>
      <c r="B9" s="10" t="s">
        <v>15</v>
      </c>
      <c r="C9" s="6" t="n">
        <f aca="false">(   C7  - C5  )</f>
        <v>2457</v>
      </c>
      <c r="D9" s="6" t="n">
        <f aca="false">(   D7  - D5  )</f>
        <v>2374</v>
      </c>
      <c r="E9" s="6" t="n">
        <f aca="false">(   E7  - E5  )</f>
        <v>2374</v>
      </c>
      <c r="F9" s="6" t="n">
        <f aca="false">(   F7  - F5  )</f>
        <v>2457</v>
      </c>
      <c r="G9" s="6" t="n">
        <f aca="false">(   G7  - G5  )</f>
        <v>2457</v>
      </c>
      <c r="H9" s="6" t="n">
        <f aca="false">(   H7  - H5  )</f>
        <v>2457</v>
      </c>
      <c r="I9" s="6" t="n">
        <f aca="false">(   I7  - I5  )</f>
        <v>2457</v>
      </c>
      <c r="J9" s="6" t="n">
        <f aca="false">(   J7  - J5  )</f>
        <v>2378.645</v>
      </c>
    </row>
    <row r="10" s="3" customFormat="true" ht="12.8" hidden="false" customHeight="false" outlineLevel="0" collapsed="false">
      <c r="A10" s="6" t="n">
        <v>6</v>
      </c>
      <c r="B10" s="6" t="s">
        <v>16</v>
      </c>
      <c r="C10" s="6" t="n">
        <f aca="false">(    14.4  - (  (7.07 * C8  ) /  (  C9  )  )  )</f>
        <v>6.79478632478632</v>
      </c>
      <c r="D10" s="6" t="n">
        <f aca="false">(    14.4  - (  (7.07 * D8  ) /  (  D9  )  )  )</f>
        <v>6.75224936815501</v>
      </c>
      <c r="E10" s="6" t="n">
        <f aca="false">(    14.4  - (  (7.07 * E8  ) /  (  E9  )  )  )</f>
        <v>6.75224936815501</v>
      </c>
      <c r="F10" s="6" t="n">
        <f aca="false">(    14.4  - (  (7.07 * F8  ) /  (  F9  )  )  )</f>
        <v>6.79478632478632</v>
      </c>
      <c r="G10" s="6" t="n">
        <f aca="false">(    14.4  - (  (7.07 * G8  ) /  (  G9  )  )  )</f>
        <v>6.79478632478632</v>
      </c>
      <c r="H10" s="6" t="n">
        <f aca="false">(    14.4  - (  (7.07 * H8  ) /  (  H9  )  )  )</f>
        <v>6.79478632478632</v>
      </c>
      <c r="I10" s="6" t="n">
        <f aca="false">(    14.4  - (  (7.07 * I8  ) /  (  I9  )  )  )</f>
        <v>6.79478632478632</v>
      </c>
      <c r="J10" s="6" t="n">
        <f aca="false">(    14.4  - (  (7.07 * J8  ) /  (  J9  )  )  )</f>
        <v>6.76103121735274</v>
      </c>
    </row>
    <row r="11" s="3" customFormat="true" ht="12.8" hidden="false" customHeight="false" outlineLevel="0" collapsed="false">
      <c r="A11" s="6" t="n">
        <v>7</v>
      </c>
      <c r="B11" s="10" t="s">
        <v>17</v>
      </c>
      <c r="C11" s="6" t="n">
        <f aca="false">(   (   (C10  * C8) / (C9 )     )    - 6.3       )</f>
        <v>1.00916575352473</v>
      </c>
      <c r="D11" s="6" t="n">
        <f aca="false">(   (   (D10  * D8) / (D9 )     )    - 6.3       )</f>
        <v>1.00403385738082</v>
      </c>
      <c r="E11" s="6" t="n">
        <f aca="false">(   (   (E10  * E8) / (E9 )     )    - 6.3       )</f>
        <v>1.00403385738082</v>
      </c>
      <c r="F11" s="6" t="n">
        <f aca="false">(   (   (F10  * F8) / (F9 )     )    - 6.3       )</f>
        <v>1.00916575352473</v>
      </c>
      <c r="G11" s="6" t="n">
        <f aca="false">(   (   (G10  * G8) / (G9 )     )    - 6.3       )</f>
        <v>1.00916575352473</v>
      </c>
      <c r="H11" s="6" t="n">
        <f aca="false">(   (   (H10  * H8) / (H9 )     )    - 6.3       )</f>
        <v>1.00916575352473</v>
      </c>
      <c r="I11" s="6" t="n">
        <f aca="false">(   (   (I10  * I8) / (I9 )     )    - 6.3       )</f>
        <v>1.00916575352473</v>
      </c>
      <c r="J11" s="6" t="n">
        <f aca="false">(   (   (J10  * J8) / (J9 )     )    - 6.3       )</f>
        <v>1.0051352769252</v>
      </c>
    </row>
    <row r="12" s="3" customFormat="true" ht="12.8" hidden="false" customHeight="false" outlineLevel="0" collapsed="false">
      <c r="A12" s="6" t="n">
        <v>8</v>
      </c>
      <c r="B12" s="10" t="s">
        <v>18</v>
      </c>
      <c r="C12" s="6" t="n">
        <f aca="false">(  C8   /  C11)</f>
        <v>2618.99493791655</v>
      </c>
      <c r="D12" s="6" t="n">
        <f aca="false">(  D8   /  D11)</f>
        <v>2557.68267287223</v>
      </c>
      <c r="E12" s="6" t="n">
        <f aca="false">(  E8   /  E11)</f>
        <v>2557.68267287223</v>
      </c>
      <c r="F12" s="6" t="n">
        <f aca="false">(  F8   /  F11)</f>
        <v>2618.99493791655</v>
      </c>
      <c r="G12" s="6" t="n">
        <f aca="false">(  G8   /  G11)</f>
        <v>2618.99493791655</v>
      </c>
      <c r="H12" s="6" t="n">
        <f aca="false">(  H8   /  H11)</f>
        <v>2618.99493791655</v>
      </c>
      <c r="I12" s="6" t="n">
        <f aca="false">(  I8   /  I11)</f>
        <v>2618.99493791655</v>
      </c>
      <c r="J12" s="6" t="n">
        <f aca="false">(  J8   /  J11)</f>
        <v>2556.93940805865</v>
      </c>
    </row>
    <row r="13" s="3" customFormat="true" ht="12.8" hidden="false" customHeight="false" outlineLevel="0" collapsed="false">
      <c r="A13" s="6"/>
      <c r="B13" s="10"/>
      <c r="C13" s="6"/>
      <c r="D13" s="6"/>
      <c r="E13" s="6"/>
      <c r="F13" s="6"/>
      <c r="G13" s="6"/>
      <c r="H13" s="6"/>
      <c r="I13" s="6"/>
      <c r="J13" s="6"/>
    </row>
    <row r="14" s="3" customFormat="true" ht="12.8" hidden="false" customHeight="false" outlineLevel="0" collapsed="false">
      <c r="A14" s="6"/>
      <c r="B14" s="11" t="s">
        <v>19</v>
      </c>
      <c r="C14" s="6" t="n">
        <f aca="false">(9360 )</f>
        <v>9360</v>
      </c>
      <c r="D14" s="6" t="n">
        <v>10094</v>
      </c>
      <c r="E14" s="6" t="n">
        <v>10094</v>
      </c>
      <c r="F14" s="6" t="n">
        <f aca="false">(9360 )</f>
        <v>9360</v>
      </c>
      <c r="G14" s="6" t="n">
        <f aca="false">(9360 )</f>
        <v>9360</v>
      </c>
      <c r="H14" s="6" t="n">
        <f aca="false">(9360 )</f>
        <v>9360</v>
      </c>
      <c r="I14" s="6" t="n">
        <f aca="false">(9360 )</f>
        <v>9360</v>
      </c>
      <c r="J14" s="6" t="n">
        <f aca="false">(9360 * L3 )</f>
        <v>9406.8</v>
      </c>
    </row>
    <row r="15" s="3" customFormat="true" ht="12.8" hidden="false" customHeight="false" outlineLevel="0" collapsed="false">
      <c r="A15" s="6"/>
      <c r="B15" s="11" t="s">
        <v>20</v>
      </c>
      <c r="C15" s="6" t="n">
        <f aca="false">(17227  )</f>
        <v>17227</v>
      </c>
      <c r="D15" s="6" t="n">
        <v>17815</v>
      </c>
      <c r="E15" s="6" t="n">
        <v>17874</v>
      </c>
      <c r="F15" s="6" t="n">
        <f aca="false">(17227  )</f>
        <v>17227</v>
      </c>
      <c r="G15" s="6" t="n">
        <f aca="false">(17227  )</f>
        <v>17227</v>
      </c>
      <c r="H15" s="6" t="n">
        <f aca="false">(17227  )</f>
        <v>17227</v>
      </c>
      <c r="I15" s="6" t="n">
        <f aca="false">(17227  )</f>
        <v>17227</v>
      </c>
      <c r="J15" s="6" t="n">
        <f aca="false">(17227  * L3 )</f>
        <v>17313.135</v>
      </c>
    </row>
    <row r="16" s="3" customFormat="true" ht="12.8" hidden="false" customHeight="false" outlineLevel="0" collapsed="false">
      <c r="A16" s="6"/>
      <c r="B16" s="11" t="s">
        <v>21</v>
      </c>
      <c r="C16" s="6" t="n">
        <f aca="false">(18126  )</f>
        <v>18126</v>
      </c>
      <c r="D16" s="6" t="n">
        <v>18635</v>
      </c>
      <c r="E16" s="6" t="n">
        <v>18690</v>
      </c>
      <c r="F16" s="6" t="n">
        <f aca="false">(18126  )</f>
        <v>18126</v>
      </c>
      <c r="G16" s="6" t="n">
        <f aca="false">(18126  )</f>
        <v>18126</v>
      </c>
      <c r="H16" s="6" t="n">
        <f aca="false">(18126  )</f>
        <v>18126</v>
      </c>
      <c r="I16" s="6" t="n">
        <f aca="false">(18126  )</f>
        <v>18126</v>
      </c>
      <c r="J16" s="6" t="n">
        <f aca="false">(18126  * L3 )</f>
        <v>18216.63</v>
      </c>
    </row>
    <row r="17" s="3" customFormat="true" ht="12.8" hidden="false" customHeight="false" outlineLevel="0" collapsed="false">
      <c r="A17" s="6"/>
      <c r="B17" s="11" t="s">
        <v>22</v>
      </c>
      <c r="C17" s="6" t="n">
        <f aca="false">(C14 - C3)</f>
        <v>-1</v>
      </c>
      <c r="D17" s="6" t="n">
        <f aca="false">(D14 - D3)</f>
        <v>0</v>
      </c>
      <c r="E17" s="6" t="n">
        <f aca="false">(E14 - E3)</f>
        <v>-1</v>
      </c>
      <c r="F17" s="6" t="n">
        <f aca="false">(F14 - F3)</f>
        <v>-1</v>
      </c>
      <c r="G17" s="6" t="n">
        <f aca="false">(G14 - G3)</f>
        <v>-1</v>
      </c>
      <c r="H17" s="6" t="n">
        <f aca="false">(H14 - H3)</f>
        <v>-1</v>
      </c>
      <c r="I17" s="6" t="n">
        <f aca="false">(I14 - I3)</f>
        <v>-1</v>
      </c>
      <c r="J17" s="6" t="n">
        <f aca="false">(J14 - J3)</f>
        <v>-1.0049999999992</v>
      </c>
    </row>
    <row r="18" s="3" customFormat="true" ht="12.8" hidden="false" customHeight="false" outlineLevel="0" collapsed="false">
      <c r="A18" s="6"/>
      <c r="B18" s="11" t="s">
        <v>23</v>
      </c>
      <c r="C18" s="6" t="n">
        <f aca="false">(  1.4 * (C14 - C3) )</f>
        <v>-1.4</v>
      </c>
      <c r="D18" s="6" t="n">
        <f aca="false">(  1.4 * (D14 - D3) )</f>
        <v>0</v>
      </c>
      <c r="E18" s="6" t="n">
        <f aca="false">(  1.4 * (E14 - E3) )</f>
        <v>-1.4</v>
      </c>
      <c r="F18" s="6" t="n">
        <f aca="false">(  1.4 * (F14 - F3) )</f>
        <v>-1.4</v>
      </c>
      <c r="G18" s="6" t="n">
        <f aca="false">(  1.4 * (G14 - G3) )</f>
        <v>-1.4</v>
      </c>
      <c r="H18" s="6" t="n">
        <f aca="false">(  1.4 * (H14 - H3) )</f>
        <v>-1.4</v>
      </c>
      <c r="I18" s="6" t="n">
        <f aca="false">(  1.4 * (I14 - I3) )</f>
        <v>-1.4</v>
      </c>
      <c r="J18" s="6" t="n">
        <f aca="false">(  1.4 * (J14 - J3) )</f>
        <v>-1.40699999999888</v>
      </c>
    </row>
    <row r="19" s="3" customFormat="true" ht="12.8" hidden="false" customHeight="false" outlineLevel="0" collapsed="false">
      <c r="A19" s="6"/>
      <c r="B19" s="11" t="s">
        <v>24</v>
      </c>
      <c r="C19" s="6" t="n">
        <f aca="false">( 1.05 * (  C14 - C3)  )</f>
        <v>-1.05</v>
      </c>
      <c r="D19" s="6" t="n">
        <f aca="false">( 1.05 * (  D14 - D3)  )</f>
        <v>0</v>
      </c>
      <c r="E19" s="6" t="n">
        <f aca="false">( 1.05 * (  E14 - E3)  )</f>
        <v>-1.05</v>
      </c>
      <c r="F19" s="6" t="n">
        <f aca="false">( 1.05 * (  F14 - F3)  )</f>
        <v>-1.05</v>
      </c>
      <c r="G19" s="6" t="n">
        <f aca="false">( 1.05 * (  G14 - G3)  )</f>
        <v>-1.05</v>
      </c>
      <c r="H19" s="6" t="n">
        <f aca="false">( 1.05 * (  H14 - H3)  )</f>
        <v>-1.05</v>
      </c>
      <c r="I19" s="6" t="n">
        <f aca="false">( 1.05 * (  I14 - I3)  )</f>
        <v>-1.05</v>
      </c>
      <c r="J19" s="6" t="n">
        <f aca="false">( 1.05 * (  J14 - J3)  )</f>
        <v>-1.05524999999916</v>
      </c>
    </row>
    <row r="20" customFormat="false" ht="12.8" hidden="false" customHeight="false" outlineLevel="0" collapsed="false">
      <c r="A20" s="6"/>
      <c r="B20" s="11" t="s">
        <v>25</v>
      </c>
      <c r="C20" s="6" t="n">
        <f aca="false">( C15 - C18 - C4)</f>
        <v>2642.4</v>
      </c>
      <c r="D20" s="6" t="n">
        <f aca="false">( D15 - D18 - D4)</f>
        <v>2528</v>
      </c>
      <c r="E20" s="6" t="n">
        <f aca="false">( E15 - E18 - E4)</f>
        <v>2587.4</v>
      </c>
      <c r="F20" s="6" t="n">
        <f aca="false">( F15 - F18 - F4)</f>
        <v>2642.4</v>
      </c>
      <c r="G20" s="6" t="n">
        <f aca="false">( G15 - G18 - G4)</f>
        <v>2642.4</v>
      </c>
      <c r="H20" s="6" t="n">
        <f aca="false">( H15 - H18 - H4)</f>
        <v>2642.4</v>
      </c>
      <c r="I20" s="6" t="n">
        <f aca="false">( I15 - I18 - I4)</f>
        <v>2642.4</v>
      </c>
      <c r="J20" s="6" t="n">
        <f aca="false">( J15 - J18 - J4)</f>
        <v>2655.612</v>
      </c>
      <c r="K20" s="3"/>
      <c r="L20" s="3"/>
      <c r="M20" s="3"/>
    </row>
    <row r="21" customFormat="false" ht="12.8" hidden="false" customHeight="false" outlineLevel="0" collapsed="false">
      <c r="A21" s="6"/>
      <c r="B21" s="11" t="s">
        <v>26</v>
      </c>
      <c r="C21" s="6" t="n">
        <f aca="false">( C16 - C19 - C5)</f>
        <v>2456.05</v>
      </c>
      <c r="D21" s="6" t="n">
        <f aca="false">( D16 - D19 - D5)</f>
        <v>2337</v>
      </c>
      <c r="E21" s="6" t="n">
        <f aca="false">( E16 - E19 - E5)</f>
        <v>2392.05</v>
      </c>
      <c r="F21" s="6" t="n">
        <f aca="false">( F16 - F19 - F5)</f>
        <v>2456.05</v>
      </c>
      <c r="G21" s="6" t="n">
        <f aca="false">( G16 - G19 - G5)</f>
        <v>2456.05</v>
      </c>
      <c r="H21" s="6" t="n">
        <f aca="false">( H16 - H19 - H5)</f>
        <v>2456.05</v>
      </c>
      <c r="I21" s="6" t="n">
        <f aca="false">( I16 - I19 - I5)</f>
        <v>2456.05</v>
      </c>
      <c r="J21" s="6" t="n">
        <f aca="false">( J16 - J19 - J5)</f>
        <v>2468.33025</v>
      </c>
      <c r="K21" s="3"/>
      <c r="L21" s="3"/>
      <c r="M21" s="3"/>
    </row>
    <row r="22" customFormat="false" ht="12.8" hidden="false" customHeight="false" outlineLevel="0" collapsed="false">
      <c r="A22" s="12"/>
      <c r="B22" s="11" t="s">
        <v>27</v>
      </c>
      <c r="C22" s="13" t="n">
        <f aca="false">( (  C10 * (  C20 / C21) ) - 6.3  )</f>
        <v>1.01033300812907</v>
      </c>
      <c r="D22" s="13" t="n">
        <f aca="false">( (  D10 * (  D20 / D21) ) - 6.3  )</f>
        <v>1.00410201227893</v>
      </c>
      <c r="E22" s="13" t="n">
        <f aca="false">( (  E10 * (  E20 / E21) ) - 6.3  )</f>
        <v>1.00368094946355</v>
      </c>
      <c r="F22" s="13" t="n">
        <f aca="false">( (  F10 * (  F20 / F21) ) - 6.3  )</f>
        <v>1.01033300812907</v>
      </c>
      <c r="G22" s="13" t="n">
        <f aca="false">( (  G10 * (  G20 / G21) ) - 6.3  )</f>
        <v>1.01033300812907</v>
      </c>
      <c r="H22" s="13" t="n">
        <f aca="false">( (  H10 * (  H20 / H21) ) - 6.3  )</f>
        <v>1.01033300812907</v>
      </c>
      <c r="I22" s="13" t="n">
        <f aca="false">( (  I10 * (  I20 / I21) ) - 6.3  )</f>
        <v>1.01033300812907</v>
      </c>
      <c r="J22" s="13" t="n">
        <f aca="false">( (  J10 * (  J20 / J21) ) - 6.3  )</f>
        <v>0.974016770315302</v>
      </c>
    </row>
    <row r="23" customFormat="false" ht="12.8" hidden="false" customHeight="false" outlineLevel="0" collapsed="false">
      <c r="A23" s="12"/>
      <c r="B23" s="14" t="s">
        <v>28</v>
      </c>
      <c r="C23" s="12" t="n">
        <f aca="false">(  ( C20 * 1000 ) / C22 / C12 )</f>
        <v>998.61793081057</v>
      </c>
      <c r="D23" s="12" t="n">
        <f aca="false">(  ( D20 * 1000 ) / D22 / D12 )</f>
        <v>984.356856810311</v>
      </c>
      <c r="E23" s="12" t="n">
        <f aca="false">(  ( E20 * 1000 ) / E22 / E12 )</f>
        <v>1007.90878705047</v>
      </c>
      <c r="F23" s="12" t="n">
        <f aca="false">(  ( F20 * 1000 ) / F22 / F12 )</f>
        <v>998.61793081057</v>
      </c>
      <c r="G23" s="12" t="n">
        <f aca="false">(  ( G20 * 1000 ) / G22 / G12 )</f>
        <v>998.61793081057</v>
      </c>
      <c r="H23" s="12" t="n">
        <f aca="false">(  ( H20 * 1000 ) / H22 / H12 )</f>
        <v>998.61793081057</v>
      </c>
      <c r="I23" s="12" t="n">
        <f aca="false">(  ( I20 * 1000 ) / I22 / I12 )</f>
        <v>998.61793081057</v>
      </c>
      <c r="J23" s="12" t="n">
        <f aca="false">(  ( J20 * 1000 ) / J22 / J12 )</f>
        <v>1066.29592944654</v>
      </c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L25" s="0" t="n">
        <f aca="false">(  ( C20 * 1000 ) / 1.008 / C12 )</f>
        <v>1000.92922421376</v>
      </c>
    </row>
    <row r="26" customFormat="false" ht="12.8" hidden="false" customHeight="false" outlineLevel="0" collapsed="false">
      <c r="A26" s="12"/>
      <c r="B26" s="12" t="s">
        <v>29</v>
      </c>
      <c r="C26" s="12" t="n">
        <f aca="false">(C6 - C4)</f>
        <v>2643</v>
      </c>
      <c r="D26" s="12" t="n">
        <f aca="false">(D6 - D4)</f>
        <v>2568</v>
      </c>
      <c r="E26" s="12" t="n">
        <f aca="false">(E6 - E4)</f>
        <v>2568</v>
      </c>
      <c r="F26" s="12" t="n">
        <f aca="false">(F6 - F4)</f>
        <v>2643</v>
      </c>
      <c r="G26" s="12" t="n">
        <f aca="false">(G6 - G4)</f>
        <v>2643</v>
      </c>
      <c r="H26" s="12" t="n">
        <f aca="false">(H6 - H4)</f>
        <v>2643</v>
      </c>
      <c r="I26" s="12" t="n">
        <f aca="false">(I6 - I4)</f>
        <v>2643</v>
      </c>
      <c r="J26" s="12" t="n">
        <f aca="false">(J6 - J4)</f>
        <v>2570.07</v>
      </c>
    </row>
    <row r="27" customFormat="false" ht="12.8" hidden="false" customHeight="false" outlineLevel="0" collapsed="false">
      <c r="A27" s="12"/>
      <c r="B27" s="12" t="s">
        <v>30</v>
      </c>
      <c r="C27" s="12" t="n">
        <f aca="false">(C7 - C5)</f>
        <v>2457</v>
      </c>
      <c r="D27" s="12" t="n">
        <f aca="false">(D7 - D5)</f>
        <v>2374</v>
      </c>
      <c r="E27" s="12" t="n">
        <f aca="false">(E7 - E5)</f>
        <v>2374</v>
      </c>
      <c r="F27" s="12" t="n">
        <f aca="false">(F7 - F5)</f>
        <v>2457</v>
      </c>
      <c r="G27" s="12" t="n">
        <f aca="false">(G7 - G5)</f>
        <v>2457</v>
      </c>
      <c r="H27" s="12" t="n">
        <f aca="false">(H7 - H5)</f>
        <v>2457</v>
      </c>
      <c r="I27" s="12" t="n">
        <f aca="false">(I7 - I5)</f>
        <v>2457</v>
      </c>
      <c r="J27" s="12" t="n">
        <f aca="false">(J7 - J5)</f>
        <v>2378.645</v>
      </c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customFormat="false" ht="12.8" hidden="false" customHeight="false" outlineLevel="0" collapsed="false">
      <c r="A30" s="12"/>
      <c r="B30" s="12" t="s">
        <v>31</v>
      </c>
      <c r="C30" s="12" t="n">
        <v>0</v>
      </c>
      <c r="D30" s="12" t="n">
        <v>1</v>
      </c>
      <c r="E30" s="12" t="n">
        <v>2</v>
      </c>
      <c r="F30" s="12" t="n">
        <v>3</v>
      </c>
      <c r="G30" s="12" t="n">
        <v>4</v>
      </c>
      <c r="H30" s="12" t="n">
        <v>5</v>
      </c>
      <c r="I30" s="12" t="n">
        <v>6</v>
      </c>
      <c r="J30" s="12" t="n">
        <v>7</v>
      </c>
    </row>
    <row r="31" customFormat="false" ht="12.8" hidden="false" customHeight="false" outlineLevel="0" collapsed="false">
      <c r="A31" s="12"/>
      <c r="B31" s="12"/>
      <c r="C31" s="12"/>
      <c r="D31" s="12"/>
      <c r="F31" s="12"/>
      <c r="G31" s="12"/>
      <c r="H31" s="12"/>
      <c r="I31" s="12"/>
      <c r="J31" s="12"/>
    </row>
    <row r="32" customFormat="false" ht="12.8" hidden="false" customHeight="false" outlineLevel="0" collapsed="false">
      <c r="A32" s="12"/>
      <c r="B32" s="12"/>
      <c r="C32" s="12"/>
      <c r="D32" s="12"/>
      <c r="F32" s="12"/>
      <c r="G32" s="12"/>
      <c r="H32" s="12"/>
      <c r="I32" s="12"/>
      <c r="J32" s="12"/>
    </row>
    <row r="33" customFormat="false" ht="12.8" hidden="false" customHeight="false" outlineLevel="0" collapsed="false">
      <c r="A33" s="12"/>
      <c r="B33" s="12"/>
      <c r="C33" s="12"/>
      <c r="D33" s="12"/>
      <c r="F33" s="12"/>
      <c r="G33" s="12"/>
      <c r="H33" s="12"/>
      <c r="I33" s="12"/>
      <c r="J33" s="12"/>
    </row>
    <row r="34" customFormat="false" ht="12.8" hidden="false" customHeight="false" outlineLevel="0" collapsed="false">
      <c r="A34" s="12"/>
      <c r="B34" s="12"/>
      <c r="C34" s="12"/>
      <c r="D34" s="12"/>
      <c r="F34" s="12"/>
      <c r="G34" s="12"/>
      <c r="H34" s="12"/>
      <c r="I34" s="12"/>
      <c r="J34" s="12"/>
    </row>
    <row r="35" customFormat="false" ht="12.8" hidden="false" customHeight="false" outlineLevel="0" collapsed="false">
      <c r="A35" s="12"/>
      <c r="B35" s="12"/>
      <c r="C35" s="12"/>
      <c r="D35" s="12"/>
      <c r="F35" s="12"/>
      <c r="G35" s="12"/>
      <c r="H35" s="12"/>
      <c r="I35" s="12"/>
      <c r="J35" s="12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2022-09-16T10:55:27Z</dcterms:created>
  <dc:creator/>
  <dc:description/>
  <dc:language>en-IN</dc:language>
  <cp:lastModifiedBy/>
  <dcterms:modified xsi:type="dcterms:W3CDTF">2022-09-30T12:07:07Z</dcterms:modified>
  <cp:revision>2</cp:revision>
  <dc:subject/>
  <dc:title/>
</cp:coreProperties>
</file>